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území'!$C$122:$K$170</definedName>
    <definedName name="_xlnm.Print_Area" localSheetId="1">'a - příprava území'!$C$4:$J$41,'a - příprava území'!$C$50:$J$76,'a - příprava území'!$C$82:$J$102,'a - příprava území'!$C$108:$K$170</definedName>
    <definedName name="_xlnm.Print_Titles" localSheetId="1">'a - příprava území'!$122:$122</definedName>
    <definedName name="_xlnm._FilterDatabase" localSheetId="2" hidden="1">'b - návrh'!$C$128:$K$440</definedName>
    <definedName name="_xlnm.Print_Area" localSheetId="2">'b - návrh'!$C$4:$J$41,'b - návrh'!$C$50:$J$76,'b - návrh'!$C$82:$J$108,'b - návrh'!$C$114:$K$440</definedName>
    <definedName name="_xlnm.Print_Titles" localSheetId="2">'b - návrh'!$128:$128</definedName>
    <definedName name="_xlnm._FilterDatabase" localSheetId="3" hidden="1">'B - Vedlejší a ostatní ná...'!$C$121:$K$150</definedName>
    <definedName name="_xlnm.Print_Area" localSheetId="3">'B - Vedlejší a ostatní ná...'!$C$4:$J$39,'B - Vedlejší a ostatní ná...'!$C$50:$J$76,'B - Vedlejší a ostatní ná...'!$C$82:$J$103,'B - Vedlejší a ostatní ná...'!$C$109:$K$150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T133"/>
  <c r="J37"/>
  <c r="J36"/>
  <c i="1" r="AY98"/>
  <c i="4" r="J35"/>
  <c i="1" r="AX98"/>
  <c i="4"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92"/>
  <c r="J17"/>
  <c r="J15"/>
  <c r="E15"/>
  <c r="F118"/>
  <c r="J14"/>
  <c r="J12"/>
  <c r="J116"/>
  <c r="E7"/>
  <c r="E85"/>
  <c i="3" r="J39"/>
  <c r="J38"/>
  <c i="1" r="AY97"/>
  <c i="3" r="J37"/>
  <c i="1" r="AX97"/>
  <c i="3"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126"/>
  <c r="J19"/>
  <c r="J17"/>
  <c r="E17"/>
  <c r="F125"/>
  <c r="J16"/>
  <c r="J14"/>
  <c r="J91"/>
  <c r="E7"/>
  <c r="E117"/>
  <c i="2" r="J39"/>
  <c r="J38"/>
  <c i="1" r="AY96"/>
  <c i="2" r="J37"/>
  <c i="1" r="AX96"/>
  <c i="2"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7"/>
  <c r="E115"/>
  <c r="J94"/>
  <c r="J93"/>
  <c r="F91"/>
  <c r="E89"/>
  <c r="J20"/>
  <c r="E20"/>
  <c r="F120"/>
  <c r="J19"/>
  <c r="J17"/>
  <c r="E17"/>
  <c r="F93"/>
  <c r="J16"/>
  <c r="J14"/>
  <c r="J117"/>
  <c r="E7"/>
  <c r="E85"/>
  <c i="1" r="L90"/>
  <c r="AM90"/>
  <c r="AM89"/>
  <c r="L89"/>
  <c r="AM87"/>
  <c r="L87"/>
  <c r="L85"/>
  <c r="L84"/>
  <c i="2" r="J159"/>
  <c r="J130"/>
  <c r="BK159"/>
  <c r="J142"/>
  <c r="BK167"/>
  <c r="J151"/>
  <c r="BK130"/>
  <c i="3" r="J416"/>
  <c r="J404"/>
  <c r="J387"/>
  <c r="BK359"/>
  <c r="BK338"/>
  <c r="J314"/>
  <c r="J296"/>
  <c r="J276"/>
  <c r="BK240"/>
  <c r="BK200"/>
  <c r="J176"/>
  <c r="BK156"/>
  <c r="BK132"/>
  <c r="BK408"/>
  <c r="BK387"/>
  <c r="J367"/>
  <c r="J342"/>
  <c r="J310"/>
  <c r="BK272"/>
  <c r="J252"/>
  <c r="J228"/>
  <c r="J208"/>
  <c r="J192"/>
  <c r="J172"/>
  <c r="BK152"/>
  <c r="J136"/>
  <c r="BK416"/>
  <c r="BK383"/>
  <c r="J346"/>
  <c r="J318"/>
  <c r="BK284"/>
  <c r="J264"/>
  <c r="BK236"/>
  <c r="J224"/>
  <c r="BK196"/>
  <c r="J152"/>
  <c r="J132"/>
  <c r="J433"/>
  <c i="4" r="BK126"/>
  <c r="J138"/>
  <c r="BK145"/>
  <c r="J131"/>
  <c r="BK150"/>
  <c i="2" r="BK146"/>
  <c i="1" r="AS95"/>
  <c i="2" r="J126"/>
  <c r="J155"/>
  <c r="BK142"/>
  <c i="3" r="BK424"/>
  <c r="BK399"/>
  <c r="BK379"/>
  <c r="BK363"/>
  <c r="J350"/>
  <c r="BK326"/>
  <c r="BK318"/>
  <c r="J301"/>
  <c r="BK280"/>
  <c r="J256"/>
  <c r="BK224"/>
  <c r="BK192"/>
  <c r="J180"/>
  <c r="BK160"/>
  <c r="BK429"/>
  <c r="BK404"/>
  <c r="J383"/>
  <c r="J371"/>
  <c r="BK346"/>
  <c r="BK322"/>
  <c r="BK288"/>
  <c r="BK256"/>
  <c r="J240"/>
  <c r="BK216"/>
  <c r="J200"/>
  <c r="BK180"/>
  <c r="J156"/>
  <c r="J140"/>
  <c r="J424"/>
  <c r="J391"/>
  <c r="BK354"/>
  <c r="J326"/>
  <c r="BK296"/>
  <c r="BK268"/>
  <c r="J248"/>
  <c r="BK228"/>
  <c r="BK204"/>
  <c r="BK164"/>
  <c r="BK437"/>
  <c i="4" r="BK131"/>
  <c r="J145"/>
  <c r="BK125"/>
  <c r="J132"/>
  <c r="J125"/>
  <c r="J130"/>
  <c i="2" r="BK155"/>
  <c r="BK126"/>
  <c r="BK151"/>
  <c r="BK138"/>
  <c r="F37"/>
  <c i="3" r="BK371"/>
  <c r="BK342"/>
  <c r="J322"/>
  <c r="J305"/>
  <c r="J288"/>
  <c r="J268"/>
  <c r="J232"/>
  <c r="BK208"/>
  <c r="J184"/>
  <c r="J164"/>
  <c r="BK136"/>
  <c r="J412"/>
  <c r="J395"/>
  <c r="J379"/>
  <c r="J359"/>
  <c r="J338"/>
  <c r="BK314"/>
  <c r="BK276"/>
  <c r="J244"/>
  <c r="BK220"/>
  <c r="J212"/>
  <c r="J196"/>
  <c r="BK176"/>
  <c r="J160"/>
  <c r="BK144"/>
  <c r="BK420"/>
  <c r="BK395"/>
  <c r="BK367"/>
  <c r="J334"/>
  <c r="BK301"/>
  <c r="J280"/>
  <c r="BK252"/>
  <c r="BK232"/>
  <c r="J216"/>
  <c r="BK184"/>
  <c r="J144"/>
  <c r="BK433"/>
  <c i="4" r="J150"/>
  <c r="BK143"/>
  <c r="BK130"/>
  <c r="BK138"/>
  <c i="2" r="J163"/>
  <c r="J138"/>
  <c r="J167"/>
  <c r="J146"/>
  <c r="J134"/>
  <c r="BK163"/>
  <c r="BK134"/>
  <c i="3" r="J429"/>
  <c r="BK412"/>
  <c r="BK391"/>
  <c r="BK375"/>
  <c r="J354"/>
  <c r="BK334"/>
  <c r="BK310"/>
  <c r="J292"/>
  <c r="J284"/>
  <c r="J260"/>
  <c r="J220"/>
  <c r="BK188"/>
  <c r="BK168"/>
  <c r="J148"/>
  <c r="J420"/>
  <c r="J399"/>
  <c r="J375"/>
  <c r="BK350"/>
  <c r="J330"/>
  <c r="BK305"/>
  <c r="BK264"/>
  <c r="BK248"/>
  <c r="J236"/>
  <c r="J204"/>
  <c r="J188"/>
  <c r="J168"/>
  <c r="BK148"/>
  <c r="J430"/>
  <c r="J408"/>
  <c r="J363"/>
  <c r="BK330"/>
  <c r="BK292"/>
  <c r="J272"/>
  <c r="BK260"/>
  <c r="BK244"/>
  <c r="BK212"/>
  <c r="BK172"/>
  <c r="BK140"/>
  <c r="J437"/>
  <c r="BK430"/>
  <c i="4" r="BK132"/>
  <c r="J134"/>
  <c r="BK134"/>
  <c r="J126"/>
  <c r="J143"/>
  <c i="2" l="1" r="P125"/>
  <c r="P124"/>
  <c r="P123"/>
  <c i="1" r="AU96"/>
  <c i="2" r="P150"/>
  <c i="3" r="P131"/>
  <c r="P300"/>
  <c r="T309"/>
  <c r="P358"/>
  <c r="T403"/>
  <c r="R428"/>
  <c r="R432"/>
  <c r="R431"/>
  <c i="4" r="P124"/>
  <c i="2" r="BK125"/>
  <c r="J125"/>
  <c r="J100"/>
  <c r="BK150"/>
  <c r="J150"/>
  <c r="J101"/>
  <c i="3" r="R131"/>
  <c r="R300"/>
  <c r="R309"/>
  <c r="R358"/>
  <c r="BK403"/>
  <c r="J403"/>
  <c r="J104"/>
  <c r="P428"/>
  <c r="T428"/>
  <c r="P432"/>
  <c r="P431"/>
  <c i="4" r="T124"/>
  <c r="T123"/>
  <c r="T122"/>
  <c i="2" r="R125"/>
  <c r="T150"/>
  <c i="3" r="BK131"/>
  <c r="J131"/>
  <c r="J100"/>
  <c r="BK300"/>
  <c r="J300"/>
  <c r="J101"/>
  <c r="BK309"/>
  <c r="J309"/>
  <c r="J102"/>
  <c r="BK358"/>
  <c r="J358"/>
  <c r="J103"/>
  <c r="R403"/>
  <c i="2" r="T125"/>
  <c r="T124"/>
  <c r="T123"/>
  <c r="R150"/>
  <c i="3" r="T131"/>
  <c r="T130"/>
  <c r="T129"/>
  <c r="T300"/>
  <c r="P309"/>
  <c r="T358"/>
  <c r="P403"/>
  <c r="BK428"/>
  <c r="J428"/>
  <c r="J105"/>
  <c r="BK432"/>
  <c r="J432"/>
  <c r="J107"/>
  <c r="T432"/>
  <c r="T431"/>
  <c i="4" r="BK124"/>
  <c r="J124"/>
  <c r="J98"/>
  <c r="R124"/>
  <c r="BK133"/>
  <c r="J133"/>
  <c r="J99"/>
  <c r="P133"/>
  <c r="R133"/>
  <c r="BK142"/>
  <c r="J142"/>
  <c r="J100"/>
  <c r="BK144"/>
  <c r="J144"/>
  <c r="J101"/>
  <c r="BK149"/>
  <c r="J149"/>
  <c r="J102"/>
  <c r="E112"/>
  <c r="F119"/>
  <c r="BE130"/>
  <c r="BE132"/>
  <c r="BE134"/>
  <c r="F91"/>
  <c r="BE125"/>
  <c r="BE150"/>
  <c r="J89"/>
  <c r="BE126"/>
  <c r="BE138"/>
  <c r="BE145"/>
  <c r="BE131"/>
  <c r="BE143"/>
  <c i="3" r="BE429"/>
  <c r="BE433"/>
  <c r="BE437"/>
  <c i="2" r="BK124"/>
  <c r="J124"/>
  <c r="J99"/>
  <c i="3" r="F93"/>
  <c r="J123"/>
  <c r="BE136"/>
  <c r="BE160"/>
  <c r="BE192"/>
  <c r="BE208"/>
  <c r="BE224"/>
  <c r="BE232"/>
  <c r="BE240"/>
  <c r="BE248"/>
  <c r="BE256"/>
  <c r="BE264"/>
  <c r="BE276"/>
  <c r="BE280"/>
  <c r="BE288"/>
  <c r="BE296"/>
  <c r="BE326"/>
  <c r="BE350"/>
  <c r="BE379"/>
  <c r="BE391"/>
  <c r="E85"/>
  <c r="F94"/>
  <c r="BE140"/>
  <c r="BE148"/>
  <c r="BE168"/>
  <c r="BE172"/>
  <c r="BE176"/>
  <c r="BE184"/>
  <c r="BE212"/>
  <c r="BE216"/>
  <c r="BE260"/>
  <c r="BE268"/>
  <c r="BE272"/>
  <c r="BE284"/>
  <c r="BE301"/>
  <c r="BE305"/>
  <c r="BE310"/>
  <c r="BE318"/>
  <c r="BE334"/>
  <c r="BE342"/>
  <c r="BE354"/>
  <c r="BE363"/>
  <c r="BE383"/>
  <c r="BE404"/>
  <c r="BE412"/>
  <c r="BE416"/>
  <c r="BE420"/>
  <c r="BE424"/>
  <c r="BE132"/>
  <c r="BE144"/>
  <c r="BE152"/>
  <c r="BE156"/>
  <c r="BE164"/>
  <c r="BE180"/>
  <c r="BE188"/>
  <c r="BE196"/>
  <c r="BE200"/>
  <c r="BE204"/>
  <c r="BE220"/>
  <c r="BE228"/>
  <c r="BE236"/>
  <c r="BE244"/>
  <c r="BE252"/>
  <c r="BE292"/>
  <c r="BE314"/>
  <c r="BE322"/>
  <c r="BE330"/>
  <c r="BE338"/>
  <c r="BE346"/>
  <c r="BE359"/>
  <c r="BE367"/>
  <c r="BE371"/>
  <c r="BE375"/>
  <c r="BE387"/>
  <c r="BE395"/>
  <c r="BE399"/>
  <c r="BE408"/>
  <c r="BE430"/>
  <c i="2" r="F94"/>
  <c r="F119"/>
  <c r="BE126"/>
  <c r="BE130"/>
  <c r="BE134"/>
  <c r="BE138"/>
  <c r="BE142"/>
  <c r="BE146"/>
  <c r="BE159"/>
  <c r="E111"/>
  <c r="BE155"/>
  <c r="J91"/>
  <c r="BE151"/>
  <c r="BE163"/>
  <c r="BE167"/>
  <c i="1" r="BB96"/>
  <c i="2" r="J36"/>
  <c i="1" r="AW96"/>
  <c i="3" r="F37"/>
  <c i="1" r="BB97"/>
  <c r="BB95"/>
  <c r="AX95"/>
  <c i="4" r="F37"/>
  <c i="1" r="BD98"/>
  <c i="2" r="F39"/>
  <c i="1" r="BD96"/>
  <c i="3" r="F39"/>
  <c i="1" r="BD97"/>
  <c i="4" r="F36"/>
  <c i="1" r="BC98"/>
  <c i="2" r="F38"/>
  <c i="1" r="BC96"/>
  <c i="3" r="J36"/>
  <c i="1" r="AW97"/>
  <c i="3" r="F36"/>
  <c i="1" r="BA97"/>
  <c i="4" r="F34"/>
  <c i="1" r="BA98"/>
  <c i="4" r="F35"/>
  <c i="1" r="BB98"/>
  <c i="2" r="F36"/>
  <c i="1" r="BA96"/>
  <c r="AS94"/>
  <c i="3" r="F38"/>
  <c i="1" r="BC97"/>
  <c i="4" r="J34"/>
  <c i="1" r="AW98"/>
  <c i="4" l="1" r="R123"/>
  <c r="R122"/>
  <c i="3" r="P130"/>
  <c r="P129"/>
  <c i="1" r="AU97"/>
  <c i="2" r="R124"/>
  <c r="R123"/>
  <c i="3" r="R130"/>
  <c r="R129"/>
  <c i="4" r="P123"/>
  <c r="P122"/>
  <c i="1" r="AU98"/>
  <c i="3" r="BK431"/>
  <c r="J431"/>
  <c r="J106"/>
  <c i="4" r="BK123"/>
  <c r="J123"/>
  <c r="J97"/>
  <c i="3" r="BK130"/>
  <c r="J130"/>
  <c r="J99"/>
  <c i="2" r="BK123"/>
  <c r="J123"/>
  <c r="J98"/>
  <c i="1" r="AU95"/>
  <c r="AU94"/>
  <c i="2" r="F35"/>
  <c i="1" r="AZ96"/>
  <c i="4" r="J33"/>
  <c i="1" r="AV98"/>
  <c r="AT98"/>
  <c i="2" r="J35"/>
  <c i="1" r="AV96"/>
  <c r="AT96"/>
  <c r="BB94"/>
  <c r="W31"/>
  <c i="4" r="F33"/>
  <c i="1" r="AZ98"/>
  <c r="BA95"/>
  <c r="BC95"/>
  <c r="AY95"/>
  <c i="3" r="F35"/>
  <c i="1" r="AZ97"/>
  <c r="BD95"/>
  <c i="3" r="J35"/>
  <c i="1" r="AV97"/>
  <c r="AT97"/>
  <c i="3" l="1" r="BK129"/>
  <c r="J129"/>
  <c i="4" r="BK122"/>
  <c r="J122"/>
  <c r="J96"/>
  <c i="1" r="BD94"/>
  <c r="W33"/>
  <c r="BA94"/>
  <c r="W30"/>
  <c i="3" r="J32"/>
  <c i="1" r="AG97"/>
  <c i="2" r="J32"/>
  <c i="1" r="AG96"/>
  <c r="AW95"/>
  <c r="AX94"/>
  <c r="BC94"/>
  <c r="AY94"/>
  <c r="AZ95"/>
  <c r="AV95"/>
  <c i="3" l="1" r="J41"/>
  <c r="J98"/>
  <c i="2" r="J41"/>
  <c i="1" r="AN96"/>
  <c r="AN97"/>
  <c r="AG95"/>
  <c r="AW94"/>
  <c r="AK30"/>
  <c r="AT95"/>
  <c i="4" r="J30"/>
  <c i="1" r="AG98"/>
  <c r="W32"/>
  <c r="AZ94"/>
  <c r="W29"/>
  <c i="4" l="1" r="J39"/>
  <c i="1" r="AN95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<sst xmlns="http://schemas.openxmlformats.org/spreadsheetml/2006/main">
  <si>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</si>
  <si>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</si>
  <si>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</si>
  <si>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</si>
  <si>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</si>
  <si>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{e6a3dce4-3712-499b-a87f-3934401f3fcd}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</si>
  <si>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</si>
  <si>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</si>
  <si>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</si>
  <si>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</si>
  <si>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</si>
  <si>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</si>
  <si>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</si>
  <si>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</si>
  <si>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</si>
  <si>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</si>
  <si>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</si>
  <si>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ZTV Nová Sibiř,  Rychnov nad Kněžnou,III.etapa - ul. Bajzova</t>
  </si>
  <si>
    <t>KSO:</t>
  </si>
  <si>
    <t>CC-CZ:</t>
  </si>
  <si>
    <t>Místo:</t>
  </si>
  <si>
    <t>Rychnov nad Kněžnou</t>
  </si>
  <si>
    <t>Datum:</t>
  </si>
  <si>
    <t>7. 8. 2024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</si>
  <si>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</si>
  <si>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</si>
  <si>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</si>
  <si>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</si>
  <si>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</si>
  <si>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</si>
  <si>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</si>
  <si>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</si>
  <si>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</si>
  <si>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</si>
  <si>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</si>
  <si>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</si>
  <si>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</si>
  <si>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</si>
  <si>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</si>
  <si>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</si>
  <si>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</si>
  <si>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</si>
  <si>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</si>
  <si>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</si>
  <si>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</si>
  <si>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</si>
  <si>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</si>
  <si>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</si>
  <si>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</si>
  <si>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</si>
  <si>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</si>
  <si>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</si>
  <si>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</si>
  <si>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</si>
  <si>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</si>
  <si>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</si>
  <si>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</si>
  <si>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</si>
  <si>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</si>
  <si>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</si>
  <si>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</si>
  <si>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</si>
  <si>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</si>
  <si>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</si>
  <si>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</si>
  <si>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</si>
  <si>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</si>
  <si>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</si>
  <si>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</si>
  <si>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</si>
  <si>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</si>
  <si>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</si>
  <si>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</si>
  <si>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</si>
  <si>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</si>
  <si>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</si>
  <si>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</si>
  <si>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</si>
  <si>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</si>
  <si>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</si>
  <si>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</si>
  <si>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 xml:space="preserve">SO 101  Zpevněné plochy</t>
  </si>
  <si>
    <t>STA</t>
  </si>
  <si>
    <t>1</t>
  </si>
  <si>
    <t>{93b30616-306b-435f-91f7-bb2d92f1b2b8}</t>
  </si>
  <si>
    <t>2</t>
  </si>
  <si>
    <t>/</t>
  </si>
  <si>
    <t>a</t>
  </si>
  <si>
    <t>příprava území</t>
  </si>
  <si>
    <t>Soupis</t>
  </si>
  <si>
    <t>{2f7de930-fb0b-45bc-8c07-811d95a7f3c2}</t>
  </si>
  <si>
    <t>b</t>
  </si>
  <si>
    <t>návrh</t>
  </si>
  <si>
    <t>{5231ff7b-0122-4303-8cee-dcbfdd004b3c}</t>
  </si>
  <si>
    <t>B</t>
  </si>
  <si>
    <t>Vedlejší a ostatní náklady</t>
  </si>
  <si>
    <t>{f16758b5-9096-4e63-87ba-0be7a2a3384e}</t>
  </si>
  <si>
    <t>KRYCÍ LIST SOUPISU PRACÍ</t>
  </si>
  <si>
    <t>Objekt:</t>
  </si>
  <si>
    <t xml:space="preserve">A - SO 101 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</si>
  <si>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</si>
  <si>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</si>
  <si>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</si>
  <si>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</si>
  <si>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</si>
  <si>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</si>
  <si>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</si>
  <si>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</si>
  <si>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</si>
  <si>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</si>
  <si>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</si>
  <si>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</si>
  <si>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</si>
  <si>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</si>
  <si>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</si>
  <si>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</si>
  <si>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</si>
  <si>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</si>
  <si>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</si>
  <si>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</si>
  <si>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</si>
  <si>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</si>
  <si>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</si>
  <si>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</si>
  <si>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</si>
  <si>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</si>
  <si>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</si>
  <si>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</si>
  <si>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</si>
  <si>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</si>
  <si>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</si>
  <si>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02</t>
  </si>
  <si>
    <t>4</t>
  </si>
  <si>
    <t>-415646154</t>
  </si>
  <si>
    <t>VV</t>
  </si>
  <si>
    <t xml:space="preserve">demolice vozovky  z R-mat. v tl. 300mm, viz.příloha 2</t>
  </si>
  <si>
    <t>836</t>
  </si>
  <si>
    <t>Součet</t>
  </si>
  <si>
    <t>113107322</t>
  </si>
  <si>
    <t>Odstranění podkladu z kameniva drceného tl přes 100 do 200 mm strojně pl do 50 m2</t>
  </si>
  <si>
    <t>380535672</t>
  </si>
  <si>
    <t>demolice štěrkové plochy v tl. 200mm, viz.příloha 2</t>
  </si>
  <si>
    <t>43</t>
  </si>
  <si>
    <t>3</t>
  </si>
  <si>
    <t>121151103</t>
  </si>
  <si>
    <t>Sejmutí ornice plochy do 100 m2 tl vrstvy do 200 mm strojně</t>
  </si>
  <si>
    <t>1498756238</t>
  </si>
  <si>
    <t>sejmutí ornice v tl. 10 cm. viz. přoloha 2</t>
  </si>
  <si>
    <t>67+67</t>
  </si>
  <si>
    <t>121151113</t>
  </si>
  <si>
    <t>Sejmutí ornice plochy do 500 m2 tl vrstvy do 200 mm strojně</t>
  </si>
  <si>
    <t>1762708431</t>
  </si>
  <si>
    <t>sejmutí ornice v tl. 10 cm, viz.příloha 2</t>
  </si>
  <si>
    <t>214+170</t>
  </si>
  <si>
    <t>5</t>
  </si>
  <si>
    <t>162351103</t>
  </si>
  <si>
    <t>Vodorovné přemístění přes 50 do 500 m výkopku/sypaniny z horniny třídy těžitelnosti I skupiny 1 až 3</t>
  </si>
  <si>
    <t>m3</t>
  </si>
  <si>
    <t>-723386070</t>
  </si>
  <si>
    <t>sejmutá ornice , odvoz na meziskldádku, použije se pro zpětné ohumusování, viz.příloha 2</t>
  </si>
  <si>
    <t>(134+384)*0,1</t>
  </si>
  <si>
    <t>6</t>
  </si>
  <si>
    <t>167151101</t>
  </si>
  <si>
    <t>Nakládání výkopku z hornin třídy těžitelnosti I skupiny 1 až 3 do 100 m3</t>
  </si>
  <si>
    <t>-1846921924</t>
  </si>
  <si>
    <t>sejmutá ornice, viz.příloha 2</t>
  </si>
  <si>
    <t>997</t>
  </si>
  <si>
    <t>Přesun sutě</t>
  </si>
  <si>
    <t>7</t>
  </si>
  <si>
    <t>997221551</t>
  </si>
  <si>
    <t>Vodorovná doprava suti ze sypkých materiálů do 1 km</t>
  </si>
  <si>
    <t>t</t>
  </si>
  <si>
    <t>1986524770</t>
  </si>
  <si>
    <t>suť</t>
  </si>
  <si>
    <t>(836*0,44)+(43*0,29)</t>
  </si>
  <si>
    <t>8</t>
  </si>
  <si>
    <t>997221559</t>
  </si>
  <si>
    <t>Příplatek ZKD 1 km u vodorovné dopravy suti ze sypkých materiálů</t>
  </si>
  <si>
    <t>701481598</t>
  </si>
  <si>
    <t>suť+příplatek za dalších 9 km</t>
  </si>
  <si>
    <t>380,310*9</t>
  </si>
  <si>
    <t>9</t>
  </si>
  <si>
    <t>997221611</t>
  </si>
  <si>
    <t>Nakládání suti na dopravní prostředky pro vodorovnou dopravu</t>
  </si>
  <si>
    <t>-648745239</t>
  </si>
  <si>
    <t>10</t>
  </si>
  <si>
    <t>997221655</t>
  </si>
  <si>
    <t>Poplatek za uložení na skládce (skládkovné) zeminy a kamení kód odpadu 17 05 04</t>
  </si>
  <si>
    <t>-353112172</t>
  </si>
  <si>
    <t>suť-kamenivo-30% z celkové kubatury,</t>
  </si>
  <si>
    <t>380,310*0,3</t>
  </si>
  <si>
    <t>11</t>
  </si>
  <si>
    <t>997221873</t>
  </si>
  <si>
    <t>Poplatek za uložení na recyklační skládce (skládkovné) stavebního odpadu zeminy a kamení zatříděného do Katalogu odpadů pod kódem 17 05 04</t>
  </si>
  <si>
    <t>-2085050002</t>
  </si>
  <si>
    <t>suť-kamenivo-70% z celkového množství</t>
  </si>
  <si>
    <t>380,310*0,7</t>
  </si>
  <si>
    <t>b - návrh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</si>
  <si>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</si>
  <si>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</si>
  <si>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</si>
  <si>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</si>
  <si>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</si>
  <si>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</si>
  <si>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</si>
  <si>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122252204</t>
  </si>
  <si>
    <t>Odkopávky a prokopávky nezapažené pro silnice a dálnice v hornině třídy těžitelnosti I objem do 500 m3 strojně</t>
  </si>
  <si>
    <t>-1738368038</t>
  </si>
  <si>
    <t>výkop, tř.3-40%, viz.příloha 1 a 4</t>
  </si>
  <si>
    <t>427*0,4</t>
  </si>
  <si>
    <t>122452204</t>
  </si>
  <si>
    <t>Odkopávky a prokopávky nezapažené pro silnice a dálnice v hornině třídy těžitelnosti II objem do 500 m3 strojně</t>
  </si>
  <si>
    <t>153677006</t>
  </si>
  <si>
    <t>výkop tř.5-30%, viz.příloha 1 a4</t>
  </si>
  <si>
    <t>427*0,3</t>
  </si>
  <si>
    <t>122552204</t>
  </si>
  <si>
    <t>Odkopávky a prokopávky nezapažené pro silnice a dálnice v hornině třídy těžitelnosti III objem do 500 m3 strojně</t>
  </si>
  <si>
    <t>484278559</t>
  </si>
  <si>
    <t>výkop tř.6-30%, viz.příloha 1 a 4</t>
  </si>
  <si>
    <t>132251101</t>
  </si>
  <si>
    <t>Hloubení rýh nezapažených š do 800 mm v hornině třídy těžitelnosti I skupiny 3 objem do 20 m3 strojně</t>
  </si>
  <si>
    <t>-313667116</t>
  </si>
  <si>
    <t>sondy</t>
  </si>
  <si>
    <t>132251251</t>
  </si>
  <si>
    <t>Hloubení rýh nezapažených š do 2000 mm v hornině třídy těžitelnosti I skupiny 3 objem do 20 m3 strojně</t>
  </si>
  <si>
    <t>1622261261</t>
  </si>
  <si>
    <t xml:space="preserve">přípojky UV tř. 3-40% , viz.příloha  1 a 4</t>
  </si>
  <si>
    <t>((1,5*1,5*2*3)+(1*1,5*8))*0,4</t>
  </si>
  <si>
    <t>1552368146</t>
  </si>
  <si>
    <t xml:space="preserve">kabelové žlaby tř.3-40%, viz.příloha  1a 2</t>
  </si>
  <si>
    <t>1*0,5*33*0,4</t>
  </si>
  <si>
    <t>132451251</t>
  </si>
  <si>
    <t>Hloubení rýh nezapažených š do 2000 mm v hornině třídy těžitelnosti II skupiny 5 objem do 20 m3 strojně</t>
  </si>
  <si>
    <t>-298388626</t>
  </si>
  <si>
    <t>přípojky UV tř.5-30%, viz.příloha 1 a 4</t>
  </si>
  <si>
    <t>((1,5*1,5*2*3)+(1*1,5*8))*0,3</t>
  </si>
  <si>
    <t>1977970725</t>
  </si>
  <si>
    <t>kabelové žlaby tř.5-60%, viz.příloha 1 a 2</t>
  </si>
  <si>
    <t>(1*0,5*33)*0,6</t>
  </si>
  <si>
    <t>132551251</t>
  </si>
  <si>
    <t>Hloubení rýh nezapažených š do 2000 mm v hornině třídy těžitelnosti III skupiny 6 objem do 20 m3 strojně</t>
  </si>
  <si>
    <t>1720339484</t>
  </si>
  <si>
    <t>přípojky UV tř.6-30% , viz.příloha 1 a 4</t>
  </si>
  <si>
    <t>139001101</t>
  </si>
  <si>
    <t>Příplatek za ztížení vykopávky v blízkosti podzemního vedení</t>
  </si>
  <si>
    <t>-1223973195</t>
  </si>
  <si>
    <t xml:space="preserve">výkop-10% z celkové kubatury, viz.příloha  1 a 4</t>
  </si>
  <si>
    <t>427*0,1</t>
  </si>
  <si>
    <t>1866815493</t>
  </si>
  <si>
    <t>-1948315648</t>
  </si>
  <si>
    <t>UV+přípojku , 10% z celkové kubatury, viz.příloha 1 a 4</t>
  </si>
  <si>
    <t>((1,5*1,5*2*3)+(1*1,5*8))*0,1</t>
  </si>
  <si>
    <t>13</t>
  </si>
  <si>
    <t>1764935741</t>
  </si>
  <si>
    <t>kabelové žlaby, viz.příloha 1 a 2</t>
  </si>
  <si>
    <t>0,5*1*33</t>
  </si>
  <si>
    <t>14</t>
  </si>
  <si>
    <t>151201101</t>
  </si>
  <si>
    <t>Zřízení zátažného pažení a rozepření stěn rýh hl do 2 m</t>
  </si>
  <si>
    <t>-716635311</t>
  </si>
  <si>
    <t>UV+přípojky, viz. příloha 1 a 4</t>
  </si>
  <si>
    <t>(1,5*2*4*3)+(1,5*8*2)</t>
  </si>
  <si>
    <t>15</t>
  </si>
  <si>
    <t>151201111</t>
  </si>
  <si>
    <t>Odstranění zátažného pažení a rozepření stěn rýh hl do 2 m</t>
  </si>
  <si>
    <t>1694722647</t>
  </si>
  <si>
    <t>UV+přípojky, viz.příloha 1 a 4</t>
  </si>
  <si>
    <t>(1,5*2*4*3)+(1,5*2*8)</t>
  </si>
  <si>
    <t>16</t>
  </si>
  <si>
    <t>-890516621</t>
  </si>
  <si>
    <t>dovoz sejmuté ornice pro ohumusování z meziskládky, viz.příloha 2 a 4</t>
  </si>
  <si>
    <t>518*0,1</t>
  </si>
  <si>
    <t>17</t>
  </si>
  <si>
    <t>162651112</t>
  </si>
  <si>
    <t>Vodorovné přemístění přes 4 000 do 5000 m výkopku/sypaniny z horniny třídy těžitelnosti I skupiny 1 až 3</t>
  </si>
  <si>
    <t>-1580023352</t>
  </si>
  <si>
    <t>UV+přípojky UV tř.3-40%, viz.příloha 1 a4</t>
  </si>
  <si>
    <t>((3,14*0,3*0,3*1,85*3)+(3,14*0,1*0,1*8)+(0,1*8)+(0,35*8))*0,4</t>
  </si>
  <si>
    <t>18</t>
  </si>
  <si>
    <t>-1254161111</t>
  </si>
  <si>
    <t>kabelové žlaby tř.3-40%, viz.příloha 1 a 2</t>
  </si>
  <si>
    <t>(0,46*0,46*33)*0,4</t>
  </si>
  <si>
    <t>19</t>
  </si>
  <si>
    <t>-1621800987</t>
  </si>
  <si>
    <t xml:space="preserve">výkop tř.3-40%, viz.příloha 1 a4 </t>
  </si>
  <si>
    <t>20</t>
  </si>
  <si>
    <t>162651132</t>
  </si>
  <si>
    <t>Vodorovné přemístění přes 4 000 do 5000 m výkopku/sypaniny z horniny třídy těžitelnosti II skupiny 4 a 5</t>
  </si>
  <si>
    <t>1321757260</t>
  </si>
  <si>
    <t>UV+přípojky UV tř.5-30%, viz.příloha 1 a 4</t>
  </si>
  <si>
    <t>((3,14*0,3*0,3*1,85*3)+(3,14*0,1*0,1*8)+(0,1*8)+(0,35*8))*0,3</t>
  </si>
  <si>
    <t>200135517</t>
  </si>
  <si>
    <t>kabelové žlaby tř.5-60% , vizx.příloha 1 a 2</t>
  </si>
  <si>
    <t>(0,46*0,46*33)*0,6</t>
  </si>
  <si>
    <t>22</t>
  </si>
  <si>
    <t>1125604496</t>
  </si>
  <si>
    <t>výkop tř.5-30%, viz.příloha 1 a 4</t>
  </si>
  <si>
    <t>23</t>
  </si>
  <si>
    <t>162651152</t>
  </si>
  <si>
    <t>Vodorovné přemístění přes 4 000 do 5000 m výkopku/sypaniny z horniny třídy těžitelnosti III skupiny 6 a 7</t>
  </si>
  <si>
    <t>367542680</t>
  </si>
  <si>
    <t>UV+přípojky UV tř.6-30% , viz.příloha 1 a 4</t>
  </si>
  <si>
    <t>24</t>
  </si>
  <si>
    <t>-2020365890</t>
  </si>
  <si>
    <t>25</t>
  </si>
  <si>
    <t>162751117</t>
  </si>
  <si>
    <t>Vodorovné přemístění přes 9 000 do 10000 m výkopku/sypaniny z horniny třídy těžitelnosti I skupiny 1 až 3</t>
  </si>
  <si>
    <t>-945185902</t>
  </si>
  <si>
    <t>dovoz scházející ornice pro ohumusování, viz.přílohja 2 a 4</t>
  </si>
  <si>
    <t>(615*0,15)-(518*0,1)</t>
  </si>
  <si>
    <t>26</t>
  </si>
  <si>
    <t>-1432104416</t>
  </si>
  <si>
    <t xml:space="preserve">ornice pro ohumusování, viz.příloha 2 a 4 </t>
  </si>
  <si>
    <t>615*0,15</t>
  </si>
  <si>
    <t>27</t>
  </si>
  <si>
    <t>171251201</t>
  </si>
  <si>
    <t>Uložení sypaniny na skládky nebo meziskládky</t>
  </si>
  <si>
    <t>236156646</t>
  </si>
  <si>
    <t>výkop, viz.příloha 1 a 4</t>
  </si>
  <si>
    <t>427</t>
  </si>
  <si>
    <t>28</t>
  </si>
  <si>
    <t>978646594</t>
  </si>
  <si>
    <t xml:space="preserve">UV+přípojky, viz.příloha 1 a 4 </t>
  </si>
  <si>
    <t>(3,14*0,3*0,3*1,85*3)+(3,14*0,1*0,1*8)+(0,35*8)+(0,1*8)</t>
  </si>
  <si>
    <t>29</t>
  </si>
  <si>
    <t>842176099</t>
  </si>
  <si>
    <t>0,46*0,46*33</t>
  </si>
  <si>
    <t>30</t>
  </si>
  <si>
    <t>174151101</t>
  </si>
  <si>
    <t>Zásyp jam, šachet rýh nebo kolem objektů sypaninou se zhutněním</t>
  </si>
  <si>
    <t>-1180234164</t>
  </si>
  <si>
    <t>UV+přpojky, viz.příloha 1 a 4</t>
  </si>
  <si>
    <t>25,5-5,42</t>
  </si>
  <si>
    <t>31</t>
  </si>
  <si>
    <t>174152101</t>
  </si>
  <si>
    <t>Zásyp jam, šachet a rýh do 30 m3 sypaninou se zhutněním při překopech inženýrských sítí</t>
  </si>
  <si>
    <t>-1240560687</t>
  </si>
  <si>
    <t xml:space="preserve">kabelové žlaby, viz.příloha  1 a 2</t>
  </si>
  <si>
    <t>(0,5*1*33)-(0,46*0,46*33)</t>
  </si>
  <si>
    <t>32</t>
  </si>
  <si>
    <t>175151101</t>
  </si>
  <si>
    <t>Obsypání potrubí strojně sypaninou bez prohození, uloženou do 3 m</t>
  </si>
  <si>
    <t>931231109</t>
  </si>
  <si>
    <t xml:space="preserve">kabelové žlaby, viz.příloha 1 a  2</t>
  </si>
  <si>
    <t>(0,46*0,46*33)-(0,2*0,2*33)</t>
  </si>
  <si>
    <t>33</t>
  </si>
  <si>
    <t>M</t>
  </si>
  <si>
    <t>58331200</t>
  </si>
  <si>
    <t>štěrkopísek netříděný</t>
  </si>
  <si>
    <t>782301460</t>
  </si>
  <si>
    <t>kabelové žlby, viz.příloha 1 a 2</t>
  </si>
  <si>
    <t>5,663*2</t>
  </si>
  <si>
    <t>34</t>
  </si>
  <si>
    <t>1785960748</t>
  </si>
  <si>
    <t>přípojky UV, viz.příloha 1 a 4</t>
  </si>
  <si>
    <t>0,35*(2+2+4)</t>
  </si>
  <si>
    <t>35</t>
  </si>
  <si>
    <t>-1854513419</t>
  </si>
  <si>
    <t>2,8*2</t>
  </si>
  <si>
    <t>36</t>
  </si>
  <si>
    <t>181351003</t>
  </si>
  <si>
    <t>Rozprostření ornice tl vrstvy do 200 mm pl do 100 m2 v rovině nebo ve svahu do 1:5 strojně</t>
  </si>
  <si>
    <t>81716741</t>
  </si>
  <si>
    <t>viz.příloha 2 a 4</t>
  </si>
  <si>
    <t>40+24+12+15+30+37+46+66</t>
  </si>
  <si>
    <t>37</t>
  </si>
  <si>
    <t>181351103</t>
  </si>
  <si>
    <t>Rozprostření ornice tl vrstvy do 200 mm pl přes 100 do 500 m2 v rovině nebo ve svahu do 1:5 strojně</t>
  </si>
  <si>
    <t>821932386</t>
  </si>
  <si>
    <t>152+193</t>
  </si>
  <si>
    <t>38</t>
  </si>
  <si>
    <t>10364101</t>
  </si>
  <si>
    <t>zemina pro terénní úpravy - ornice</t>
  </si>
  <si>
    <t>1392413046</t>
  </si>
  <si>
    <t>scházející ornice pro ohumusování, viz.příloha 2 a 4</t>
  </si>
  <si>
    <t>((615*0,15)-(518*0,1))*1,8</t>
  </si>
  <si>
    <t>39</t>
  </si>
  <si>
    <t>181411131</t>
  </si>
  <si>
    <t>Založení parkového trávníku výsevem pl do 1000 m2 v rovině a ve svahu do 1:5</t>
  </si>
  <si>
    <t>1739785000</t>
  </si>
  <si>
    <t>270+345</t>
  </si>
  <si>
    <t>40</t>
  </si>
  <si>
    <t>00572410</t>
  </si>
  <si>
    <t>osivo směs travní parková</t>
  </si>
  <si>
    <t>kg</t>
  </si>
  <si>
    <t>-110868246</t>
  </si>
  <si>
    <t>+ztratné, viz.příloha 2 a 4</t>
  </si>
  <si>
    <t>615*0,03*1,15</t>
  </si>
  <si>
    <t>41</t>
  </si>
  <si>
    <t>181951111</t>
  </si>
  <si>
    <t>Úprava pláně v hornině třídy těžitelnosti I skupiny 1 až 3 bez zhutnění strojně</t>
  </si>
  <si>
    <t>1191047687</t>
  </si>
  <si>
    <t>zeleň</t>
  </si>
  <si>
    <t>40+24+12+152+15+30+37+46+66+193</t>
  </si>
  <si>
    <t>42</t>
  </si>
  <si>
    <t>181951112</t>
  </si>
  <si>
    <t>Úprava pláně v hornině třídy těžitelnosti I skupiny 1 až 3 se zhutněním strojně</t>
  </si>
  <si>
    <t>259903189</t>
  </si>
  <si>
    <t>zpevněné plochy</t>
  </si>
  <si>
    <t>801+129+(320*0,5)</t>
  </si>
  <si>
    <t>Vodorovné konstrukce</t>
  </si>
  <si>
    <t>451572111</t>
  </si>
  <si>
    <t>Lože pod potrubí otevřený výkop z kameniva drobného těženého</t>
  </si>
  <si>
    <t>1501136789</t>
  </si>
  <si>
    <t>0,1*(2+2+4)</t>
  </si>
  <si>
    <t>44</t>
  </si>
  <si>
    <t>452386111</t>
  </si>
  <si>
    <t>Vyrovnávací prstence z betonu prostého tř. C 25/30 v do 100 mm</t>
  </si>
  <si>
    <t>kus</t>
  </si>
  <si>
    <t>1683083794</t>
  </si>
  <si>
    <t>UV, viz.příloha 1 a 4</t>
  </si>
  <si>
    <t>Komunikace pozemní</t>
  </si>
  <si>
    <t>45</t>
  </si>
  <si>
    <t>564801111</t>
  </si>
  <si>
    <t>Podklad ze štěrkodrtě ŠD plochy přes 100 m2 tl 30 mm</t>
  </si>
  <si>
    <t>-1724245456</t>
  </si>
  <si>
    <t>dorovnání příčného sklonu (3%) u navrhovaných zpevněných ploch</t>
  </si>
  <si>
    <t>961+129</t>
  </si>
  <si>
    <t>46</t>
  </si>
  <si>
    <t>564861111</t>
  </si>
  <si>
    <t>Podklad ze štěrkodrtě ŠD plochy přes 100 m2 tl 200 mm</t>
  </si>
  <si>
    <t>-1855179916</t>
  </si>
  <si>
    <t>komunikace vozidlová-kryt asfaltový , ŠD f. 0-32, viz.příloha 2 a 4</t>
  </si>
  <si>
    <t>801+(320*0,5)</t>
  </si>
  <si>
    <t>47</t>
  </si>
  <si>
    <t>564871111</t>
  </si>
  <si>
    <t>Podklad ze štěrkodrtě ŠD plochy přes 100 m2 tl 250 mm</t>
  </si>
  <si>
    <t>345896131</t>
  </si>
  <si>
    <t xml:space="preserve">úprava podloží u komunikace vozidlové, vjezdy, ŠD fr. 0-63  v tl. 250 mm, viz.příloha 1 a 4</t>
  </si>
  <si>
    <t>801+129</t>
  </si>
  <si>
    <t>48</t>
  </si>
  <si>
    <t>-2022950695</t>
  </si>
  <si>
    <t>vjezd-kryt betonová dlažba , ŠD fr. 0-32, viz.příloha 2 a 4</t>
  </si>
  <si>
    <t>15+14+28+14+20+23+15</t>
  </si>
  <si>
    <t>49</t>
  </si>
  <si>
    <t>564930512</t>
  </si>
  <si>
    <t>Podklad z R-materiálu plochy do 100 m2 tl 100 mm</t>
  </si>
  <si>
    <t>-338864001</t>
  </si>
  <si>
    <t>oprava stávající plochy obratiště v místě napojení na komunikaci R-mat. v tl. 300 mm, viz.příloha 2</t>
  </si>
  <si>
    <t>14*3</t>
  </si>
  <si>
    <t>50</t>
  </si>
  <si>
    <t>565145121</t>
  </si>
  <si>
    <t>Asfaltový beton vrstva podkladní ACP 16 (obalované kamenivo OKS) tl 60 mm š přes 3 m</t>
  </si>
  <si>
    <t>-2112931070</t>
  </si>
  <si>
    <t>komunikace vozidlová - kryt asfalový, viz.příloha 2 a 4</t>
  </si>
  <si>
    <t>801</t>
  </si>
  <si>
    <t>51</t>
  </si>
  <si>
    <t>567122111</t>
  </si>
  <si>
    <t>Podklad ze směsi stmelené cementem SC C 8/10 (KSC I) tl 120 mm</t>
  </si>
  <si>
    <t>-1506424525</t>
  </si>
  <si>
    <t>komunikace vozidlová - kryt asfaltový, viz.příloha 2 a 4</t>
  </si>
  <si>
    <t>52</t>
  </si>
  <si>
    <t>573111112</t>
  </si>
  <si>
    <t>Postřik živičný infiltrační s posypem z asfaltu množství 1 kg/m2</t>
  </si>
  <si>
    <t>47506458</t>
  </si>
  <si>
    <t>53</t>
  </si>
  <si>
    <t>573211109</t>
  </si>
  <si>
    <t>Postřik živičný spojovací z asfaltu v množství 0,50 kg/m2</t>
  </si>
  <si>
    <t>432037661</t>
  </si>
  <si>
    <t>komunikace vozidlová-kryt asfaltový, viz.příloha 2 a 4</t>
  </si>
  <si>
    <t>54</t>
  </si>
  <si>
    <t>577134121</t>
  </si>
  <si>
    <t>Asfaltový beton vrstva obrusná ACO 11+ (ABS) tř. I tl 40 mm š přes 3 m z nemodifikovaného asfaltu</t>
  </si>
  <si>
    <t>1927243066</t>
  </si>
  <si>
    <t>55</t>
  </si>
  <si>
    <t>596211212</t>
  </si>
  <si>
    <t>Kladení zámkové dlažby komunikací pro pěší ručně tl 80 mm skupiny A pl přes 100 do 300 m2</t>
  </si>
  <si>
    <t>-49212379</t>
  </si>
  <si>
    <t>vjezdy - kryt betonová dlažba, viz.příloha 2 a 4</t>
  </si>
  <si>
    <t>56</t>
  </si>
  <si>
    <t>59245020</t>
  </si>
  <si>
    <t>dlažba skladebná betonová 200x100mm tl 80mm přírodní</t>
  </si>
  <si>
    <t>-286283236</t>
  </si>
  <si>
    <t>vjezdy-kryt betonová dlažba + ztratné, viz.příloha 2 a 4</t>
  </si>
  <si>
    <t>129*1,02</t>
  </si>
  <si>
    <t>Trubní vedení</t>
  </si>
  <si>
    <t>57</t>
  </si>
  <si>
    <t>300</t>
  </si>
  <si>
    <t>napojení uličních vpsustí</t>
  </si>
  <si>
    <t>518125299</t>
  </si>
  <si>
    <t>navrtávka+montáž+materiál+doprava, viz.příloha 1 a 4</t>
  </si>
  <si>
    <t>58</t>
  </si>
  <si>
    <t>871353121</t>
  </si>
  <si>
    <t>Montáž kanalizačního potrubí hladkého plnostěnného SN 8 z PVC-U DN 200</t>
  </si>
  <si>
    <t>m</t>
  </si>
  <si>
    <t>-1724685486</t>
  </si>
  <si>
    <t xml:space="preserve">přípojky UV, viz.příloha  1 a 4</t>
  </si>
  <si>
    <t>2+2+4</t>
  </si>
  <si>
    <t>59</t>
  </si>
  <si>
    <t>28611167</t>
  </si>
  <si>
    <t>trubka kanalizační PVC-U plnostěnná jednovrstvá DN 200x1000mm SN8</t>
  </si>
  <si>
    <t>-866379537</t>
  </si>
  <si>
    <t xml:space="preserve">přípojky UV + ztratné, viz.příloha  1 a 4</t>
  </si>
  <si>
    <t>(2+2+4)*1,03</t>
  </si>
  <si>
    <t>60</t>
  </si>
  <si>
    <t>895941342</t>
  </si>
  <si>
    <t>Osazení vpusti uliční DN 500 z betonových dílců dno nízké s kalištěm</t>
  </si>
  <si>
    <t>-362590297</t>
  </si>
  <si>
    <t>61</t>
  </si>
  <si>
    <t>59223852</t>
  </si>
  <si>
    <t>dno pro uliční vpusť s kalovou prohlubní betonové 450x300x50mm</t>
  </si>
  <si>
    <t>-13480914</t>
  </si>
  <si>
    <t>62</t>
  </si>
  <si>
    <t>59223858</t>
  </si>
  <si>
    <t>skruž betonová horní pro uliční vpusť 450x570x50mm</t>
  </si>
  <si>
    <t>-1281381410</t>
  </si>
  <si>
    <t>63</t>
  </si>
  <si>
    <t>59223862</t>
  </si>
  <si>
    <t>skruž betonová středová pro uliční vpusť 450x295x50mm</t>
  </si>
  <si>
    <t>405519996</t>
  </si>
  <si>
    <t>64</t>
  </si>
  <si>
    <t>59223824</t>
  </si>
  <si>
    <t>vpusť uliční skruž betonová 590x500x50mm s výtokem (bez vložky)</t>
  </si>
  <si>
    <t>1237473911</t>
  </si>
  <si>
    <t>65</t>
  </si>
  <si>
    <t>899204112</t>
  </si>
  <si>
    <t>Osazení mříží litinových včetně rámů a košů na bahno pro třídu zatížení D400, E600</t>
  </si>
  <si>
    <t>1878213400</t>
  </si>
  <si>
    <t>66</t>
  </si>
  <si>
    <t>55241040</t>
  </si>
  <si>
    <t>mříž litinová 600/40T, 420x620 D400</t>
  </si>
  <si>
    <t>-2099651107</t>
  </si>
  <si>
    <t>UV, vi.příloha 1 a 4</t>
  </si>
  <si>
    <t>67</t>
  </si>
  <si>
    <t>28661789</t>
  </si>
  <si>
    <t>koš kalový ocelový pro silniční vpusť 425mm vč. madla</t>
  </si>
  <si>
    <t>-1609023005</t>
  </si>
  <si>
    <t>Ostatní konstrukce a práce, bourání</t>
  </si>
  <si>
    <t>68</t>
  </si>
  <si>
    <t>916231213</t>
  </si>
  <si>
    <t>Osazení chodníkového obrubníku betonového stojatého s boční opěrou do lože z betonu prostého</t>
  </si>
  <si>
    <t>1639360329</t>
  </si>
  <si>
    <t>osazený do betonového lože C20/25nXF3 s opěrou, viz.příloha 2 a 4</t>
  </si>
  <si>
    <t>321</t>
  </si>
  <si>
    <t>69</t>
  </si>
  <si>
    <t>59217023</t>
  </si>
  <si>
    <t>obrubník betonový chodníkový 1000x150x250mm</t>
  </si>
  <si>
    <t>-553541966</t>
  </si>
  <si>
    <t>barva přírodní+ztratné, vzi.příloha 2 a 4</t>
  </si>
  <si>
    <t>321*1,02</t>
  </si>
  <si>
    <t>70</t>
  </si>
  <si>
    <t>916331112</t>
  </si>
  <si>
    <t>Osazení zahradního obrubníku betonového do lože z betonu s boční opěrou</t>
  </si>
  <si>
    <t>-1277171859</t>
  </si>
  <si>
    <t xml:space="preserve">osazený do betonového lože C20/25nXF3 s opěrou, viz.příloha 2 a 4 </t>
  </si>
  <si>
    <t>12+4+4+10+6+6+10</t>
  </si>
  <si>
    <t>71</t>
  </si>
  <si>
    <t>59217012</t>
  </si>
  <si>
    <t>obrubník zahradní betonový 500x80x250mm</t>
  </si>
  <si>
    <t>-311991992</t>
  </si>
  <si>
    <t>barva přírodní+ ztratné, viz.příloha 2 a 4</t>
  </si>
  <si>
    <t>52*1,02</t>
  </si>
  <si>
    <t>72</t>
  </si>
  <si>
    <t>916991121</t>
  </si>
  <si>
    <t>Lože pod obrubníky, krajníky nebo obruby z dlažebních kostek z betonu prostého</t>
  </si>
  <si>
    <t>194950128</t>
  </si>
  <si>
    <t>pod obrubníky (odhad)</t>
  </si>
  <si>
    <t>73</t>
  </si>
  <si>
    <t>919794441</t>
  </si>
  <si>
    <t xml:space="preserve">Úprava ploch kolem hydrantů, šoupat, poklopů a mříží nebo sloupů v živičnýcha dlážděných  krytech pl do 2 m2</t>
  </si>
  <si>
    <t>-2095032545</t>
  </si>
  <si>
    <t>výšková úprava mříže, pokopy a šoupata, viz. příloha 2</t>
  </si>
  <si>
    <t>3+4+11</t>
  </si>
  <si>
    <t>998</t>
  </si>
  <si>
    <t>Přesun hmot</t>
  </si>
  <si>
    <t>74</t>
  </si>
  <si>
    <t>998225111</t>
  </si>
  <si>
    <t>Přesun hmot pro pozemní komunikace s krytem z kamene, monolitickým betonovým nebo živičným</t>
  </si>
  <si>
    <t>1053972637</t>
  </si>
  <si>
    <t>75</t>
  </si>
  <si>
    <t>998225191</t>
  </si>
  <si>
    <t>Příplatek k přesunu hmot pro pozemní komunikace s krytem z kamene, živičným, betonovým do 1000 m</t>
  </si>
  <si>
    <t>-2016038973</t>
  </si>
  <si>
    <t>Práce a dodávky M</t>
  </si>
  <si>
    <t>46-M</t>
  </si>
  <si>
    <t>Zemní práce při extr.mont.pracích</t>
  </si>
  <si>
    <t>76</t>
  </si>
  <si>
    <t>460751111</t>
  </si>
  <si>
    <t>Osazení kabelových kanálů do rýhy z prefabrikovaných betonových žlabů vnější šířky do 20 cm</t>
  </si>
  <si>
    <t>1550230599</t>
  </si>
  <si>
    <t xml:space="preserve">kabelové žlaby, viz.příloha 1 a2 </t>
  </si>
  <si>
    <t>6+5+8+9+5</t>
  </si>
  <si>
    <t>77</t>
  </si>
  <si>
    <t>59213009</t>
  </si>
  <si>
    <t>žlab kabelový betonový k ochraně zemního drátovodného se zákrytem vedení 100x17x14cm</t>
  </si>
  <si>
    <t>128</t>
  </si>
  <si>
    <t>-2113544566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</si>
  <si>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</si>
  <si>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</si>
  <si>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</si>
  <si>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</si>
  <si>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</si>
  <si>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</si>
  <si>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</si>
  <si>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</si>
  <si>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</si>
  <si>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</si>
  <si>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</si>
  <si>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</si>
  <si>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</si>
  <si>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</si>
  <si>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1560060647</t>
  </si>
  <si>
    <t>012203000</t>
  </si>
  <si>
    <t>Zeměměřičské práce před výstavbou</t>
  </si>
  <si>
    <t>2054294783</t>
  </si>
  <si>
    <t>včetně vytyčení stávajících inž.sítí</t>
  </si>
  <si>
    <t>012303000</t>
  </si>
  <si>
    <t>Zeměměřičské práce při provádění stavby</t>
  </si>
  <si>
    <t>-1491991818</t>
  </si>
  <si>
    <t>012444000</t>
  </si>
  <si>
    <t>Geodetické měření skutečného provedení stavby</t>
  </si>
  <si>
    <t>471044263</t>
  </si>
  <si>
    <t>013254000</t>
  </si>
  <si>
    <t>Dokumentace skutečného provedení stavby</t>
  </si>
  <si>
    <t>31658049</t>
  </si>
  <si>
    <t>VRN3</t>
  </si>
  <si>
    <t>Zařízení staveniště</t>
  </si>
  <si>
    <t>030001000</t>
  </si>
  <si>
    <t>-293163801</t>
  </si>
  <si>
    <t xml:space="preserve">stavební buňky, WC, napojení na  stávající inž. sítě atd.</t>
  </si>
  <si>
    <t>034002000</t>
  </si>
  <si>
    <t>Zabezpečení staveniště</t>
  </si>
  <si>
    <t>-829364981</t>
  </si>
  <si>
    <t xml:space="preserve">zabezpečení  staveniště v souladu s nařením vlády 591/2006 Sb.</t>
  </si>
  <si>
    <t>VRN4</t>
  </si>
  <si>
    <t>Inženýrská činnost</t>
  </si>
  <si>
    <t>043134000</t>
  </si>
  <si>
    <t>Zkoušky zatěžovací</t>
  </si>
  <si>
    <t>1007894096</t>
  </si>
  <si>
    <t>VRN7</t>
  </si>
  <si>
    <t>Provozní vlivy</t>
  </si>
  <si>
    <t>072002000</t>
  </si>
  <si>
    <t>Silniční provoz</t>
  </si>
  <si>
    <t>1720012923</t>
  </si>
  <si>
    <t>dopravní značení</t>
  </si>
  <si>
    <t>VRN9</t>
  </si>
  <si>
    <t>Ostatní náklady</t>
  </si>
  <si>
    <t>092002000</t>
  </si>
  <si>
    <t>Ostatní náklady související s provozem</t>
  </si>
  <si>
    <t>1005585124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</si>
</sst>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02/243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ZTV Nová Sibiř,  Rychnov nad Kněžnou,III.etapa - ul. Bajzova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území'!P123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návrh'!P129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7fouUMi3j56jGsPhu4+BchS6rgtY550E809036w9JBOyindMxBbkRnhfIF7XpL03He83xixBs2+Gl5LuJwci2A==" hashValue="j7UbXErWDDzk3KUAvuDFD4xLlLAAln1Au1CSjaE6M0Z3wlzJ+jAhVgyzYNZ2ah3AFYAUYFXYQ2RIYn+hLYqETA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Kněžnou,III.etapa - ul. Bajzova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ROUND((SUM(BE123:BE170)),  2)</f>
        <v>0</v>
      </c>
      <c r="G35" s="38"/>
      <c r="H35" s="38"/>
      <c r="I35" s="164">
        <v>0.20999999999999999</v>
      </c>
      <c r="J35" s="163">
        <f>ROUND(((SUM(BE123:BE170))*I35),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ROUND((SUM(BF123:BF170)),  2)</f>
        <v>0</v>
      </c>
      <c r="G36" s="38"/>
      <c r="H36" s="38"/>
      <c r="I36" s="164">
        <v>0.12</v>
      </c>
      <c r="J36" s="163">
        <f>ROUND(((SUM(BF123:BF170))*I36),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ROUND((SUM(BG123:BG170)),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ROUND((SUM(BH123:BH170)),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ROUND((SUM(BI123:BI170)),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Kněžnou,III.etapa - ul. Bajzova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J150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 xml:space="preserve">ZTV Nová Sibiř,  Rychnov nad Kněžnou,III.etapa - ul. Bajzova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98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99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a - příprava území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Rychnov nad Kněžnou</v>
      </c>
      <c r="G117" s="40"/>
      <c r="H117" s="40"/>
      <c r="I117" s="32" t="s">
        <v>22</v>
      </c>
      <c r="J117" s="79" t="str">
        <f>IF(J14="","",J14)</f>
        <v>7. 8. 2024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30</v>
      </c>
      <c r="J119" s="36" t="str">
        <f>E23</f>
        <v>VIAPROJEKT s.r.o. HK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>B.Burešová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111</v>
      </c>
      <c r="D122" s="202" t="s">
        <v>61</v>
      </c>
      <c r="E122" s="202" t="s">
        <v>57</v>
      </c>
      <c r="F122" s="202" t="s">
        <v>58</v>
      </c>
      <c r="G122" s="202" t="s">
        <v>112</v>
      </c>
      <c r="H122" s="202" t="s">
        <v>113</v>
      </c>
      <c r="I122" s="202" t="s">
        <v>114</v>
      </c>
      <c r="J122" s="202" t="s">
        <v>104</v>
      </c>
      <c r="K122" s="203" t="s">
        <v>115</v>
      </c>
      <c r="L122" s="204"/>
      <c r="M122" s="100" t="s">
        <v>1</v>
      </c>
      <c r="N122" s="101" t="s">
        <v>40</v>
      </c>
      <c r="O122" s="101" t="s">
        <v>116</v>
      </c>
      <c r="P122" s="101" t="s">
        <v>117</v>
      </c>
      <c r="Q122" s="101" t="s">
        <v>118</v>
      </c>
      <c r="R122" s="101" t="s">
        <v>119</v>
      </c>
      <c r="S122" s="101" t="s">
        <v>120</v>
      </c>
      <c r="T122" s="102" t="s">
        <v>121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122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380.30999999999995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106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123</v>
      </c>
      <c r="F124" s="213" t="s">
        <v>124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P125+P150</f>
        <v>0</v>
      </c>
      <c r="Q124" s="218"/>
      <c r="R124" s="219">
        <f>R125+R150</f>
        <v>0</v>
      </c>
      <c r="S124" s="218"/>
      <c r="T124" s="220">
        <f>T125+T150</f>
        <v>380.30999999999995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125</v>
      </c>
      <c r="BK124" s="223">
        <f>BK125+BK150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83</v>
      </c>
      <c r="F125" s="224" t="s">
        <v>126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SUM(P126:P149)</f>
        <v>0</v>
      </c>
      <c r="Q125" s="218"/>
      <c r="R125" s="219">
        <f>SUM(R126:R149)</f>
        <v>0</v>
      </c>
      <c r="S125" s="218"/>
      <c r="T125" s="220">
        <f>SUM(T126:T149)</f>
        <v>380.30999999999995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83</v>
      </c>
      <c r="AY125" s="221" t="s">
        <v>125</v>
      </c>
      <c r="BK125" s="223">
        <f>SUM(BK126:BK149)</f>
        <v>0</v>
      </c>
    </row>
    <row r="126" s="2" customFormat="1" ht="16.5" customHeight="1">
      <c r="A126" s="38"/>
      <c r="B126" s="39"/>
      <c r="C126" s="226" t="s">
        <v>83</v>
      </c>
      <c r="D126" s="226" t="s">
        <v>127</v>
      </c>
      <c r="E126" s="227" t="s">
        <v>128</v>
      </c>
      <c r="F126" s="228" t="s">
        <v>129</v>
      </c>
      <c r="G126" s="229" t="s">
        <v>130</v>
      </c>
      <c r="H126" s="230">
        <v>836</v>
      </c>
      <c r="I126" s="231"/>
      <c r="J126" s="232">
        <f>ROUND(I126*H126,2)</f>
        <v>0</v>
      </c>
      <c r="K126" s="228" t="s">
        <v>131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0.44</v>
      </c>
      <c r="T126" s="236">
        <f>S126*H126</f>
        <v>367.83999999999998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132</v>
      </c>
      <c r="AT126" s="237" t="s">
        <v>127</v>
      </c>
      <c r="AU126" s="237" t="s">
        <v>85</v>
      </c>
      <c r="AY126" s="17" t="s">
        <v>125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132</v>
      </c>
      <c r="BM126" s="237" t="s">
        <v>133</v>
      </c>
    </row>
    <row r="127" s="13" customFormat="1">
      <c r="A127" s="13"/>
      <c r="B127" s="239"/>
      <c r="C127" s="240"/>
      <c r="D127" s="241" t="s">
        <v>134</v>
      </c>
      <c r="E127" s="242" t="s">
        <v>1</v>
      </c>
      <c r="F127" s="243" t="s">
        <v>135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134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125</v>
      </c>
    </row>
    <row r="128" s="14" customFormat="1">
      <c r="A128" s="14"/>
      <c r="B128" s="250"/>
      <c r="C128" s="251"/>
      <c r="D128" s="241" t="s">
        <v>134</v>
      </c>
      <c r="E128" s="252" t="s">
        <v>1</v>
      </c>
      <c r="F128" s="253" t="s">
        <v>136</v>
      </c>
      <c r="G128" s="251"/>
      <c r="H128" s="254">
        <v>836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134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125</v>
      </c>
    </row>
    <row r="129" s="15" customFormat="1">
      <c r="A129" s="15"/>
      <c r="B129" s="261"/>
      <c r="C129" s="262"/>
      <c r="D129" s="241" t="s">
        <v>134</v>
      </c>
      <c r="E129" s="263" t="s">
        <v>1</v>
      </c>
      <c r="F129" s="264" t="s">
        <v>137</v>
      </c>
      <c r="G129" s="262"/>
      <c r="H129" s="265">
        <v>836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134</v>
      </c>
      <c r="AU129" s="271" t="s">
        <v>85</v>
      </c>
      <c r="AV129" s="15" t="s">
        <v>132</v>
      </c>
      <c r="AW129" s="15" t="s">
        <v>32</v>
      </c>
      <c r="AX129" s="15" t="s">
        <v>83</v>
      </c>
      <c r="AY129" s="271" t="s">
        <v>125</v>
      </c>
    </row>
    <row r="130" s="2" customFormat="1" ht="16.5" customHeight="1">
      <c r="A130" s="38"/>
      <c r="B130" s="39"/>
      <c r="C130" s="226" t="s">
        <v>85</v>
      </c>
      <c r="D130" s="226" t="s">
        <v>127</v>
      </c>
      <c r="E130" s="227" t="s">
        <v>138</v>
      </c>
      <c r="F130" s="228" t="s">
        <v>139</v>
      </c>
      <c r="G130" s="229" t="s">
        <v>130</v>
      </c>
      <c r="H130" s="230">
        <v>43</v>
      </c>
      <c r="I130" s="231"/>
      <c r="J130" s="232">
        <f>ROUND(I130*H130,2)</f>
        <v>0</v>
      </c>
      <c r="K130" s="228" t="s">
        <v>131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0.28999999999999998</v>
      </c>
      <c r="T130" s="236">
        <f>S130*H130</f>
        <v>12.469999999999999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132</v>
      </c>
      <c r="AT130" s="237" t="s">
        <v>127</v>
      </c>
      <c r="AU130" s="237" t="s">
        <v>85</v>
      </c>
      <c r="AY130" s="17" t="s">
        <v>125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132</v>
      </c>
      <c r="BM130" s="237" t="s">
        <v>140</v>
      </c>
    </row>
    <row r="131" s="13" customFormat="1">
      <c r="A131" s="13"/>
      <c r="B131" s="239"/>
      <c r="C131" s="240"/>
      <c r="D131" s="241" t="s">
        <v>134</v>
      </c>
      <c r="E131" s="242" t="s">
        <v>1</v>
      </c>
      <c r="F131" s="243" t="s">
        <v>141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134</v>
      </c>
      <c r="AU131" s="249" t="s">
        <v>85</v>
      </c>
      <c r="AV131" s="13" t="s">
        <v>83</v>
      </c>
      <c r="AW131" s="13" t="s">
        <v>32</v>
      </c>
      <c r="AX131" s="13" t="s">
        <v>76</v>
      </c>
      <c r="AY131" s="249" t="s">
        <v>125</v>
      </c>
    </row>
    <row r="132" s="14" customFormat="1">
      <c r="A132" s="14"/>
      <c r="B132" s="250"/>
      <c r="C132" s="251"/>
      <c r="D132" s="241" t="s">
        <v>134</v>
      </c>
      <c r="E132" s="252" t="s">
        <v>1</v>
      </c>
      <c r="F132" s="253" t="s">
        <v>142</v>
      </c>
      <c r="G132" s="251"/>
      <c r="H132" s="254">
        <v>43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134</v>
      </c>
      <c r="AU132" s="260" t="s">
        <v>85</v>
      </c>
      <c r="AV132" s="14" t="s">
        <v>85</v>
      </c>
      <c r="AW132" s="14" t="s">
        <v>32</v>
      </c>
      <c r="AX132" s="14" t="s">
        <v>76</v>
      </c>
      <c r="AY132" s="260" t="s">
        <v>125</v>
      </c>
    </row>
    <row r="133" s="15" customFormat="1">
      <c r="A133" s="15"/>
      <c r="B133" s="261"/>
      <c r="C133" s="262"/>
      <c r="D133" s="241" t="s">
        <v>134</v>
      </c>
      <c r="E133" s="263" t="s">
        <v>1</v>
      </c>
      <c r="F133" s="264" t="s">
        <v>137</v>
      </c>
      <c r="G133" s="262"/>
      <c r="H133" s="265">
        <v>43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134</v>
      </c>
      <c r="AU133" s="271" t="s">
        <v>85</v>
      </c>
      <c r="AV133" s="15" t="s">
        <v>132</v>
      </c>
      <c r="AW133" s="15" t="s">
        <v>32</v>
      </c>
      <c r="AX133" s="15" t="s">
        <v>83</v>
      </c>
      <c r="AY133" s="271" t="s">
        <v>125</v>
      </c>
    </row>
    <row r="134" s="2" customFormat="1" ht="16.5" customHeight="1">
      <c r="A134" s="38"/>
      <c r="B134" s="39"/>
      <c r="C134" s="226" t="s">
        <v>143</v>
      </c>
      <c r="D134" s="226" t="s">
        <v>127</v>
      </c>
      <c r="E134" s="227" t="s">
        <v>144</v>
      </c>
      <c r="F134" s="228" t="s">
        <v>145</v>
      </c>
      <c r="G134" s="229" t="s">
        <v>130</v>
      </c>
      <c r="H134" s="230">
        <v>134</v>
      </c>
      <c r="I134" s="231"/>
      <c r="J134" s="232">
        <f>ROUND(I134*H134,2)</f>
        <v>0</v>
      </c>
      <c r="K134" s="228" t="s">
        <v>131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132</v>
      </c>
      <c r="AT134" s="237" t="s">
        <v>127</v>
      </c>
      <c r="AU134" s="237" t="s">
        <v>85</v>
      </c>
      <c r="AY134" s="17" t="s">
        <v>125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132</v>
      </c>
      <c r="BM134" s="237" t="s">
        <v>146</v>
      </c>
    </row>
    <row r="135" s="13" customFormat="1">
      <c r="A135" s="13"/>
      <c r="B135" s="239"/>
      <c r="C135" s="240"/>
      <c r="D135" s="241" t="s">
        <v>134</v>
      </c>
      <c r="E135" s="242" t="s">
        <v>1</v>
      </c>
      <c r="F135" s="243" t="s">
        <v>147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134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125</v>
      </c>
    </row>
    <row r="136" s="14" customFormat="1">
      <c r="A136" s="14"/>
      <c r="B136" s="250"/>
      <c r="C136" s="251"/>
      <c r="D136" s="241" t="s">
        <v>134</v>
      </c>
      <c r="E136" s="252" t="s">
        <v>1</v>
      </c>
      <c r="F136" s="253" t="s">
        <v>148</v>
      </c>
      <c r="G136" s="251"/>
      <c r="H136" s="254">
        <v>134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134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125</v>
      </c>
    </row>
    <row r="137" s="15" customFormat="1">
      <c r="A137" s="15"/>
      <c r="B137" s="261"/>
      <c r="C137" s="262"/>
      <c r="D137" s="241" t="s">
        <v>134</v>
      </c>
      <c r="E137" s="263" t="s">
        <v>1</v>
      </c>
      <c r="F137" s="264" t="s">
        <v>137</v>
      </c>
      <c r="G137" s="262"/>
      <c r="H137" s="265">
        <v>134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134</v>
      </c>
      <c r="AU137" s="271" t="s">
        <v>85</v>
      </c>
      <c r="AV137" s="15" t="s">
        <v>132</v>
      </c>
      <c r="AW137" s="15" t="s">
        <v>32</v>
      </c>
      <c r="AX137" s="15" t="s">
        <v>83</v>
      </c>
      <c r="AY137" s="271" t="s">
        <v>125</v>
      </c>
    </row>
    <row r="138" s="2" customFormat="1" ht="16.5" customHeight="1">
      <c r="A138" s="38"/>
      <c r="B138" s="39"/>
      <c r="C138" s="226" t="s">
        <v>132</v>
      </c>
      <c r="D138" s="226" t="s">
        <v>127</v>
      </c>
      <c r="E138" s="227" t="s">
        <v>149</v>
      </c>
      <c r="F138" s="228" t="s">
        <v>150</v>
      </c>
      <c r="G138" s="229" t="s">
        <v>130</v>
      </c>
      <c r="H138" s="230">
        <v>384</v>
      </c>
      <c r="I138" s="231"/>
      <c r="J138" s="232">
        <f>ROUND(I138*H138,2)</f>
        <v>0</v>
      </c>
      <c r="K138" s="228" t="s">
        <v>131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132</v>
      </c>
      <c r="AT138" s="237" t="s">
        <v>127</v>
      </c>
      <c r="AU138" s="237" t="s">
        <v>85</v>
      </c>
      <c r="AY138" s="17" t="s">
        <v>125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132</v>
      </c>
      <c r="BM138" s="237" t="s">
        <v>151</v>
      </c>
    </row>
    <row r="139" s="13" customFormat="1">
      <c r="A139" s="13"/>
      <c r="B139" s="239"/>
      <c r="C139" s="240"/>
      <c r="D139" s="241" t="s">
        <v>134</v>
      </c>
      <c r="E139" s="242" t="s">
        <v>1</v>
      </c>
      <c r="F139" s="243" t="s">
        <v>152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134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125</v>
      </c>
    </row>
    <row r="140" s="14" customFormat="1">
      <c r="A140" s="14"/>
      <c r="B140" s="250"/>
      <c r="C140" s="251"/>
      <c r="D140" s="241" t="s">
        <v>134</v>
      </c>
      <c r="E140" s="252" t="s">
        <v>1</v>
      </c>
      <c r="F140" s="253" t="s">
        <v>153</v>
      </c>
      <c r="G140" s="251"/>
      <c r="H140" s="254">
        <v>384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134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125</v>
      </c>
    </row>
    <row r="141" s="15" customFormat="1">
      <c r="A141" s="15"/>
      <c r="B141" s="261"/>
      <c r="C141" s="262"/>
      <c r="D141" s="241" t="s">
        <v>134</v>
      </c>
      <c r="E141" s="263" t="s">
        <v>1</v>
      </c>
      <c r="F141" s="264" t="s">
        <v>137</v>
      </c>
      <c r="G141" s="262"/>
      <c r="H141" s="265">
        <v>384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134</v>
      </c>
      <c r="AU141" s="271" t="s">
        <v>85</v>
      </c>
      <c r="AV141" s="15" t="s">
        <v>132</v>
      </c>
      <c r="AW141" s="15" t="s">
        <v>32</v>
      </c>
      <c r="AX141" s="15" t="s">
        <v>83</v>
      </c>
      <c r="AY141" s="271" t="s">
        <v>125</v>
      </c>
    </row>
    <row r="142" s="2" customFormat="1" ht="21.75" customHeight="1">
      <c r="A142" s="38"/>
      <c r="B142" s="39"/>
      <c r="C142" s="226" t="s">
        <v>154</v>
      </c>
      <c r="D142" s="226" t="s">
        <v>127</v>
      </c>
      <c r="E142" s="227" t="s">
        <v>155</v>
      </c>
      <c r="F142" s="228" t="s">
        <v>156</v>
      </c>
      <c r="G142" s="229" t="s">
        <v>157</v>
      </c>
      <c r="H142" s="230">
        <v>51.799999999999997</v>
      </c>
      <c r="I142" s="231"/>
      <c r="J142" s="232">
        <f>ROUND(I142*H142,2)</f>
        <v>0</v>
      </c>
      <c r="K142" s="228" t="s">
        <v>131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132</v>
      </c>
      <c r="AT142" s="237" t="s">
        <v>127</v>
      </c>
      <c r="AU142" s="237" t="s">
        <v>85</v>
      </c>
      <c r="AY142" s="17" t="s">
        <v>125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132</v>
      </c>
      <c r="BM142" s="237" t="s">
        <v>158</v>
      </c>
    </row>
    <row r="143" s="13" customFormat="1">
      <c r="A143" s="13"/>
      <c r="B143" s="239"/>
      <c r="C143" s="240"/>
      <c r="D143" s="241" t="s">
        <v>134</v>
      </c>
      <c r="E143" s="242" t="s">
        <v>1</v>
      </c>
      <c r="F143" s="243" t="s">
        <v>159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134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125</v>
      </c>
    </row>
    <row r="144" s="14" customFormat="1">
      <c r="A144" s="14"/>
      <c r="B144" s="250"/>
      <c r="C144" s="251"/>
      <c r="D144" s="241" t="s">
        <v>134</v>
      </c>
      <c r="E144" s="252" t="s">
        <v>1</v>
      </c>
      <c r="F144" s="253" t="s">
        <v>160</v>
      </c>
      <c r="G144" s="251"/>
      <c r="H144" s="254">
        <v>51.799999999999997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134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125</v>
      </c>
    </row>
    <row r="145" s="15" customFormat="1">
      <c r="A145" s="15"/>
      <c r="B145" s="261"/>
      <c r="C145" s="262"/>
      <c r="D145" s="241" t="s">
        <v>134</v>
      </c>
      <c r="E145" s="263" t="s">
        <v>1</v>
      </c>
      <c r="F145" s="264" t="s">
        <v>137</v>
      </c>
      <c r="G145" s="262"/>
      <c r="H145" s="265">
        <v>51.799999999999997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134</v>
      </c>
      <c r="AU145" s="271" t="s">
        <v>85</v>
      </c>
      <c r="AV145" s="15" t="s">
        <v>132</v>
      </c>
      <c r="AW145" s="15" t="s">
        <v>32</v>
      </c>
      <c r="AX145" s="15" t="s">
        <v>83</v>
      </c>
      <c r="AY145" s="271" t="s">
        <v>125</v>
      </c>
    </row>
    <row r="146" s="2" customFormat="1" ht="16.5" customHeight="1">
      <c r="A146" s="38"/>
      <c r="B146" s="39"/>
      <c r="C146" s="226" t="s">
        <v>161</v>
      </c>
      <c r="D146" s="226" t="s">
        <v>127</v>
      </c>
      <c r="E146" s="227" t="s">
        <v>162</v>
      </c>
      <c r="F146" s="228" t="s">
        <v>163</v>
      </c>
      <c r="G146" s="229" t="s">
        <v>157</v>
      </c>
      <c r="H146" s="230">
        <v>51.799999999999997</v>
      </c>
      <c r="I146" s="231"/>
      <c r="J146" s="232">
        <f>ROUND(I146*H146,2)</f>
        <v>0</v>
      </c>
      <c r="K146" s="228" t="s">
        <v>131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132</v>
      </c>
      <c r="AT146" s="237" t="s">
        <v>127</v>
      </c>
      <c r="AU146" s="237" t="s">
        <v>85</v>
      </c>
      <c r="AY146" s="17" t="s">
        <v>125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132</v>
      </c>
      <c r="BM146" s="237" t="s">
        <v>164</v>
      </c>
    </row>
    <row r="147" s="13" customFormat="1">
      <c r="A147" s="13"/>
      <c r="B147" s="239"/>
      <c r="C147" s="240"/>
      <c r="D147" s="241" t="s">
        <v>134</v>
      </c>
      <c r="E147" s="242" t="s">
        <v>1</v>
      </c>
      <c r="F147" s="243" t="s">
        <v>165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134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125</v>
      </c>
    </row>
    <row r="148" s="14" customFormat="1">
      <c r="A148" s="14"/>
      <c r="B148" s="250"/>
      <c r="C148" s="251"/>
      <c r="D148" s="241" t="s">
        <v>134</v>
      </c>
      <c r="E148" s="252" t="s">
        <v>1</v>
      </c>
      <c r="F148" s="253" t="s">
        <v>160</v>
      </c>
      <c r="G148" s="251"/>
      <c r="H148" s="254">
        <v>51.799999999999997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134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125</v>
      </c>
    </row>
    <row r="149" s="15" customFormat="1">
      <c r="A149" s="15"/>
      <c r="B149" s="261"/>
      <c r="C149" s="262"/>
      <c r="D149" s="241" t="s">
        <v>134</v>
      </c>
      <c r="E149" s="263" t="s">
        <v>1</v>
      </c>
      <c r="F149" s="264" t="s">
        <v>137</v>
      </c>
      <c r="G149" s="262"/>
      <c r="H149" s="265">
        <v>51.799999999999997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134</v>
      </c>
      <c r="AU149" s="271" t="s">
        <v>85</v>
      </c>
      <c r="AV149" s="15" t="s">
        <v>132</v>
      </c>
      <c r="AW149" s="15" t="s">
        <v>32</v>
      </c>
      <c r="AX149" s="15" t="s">
        <v>83</v>
      </c>
      <c r="AY149" s="271" t="s">
        <v>125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166</v>
      </c>
      <c r="F150" s="224" t="s">
        <v>167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SUM(P151:P170)</f>
        <v>0</v>
      </c>
      <c r="Q150" s="218"/>
      <c r="R150" s="219">
        <f>SUM(R151:R170)</f>
        <v>0</v>
      </c>
      <c r="S150" s="218"/>
      <c r="T150" s="220">
        <f>SUM(T151:T170)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75</v>
      </c>
      <c r="AU150" s="222" t="s">
        <v>83</v>
      </c>
      <c r="AY150" s="221" t="s">
        <v>125</v>
      </c>
      <c r="BK150" s="223">
        <f>SUM(BK151:BK170)</f>
        <v>0</v>
      </c>
    </row>
    <row r="151" s="2" customFormat="1" ht="16.5" customHeight="1">
      <c r="A151" s="38"/>
      <c r="B151" s="39"/>
      <c r="C151" s="226" t="s">
        <v>168</v>
      </c>
      <c r="D151" s="226" t="s">
        <v>127</v>
      </c>
      <c r="E151" s="227" t="s">
        <v>169</v>
      </c>
      <c r="F151" s="228" t="s">
        <v>170</v>
      </c>
      <c r="G151" s="229" t="s">
        <v>171</v>
      </c>
      <c r="H151" s="230">
        <v>380.31</v>
      </c>
      <c r="I151" s="231"/>
      <c r="J151" s="232">
        <f>ROUND(I151*H151,2)</f>
        <v>0</v>
      </c>
      <c r="K151" s="228" t="s">
        <v>131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132</v>
      </c>
      <c r="AT151" s="237" t="s">
        <v>127</v>
      </c>
      <c r="AU151" s="237" t="s">
        <v>85</v>
      </c>
      <c r="AY151" s="17" t="s">
        <v>125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132</v>
      </c>
      <c r="BM151" s="237" t="s">
        <v>172</v>
      </c>
    </row>
    <row r="152" s="13" customFormat="1">
      <c r="A152" s="13"/>
      <c r="B152" s="239"/>
      <c r="C152" s="240"/>
      <c r="D152" s="241" t="s">
        <v>134</v>
      </c>
      <c r="E152" s="242" t="s">
        <v>1</v>
      </c>
      <c r="F152" s="243" t="s">
        <v>173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134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125</v>
      </c>
    </row>
    <row r="153" s="14" customFormat="1">
      <c r="A153" s="14"/>
      <c r="B153" s="250"/>
      <c r="C153" s="251"/>
      <c r="D153" s="241" t="s">
        <v>134</v>
      </c>
      <c r="E153" s="252" t="s">
        <v>1</v>
      </c>
      <c r="F153" s="253" t="s">
        <v>174</v>
      </c>
      <c r="G153" s="251"/>
      <c r="H153" s="254">
        <v>380.31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134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125</v>
      </c>
    </row>
    <row r="154" s="15" customFormat="1">
      <c r="A154" s="15"/>
      <c r="B154" s="261"/>
      <c r="C154" s="262"/>
      <c r="D154" s="241" t="s">
        <v>134</v>
      </c>
      <c r="E154" s="263" t="s">
        <v>1</v>
      </c>
      <c r="F154" s="264" t="s">
        <v>137</v>
      </c>
      <c r="G154" s="262"/>
      <c r="H154" s="265">
        <v>380.31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134</v>
      </c>
      <c r="AU154" s="271" t="s">
        <v>85</v>
      </c>
      <c r="AV154" s="15" t="s">
        <v>132</v>
      </c>
      <c r="AW154" s="15" t="s">
        <v>32</v>
      </c>
      <c r="AX154" s="15" t="s">
        <v>83</v>
      </c>
      <c r="AY154" s="271" t="s">
        <v>125</v>
      </c>
    </row>
    <row r="155" s="2" customFormat="1" ht="16.5" customHeight="1">
      <c r="A155" s="38"/>
      <c r="B155" s="39"/>
      <c r="C155" s="226" t="s">
        <v>175</v>
      </c>
      <c r="D155" s="226" t="s">
        <v>127</v>
      </c>
      <c r="E155" s="227" t="s">
        <v>176</v>
      </c>
      <c r="F155" s="228" t="s">
        <v>177</v>
      </c>
      <c r="G155" s="229" t="s">
        <v>171</v>
      </c>
      <c r="H155" s="230">
        <v>3422.79</v>
      </c>
      <c r="I155" s="231"/>
      <c r="J155" s="232">
        <f>ROUND(I155*H155,2)</f>
        <v>0</v>
      </c>
      <c r="K155" s="228" t="s">
        <v>131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132</v>
      </c>
      <c r="AT155" s="237" t="s">
        <v>127</v>
      </c>
      <c r="AU155" s="237" t="s">
        <v>85</v>
      </c>
      <c r="AY155" s="17" t="s">
        <v>125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132</v>
      </c>
      <c r="BM155" s="237" t="s">
        <v>178</v>
      </c>
    </row>
    <row r="156" s="13" customFormat="1">
      <c r="A156" s="13"/>
      <c r="B156" s="239"/>
      <c r="C156" s="240"/>
      <c r="D156" s="241" t="s">
        <v>134</v>
      </c>
      <c r="E156" s="242" t="s">
        <v>1</v>
      </c>
      <c r="F156" s="243" t="s">
        <v>179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134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125</v>
      </c>
    </row>
    <row r="157" s="14" customFormat="1">
      <c r="A157" s="14"/>
      <c r="B157" s="250"/>
      <c r="C157" s="251"/>
      <c r="D157" s="241" t="s">
        <v>134</v>
      </c>
      <c r="E157" s="252" t="s">
        <v>1</v>
      </c>
      <c r="F157" s="253" t="s">
        <v>180</v>
      </c>
      <c r="G157" s="251"/>
      <c r="H157" s="254">
        <v>3422.79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134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125</v>
      </c>
    </row>
    <row r="158" s="15" customFormat="1">
      <c r="A158" s="15"/>
      <c r="B158" s="261"/>
      <c r="C158" s="262"/>
      <c r="D158" s="241" t="s">
        <v>134</v>
      </c>
      <c r="E158" s="263" t="s">
        <v>1</v>
      </c>
      <c r="F158" s="264" t="s">
        <v>137</v>
      </c>
      <c r="G158" s="262"/>
      <c r="H158" s="265">
        <v>3422.79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134</v>
      </c>
      <c r="AU158" s="271" t="s">
        <v>85</v>
      </c>
      <c r="AV158" s="15" t="s">
        <v>132</v>
      </c>
      <c r="AW158" s="15" t="s">
        <v>32</v>
      </c>
      <c r="AX158" s="15" t="s">
        <v>83</v>
      </c>
      <c r="AY158" s="271" t="s">
        <v>125</v>
      </c>
    </row>
    <row r="159" s="2" customFormat="1" ht="16.5" customHeight="1">
      <c r="A159" s="38"/>
      <c r="B159" s="39"/>
      <c r="C159" s="226" t="s">
        <v>181</v>
      </c>
      <c r="D159" s="226" t="s">
        <v>127</v>
      </c>
      <c r="E159" s="227" t="s">
        <v>182</v>
      </c>
      <c r="F159" s="228" t="s">
        <v>183</v>
      </c>
      <c r="G159" s="229" t="s">
        <v>171</v>
      </c>
      <c r="H159" s="230">
        <v>380.31</v>
      </c>
      <c r="I159" s="231"/>
      <c r="J159" s="232">
        <f>ROUND(I159*H159,2)</f>
        <v>0</v>
      </c>
      <c r="K159" s="228" t="s">
        <v>131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132</v>
      </c>
      <c r="AT159" s="237" t="s">
        <v>127</v>
      </c>
      <c r="AU159" s="237" t="s">
        <v>85</v>
      </c>
      <c r="AY159" s="17" t="s">
        <v>125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132</v>
      </c>
      <c r="BM159" s="237" t="s">
        <v>184</v>
      </c>
    </row>
    <row r="160" s="13" customFormat="1">
      <c r="A160" s="13"/>
      <c r="B160" s="239"/>
      <c r="C160" s="240"/>
      <c r="D160" s="241" t="s">
        <v>134</v>
      </c>
      <c r="E160" s="242" t="s">
        <v>1</v>
      </c>
      <c r="F160" s="243" t="s">
        <v>173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134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125</v>
      </c>
    </row>
    <row r="161" s="14" customFormat="1">
      <c r="A161" s="14"/>
      <c r="B161" s="250"/>
      <c r="C161" s="251"/>
      <c r="D161" s="241" t="s">
        <v>134</v>
      </c>
      <c r="E161" s="252" t="s">
        <v>1</v>
      </c>
      <c r="F161" s="253" t="s">
        <v>174</v>
      </c>
      <c r="G161" s="251"/>
      <c r="H161" s="254">
        <v>380.31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134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125</v>
      </c>
    </row>
    <row r="162" s="15" customFormat="1">
      <c r="A162" s="15"/>
      <c r="B162" s="261"/>
      <c r="C162" s="262"/>
      <c r="D162" s="241" t="s">
        <v>134</v>
      </c>
      <c r="E162" s="263" t="s">
        <v>1</v>
      </c>
      <c r="F162" s="264" t="s">
        <v>137</v>
      </c>
      <c r="G162" s="262"/>
      <c r="H162" s="265">
        <v>380.31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134</v>
      </c>
      <c r="AU162" s="271" t="s">
        <v>85</v>
      </c>
      <c r="AV162" s="15" t="s">
        <v>132</v>
      </c>
      <c r="AW162" s="15" t="s">
        <v>32</v>
      </c>
      <c r="AX162" s="15" t="s">
        <v>83</v>
      </c>
      <c r="AY162" s="271" t="s">
        <v>125</v>
      </c>
    </row>
    <row r="163" s="2" customFormat="1" ht="16.5" customHeight="1">
      <c r="A163" s="38"/>
      <c r="B163" s="39"/>
      <c r="C163" s="226" t="s">
        <v>185</v>
      </c>
      <c r="D163" s="226" t="s">
        <v>127</v>
      </c>
      <c r="E163" s="227" t="s">
        <v>186</v>
      </c>
      <c r="F163" s="228" t="s">
        <v>187</v>
      </c>
      <c r="G163" s="229" t="s">
        <v>171</v>
      </c>
      <c r="H163" s="230">
        <v>114.093</v>
      </c>
      <c r="I163" s="231"/>
      <c r="J163" s="232">
        <f>ROUND(I163*H163,2)</f>
        <v>0</v>
      </c>
      <c r="K163" s="228" t="s">
        <v>131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132</v>
      </c>
      <c r="AT163" s="237" t="s">
        <v>127</v>
      </c>
      <c r="AU163" s="237" t="s">
        <v>85</v>
      </c>
      <c r="AY163" s="17" t="s">
        <v>125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132</v>
      </c>
      <c r="BM163" s="237" t="s">
        <v>188</v>
      </c>
    </row>
    <row r="164" s="13" customFormat="1">
      <c r="A164" s="13"/>
      <c r="B164" s="239"/>
      <c r="C164" s="240"/>
      <c r="D164" s="241" t="s">
        <v>134</v>
      </c>
      <c r="E164" s="242" t="s">
        <v>1</v>
      </c>
      <c r="F164" s="243" t="s">
        <v>189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134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125</v>
      </c>
    </row>
    <row r="165" s="14" customFormat="1">
      <c r="A165" s="14"/>
      <c r="B165" s="250"/>
      <c r="C165" s="251"/>
      <c r="D165" s="241" t="s">
        <v>134</v>
      </c>
      <c r="E165" s="252" t="s">
        <v>1</v>
      </c>
      <c r="F165" s="253" t="s">
        <v>190</v>
      </c>
      <c r="G165" s="251"/>
      <c r="H165" s="254">
        <v>114.093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134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125</v>
      </c>
    </row>
    <row r="166" s="15" customFormat="1">
      <c r="A166" s="15"/>
      <c r="B166" s="261"/>
      <c r="C166" s="262"/>
      <c r="D166" s="241" t="s">
        <v>134</v>
      </c>
      <c r="E166" s="263" t="s">
        <v>1</v>
      </c>
      <c r="F166" s="264" t="s">
        <v>137</v>
      </c>
      <c r="G166" s="262"/>
      <c r="H166" s="265">
        <v>114.093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134</v>
      </c>
      <c r="AU166" s="271" t="s">
        <v>85</v>
      </c>
      <c r="AV166" s="15" t="s">
        <v>132</v>
      </c>
      <c r="AW166" s="15" t="s">
        <v>32</v>
      </c>
      <c r="AX166" s="15" t="s">
        <v>83</v>
      </c>
      <c r="AY166" s="271" t="s">
        <v>125</v>
      </c>
    </row>
    <row r="167" s="2" customFormat="1" ht="24.15" customHeight="1">
      <c r="A167" s="38"/>
      <c r="B167" s="39"/>
      <c r="C167" s="226" t="s">
        <v>191</v>
      </c>
      <c r="D167" s="226" t="s">
        <v>127</v>
      </c>
      <c r="E167" s="227" t="s">
        <v>192</v>
      </c>
      <c r="F167" s="228" t="s">
        <v>193</v>
      </c>
      <c r="G167" s="229" t="s">
        <v>171</v>
      </c>
      <c r="H167" s="230">
        <v>266.21699999999998</v>
      </c>
      <c r="I167" s="231"/>
      <c r="J167" s="232">
        <f>ROUND(I167*H167,2)</f>
        <v>0</v>
      </c>
      <c r="K167" s="228" t="s">
        <v>131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132</v>
      </c>
      <c r="AT167" s="237" t="s">
        <v>127</v>
      </c>
      <c r="AU167" s="237" t="s">
        <v>85</v>
      </c>
      <c r="AY167" s="17" t="s">
        <v>125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132</v>
      </c>
      <c r="BM167" s="237" t="s">
        <v>194</v>
      </c>
    </row>
    <row r="168" s="13" customFormat="1">
      <c r="A168" s="13"/>
      <c r="B168" s="239"/>
      <c r="C168" s="240"/>
      <c r="D168" s="241" t="s">
        <v>134</v>
      </c>
      <c r="E168" s="242" t="s">
        <v>1</v>
      </c>
      <c r="F168" s="243" t="s">
        <v>195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134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125</v>
      </c>
    </row>
    <row r="169" s="14" customFormat="1">
      <c r="A169" s="14"/>
      <c r="B169" s="250"/>
      <c r="C169" s="251"/>
      <c r="D169" s="241" t="s">
        <v>134</v>
      </c>
      <c r="E169" s="252" t="s">
        <v>1</v>
      </c>
      <c r="F169" s="253" t="s">
        <v>196</v>
      </c>
      <c r="G169" s="251"/>
      <c r="H169" s="254">
        <v>266.21699999999998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134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125</v>
      </c>
    </row>
    <row r="170" s="15" customFormat="1">
      <c r="A170" s="15"/>
      <c r="B170" s="261"/>
      <c r="C170" s="262"/>
      <c r="D170" s="241" t="s">
        <v>134</v>
      </c>
      <c r="E170" s="263" t="s">
        <v>1</v>
      </c>
      <c r="F170" s="264" t="s">
        <v>137</v>
      </c>
      <c r="G170" s="262"/>
      <c r="H170" s="265">
        <v>266.21699999999998</v>
      </c>
      <c r="I170" s="266"/>
      <c r="J170" s="262"/>
      <c r="K170" s="262"/>
      <c r="L170" s="267"/>
      <c r="M170" s="272"/>
      <c r="N170" s="273"/>
      <c r="O170" s="273"/>
      <c r="P170" s="273"/>
      <c r="Q170" s="273"/>
      <c r="R170" s="273"/>
      <c r="S170" s="273"/>
      <c r="T170" s="27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134</v>
      </c>
      <c r="AU170" s="271" t="s">
        <v>85</v>
      </c>
      <c r="AV170" s="15" t="s">
        <v>132</v>
      </c>
      <c r="AW170" s="15" t="s">
        <v>32</v>
      </c>
      <c r="AX170" s="15" t="s">
        <v>83</v>
      </c>
      <c r="AY170" s="271" t="s">
        <v>125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t6jiNJf4Y9EtrugD+LQ7MOSD3P6jxwlTi2SsnxDO3wSNY7OHySGMu7yDx+hES+1PNOlVbyN9SK7NgJ0QNVCRMA==" hashValue="5oxtpsoB0yOjMxdaOuNCbOHWRGkWfdhPSPql0C29yFwZJHq3y47gPmtBVqgv7l5LrFa1LhlJPicc485TPjBztw==" algorithmName="SHA-512" password="CC35"/>
  <autoFilter ref="C122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Kněžnou,III.etapa - ul. Bajzova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197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ROUND((SUM(BE129:BE440)),  2)</f>
        <v>0</v>
      </c>
      <c r="G35" s="38"/>
      <c r="H35" s="38"/>
      <c r="I35" s="164">
        <v>0.20999999999999999</v>
      </c>
      <c r="J35" s="163">
        <f>ROUND(((SUM(BE129:BE440))*I35),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ROUND((SUM(BF129:BF440)),  2)</f>
        <v>0</v>
      </c>
      <c r="G36" s="38"/>
      <c r="H36" s="38"/>
      <c r="I36" s="164">
        <v>0.12</v>
      </c>
      <c r="J36" s="163">
        <f>ROUND(((SUM(BF129:BF440))*I36),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ROUND((SUM(BG129:BG440)),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ROUND((SUM(BH129:BH440)),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ROUND((SUM(BI129:BI440)),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Kněžnou,III.etapa - ul. Bajzova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198</v>
      </c>
      <c r="E101" s="196"/>
      <c r="F101" s="196"/>
      <c r="G101" s="196"/>
      <c r="H101" s="196"/>
      <c r="I101" s="196"/>
      <c r="J101" s="197">
        <f>J300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199</v>
      </c>
      <c r="E102" s="196"/>
      <c r="F102" s="196"/>
      <c r="G102" s="196"/>
      <c r="H102" s="196"/>
      <c r="I102" s="196"/>
      <c r="J102" s="197">
        <f>J309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200</v>
      </c>
      <c r="E103" s="196"/>
      <c r="F103" s="196"/>
      <c r="G103" s="196"/>
      <c r="H103" s="196"/>
      <c r="I103" s="196"/>
      <c r="J103" s="197">
        <f>J358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201</v>
      </c>
      <c r="E104" s="196"/>
      <c r="F104" s="196"/>
      <c r="G104" s="196"/>
      <c r="H104" s="196"/>
      <c r="I104" s="196"/>
      <c r="J104" s="197">
        <f>J403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202</v>
      </c>
      <c r="E105" s="196"/>
      <c r="F105" s="196"/>
      <c r="G105" s="196"/>
      <c r="H105" s="196"/>
      <c r="I105" s="196"/>
      <c r="J105" s="197">
        <f>J428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203</v>
      </c>
      <c r="E106" s="191"/>
      <c r="F106" s="191"/>
      <c r="G106" s="191"/>
      <c r="H106" s="191"/>
      <c r="I106" s="191"/>
      <c r="J106" s="192">
        <f>J431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204</v>
      </c>
      <c r="E107" s="196"/>
      <c r="F107" s="196"/>
      <c r="G107" s="196"/>
      <c r="H107" s="196"/>
      <c r="I107" s="196"/>
      <c r="J107" s="197">
        <f>J432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 xml:space="preserve">ZTV Nová Sibiř,  Rychnov nad Kněžnou,III.etapa - ul. Bajzova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98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3" t="s">
        <v>99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100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b - návrh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>Rychnov nad Kněžnou</v>
      </c>
      <c r="G123" s="40"/>
      <c r="H123" s="40"/>
      <c r="I123" s="32" t="s">
        <v>22</v>
      </c>
      <c r="J123" s="79" t="str">
        <f>IF(J14="","",J14)</f>
        <v>7. 8. 2024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E17</f>
        <v xml:space="preserve"> </v>
      </c>
      <c r="G125" s="40"/>
      <c r="H125" s="40"/>
      <c r="I125" s="32" t="s">
        <v>30</v>
      </c>
      <c r="J125" s="36" t="str">
        <f>E23</f>
        <v>VIAPROJEKT s.r.o. HK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33</v>
      </c>
      <c r="J126" s="36" t="str">
        <f>E26</f>
        <v>B.Burešová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111</v>
      </c>
      <c r="D128" s="202" t="s">
        <v>61</v>
      </c>
      <c r="E128" s="202" t="s">
        <v>57</v>
      </c>
      <c r="F128" s="202" t="s">
        <v>58</v>
      </c>
      <c r="G128" s="202" t="s">
        <v>112</v>
      </c>
      <c r="H128" s="202" t="s">
        <v>113</v>
      </c>
      <c r="I128" s="202" t="s">
        <v>114</v>
      </c>
      <c r="J128" s="202" t="s">
        <v>104</v>
      </c>
      <c r="K128" s="203" t="s">
        <v>115</v>
      </c>
      <c r="L128" s="204"/>
      <c r="M128" s="100" t="s">
        <v>1</v>
      </c>
      <c r="N128" s="101" t="s">
        <v>40</v>
      </c>
      <c r="O128" s="101" t="s">
        <v>116</v>
      </c>
      <c r="P128" s="101" t="s">
        <v>117</v>
      </c>
      <c r="Q128" s="101" t="s">
        <v>118</v>
      </c>
      <c r="R128" s="101" t="s">
        <v>119</v>
      </c>
      <c r="S128" s="101" t="s">
        <v>120</v>
      </c>
      <c r="T128" s="102" t="s">
        <v>121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122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P130+P431</f>
        <v>0</v>
      </c>
      <c r="Q129" s="104"/>
      <c r="R129" s="207">
        <f>R130+R431</f>
        <v>241.31268040000001</v>
      </c>
      <c r="S129" s="104"/>
      <c r="T129" s="208">
        <f>T130+T431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106</v>
      </c>
      <c r="BK129" s="209">
        <f>BK130+BK431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123</v>
      </c>
      <c r="F130" s="213" t="s">
        <v>124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P131+P300+P309+P358+P403+P428</f>
        <v>0</v>
      </c>
      <c r="Q130" s="218"/>
      <c r="R130" s="219">
        <f>R131+R300+R309+R358+R403+R428</f>
        <v>240.28968040000001</v>
      </c>
      <c r="S130" s="218"/>
      <c r="T130" s="220">
        <f>T131+T300+T309+T358+T403+T428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76</v>
      </c>
      <c r="AY130" s="221" t="s">
        <v>125</v>
      </c>
      <c r="BK130" s="223">
        <f>BK131+BK300+BK309+BK358+BK403+BK428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83</v>
      </c>
      <c r="F131" s="224" t="s">
        <v>126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SUM(P132:P299)</f>
        <v>0</v>
      </c>
      <c r="Q131" s="218"/>
      <c r="R131" s="219">
        <f>SUM(R132:R299)</f>
        <v>89.876618000000008</v>
      </c>
      <c r="S131" s="218"/>
      <c r="T131" s="220">
        <f>SUM(T132:T299)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83</v>
      </c>
      <c r="AT131" s="222" t="s">
        <v>75</v>
      </c>
      <c r="AU131" s="222" t="s">
        <v>83</v>
      </c>
      <c r="AY131" s="221" t="s">
        <v>125</v>
      </c>
      <c r="BK131" s="223">
        <f>SUM(BK132:BK299)</f>
        <v>0</v>
      </c>
    </row>
    <row r="132" s="2" customFormat="1" ht="21.75" customHeight="1">
      <c r="A132" s="38"/>
      <c r="B132" s="39"/>
      <c r="C132" s="226" t="s">
        <v>83</v>
      </c>
      <c r="D132" s="226" t="s">
        <v>127</v>
      </c>
      <c r="E132" s="227" t="s">
        <v>205</v>
      </c>
      <c r="F132" s="228" t="s">
        <v>206</v>
      </c>
      <c r="G132" s="229" t="s">
        <v>157</v>
      </c>
      <c r="H132" s="230">
        <v>170.80000000000001</v>
      </c>
      <c r="I132" s="231"/>
      <c r="J132" s="232">
        <f>ROUND(I132*H132,2)</f>
        <v>0</v>
      </c>
      <c r="K132" s="228" t="s">
        <v>131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132</v>
      </c>
      <c r="AT132" s="237" t="s">
        <v>127</v>
      </c>
      <c r="AU132" s="237" t="s">
        <v>85</v>
      </c>
      <c r="AY132" s="17" t="s">
        <v>125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132</v>
      </c>
      <c r="BM132" s="237" t="s">
        <v>207</v>
      </c>
    </row>
    <row r="133" s="13" customFormat="1">
      <c r="A133" s="13"/>
      <c r="B133" s="239"/>
      <c r="C133" s="240"/>
      <c r="D133" s="241" t="s">
        <v>134</v>
      </c>
      <c r="E133" s="242" t="s">
        <v>1</v>
      </c>
      <c r="F133" s="243" t="s">
        <v>208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134</v>
      </c>
      <c r="AU133" s="249" t="s">
        <v>85</v>
      </c>
      <c r="AV133" s="13" t="s">
        <v>83</v>
      </c>
      <c r="AW133" s="13" t="s">
        <v>32</v>
      </c>
      <c r="AX133" s="13" t="s">
        <v>76</v>
      </c>
      <c r="AY133" s="249" t="s">
        <v>125</v>
      </c>
    </row>
    <row r="134" s="14" customFormat="1">
      <c r="A134" s="14"/>
      <c r="B134" s="250"/>
      <c r="C134" s="251"/>
      <c r="D134" s="241" t="s">
        <v>134</v>
      </c>
      <c r="E134" s="252" t="s">
        <v>1</v>
      </c>
      <c r="F134" s="253" t="s">
        <v>209</v>
      </c>
      <c r="G134" s="251"/>
      <c r="H134" s="254">
        <v>170.80000000000001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134</v>
      </c>
      <c r="AU134" s="260" t="s">
        <v>85</v>
      </c>
      <c r="AV134" s="14" t="s">
        <v>85</v>
      </c>
      <c r="AW134" s="14" t="s">
        <v>32</v>
      </c>
      <c r="AX134" s="14" t="s">
        <v>76</v>
      </c>
      <c r="AY134" s="260" t="s">
        <v>125</v>
      </c>
    </row>
    <row r="135" s="15" customFormat="1">
      <c r="A135" s="15"/>
      <c r="B135" s="261"/>
      <c r="C135" s="262"/>
      <c r="D135" s="241" t="s">
        <v>134</v>
      </c>
      <c r="E135" s="263" t="s">
        <v>1</v>
      </c>
      <c r="F135" s="264" t="s">
        <v>137</v>
      </c>
      <c r="G135" s="262"/>
      <c r="H135" s="265">
        <v>170.80000000000001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134</v>
      </c>
      <c r="AU135" s="271" t="s">
        <v>85</v>
      </c>
      <c r="AV135" s="15" t="s">
        <v>132</v>
      </c>
      <c r="AW135" s="15" t="s">
        <v>32</v>
      </c>
      <c r="AX135" s="15" t="s">
        <v>83</v>
      </c>
      <c r="AY135" s="271" t="s">
        <v>125</v>
      </c>
    </row>
    <row r="136" s="2" customFormat="1" ht="24.15" customHeight="1">
      <c r="A136" s="38"/>
      <c r="B136" s="39"/>
      <c r="C136" s="226" t="s">
        <v>85</v>
      </c>
      <c r="D136" s="226" t="s">
        <v>127</v>
      </c>
      <c r="E136" s="227" t="s">
        <v>210</v>
      </c>
      <c r="F136" s="228" t="s">
        <v>211</v>
      </c>
      <c r="G136" s="229" t="s">
        <v>157</v>
      </c>
      <c r="H136" s="230">
        <v>128.09999999999999</v>
      </c>
      <c r="I136" s="231"/>
      <c r="J136" s="232">
        <f>ROUND(I136*H136,2)</f>
        <v>0</v>
      </c>
      <c r="K136" s="228" t="s">
        <v>131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132</v>
      </c>
      <c r="AT136" s="237" t="s">
        <v>127</v>
      </c>
      <c r="AU136" s="237" t="s">
        <v>85</v>
      </c>
      <c r="AY136" s="17" t="s">
        <v>125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132</v>
      </c>
      <c r="BM136" s="237" t="s">
        <v>212</v>
      </c>
    </row>
    <row r="137" s="13" customFormat="1">
      <c r="A137" s="13"/>
      <c r="B137" s="239"/>
      <c r="C137" s="240"/>
      <c r="D137" s="241" t="s">
        <v>134</v>
      </c>
      <c r="E137" s="242" t="s">
        <v>1</v>
      </c>
      <c r="F137" s="243" t="s">
        <v>213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134</v>
      </c>
      <c r="AU137" s="249" t="s">
        <v>85</v>
      </c>
      <c r="AV137" s="13" t="s">
        <v>83</v>
      </c>
      <c r="AW137" s="13" t="s">
        <v>32</v>
      </c>
      <c r="AX137" s="13" t="s">
        <v>76</v>
      </c>
      <c r="AY137" s="249" t="s">
        <v>125</v>
      </c>
    </row>
    <row r="138" s="14" customFormat="1">
      <c r="A138" s="14"/>
      <c r="B138" s="250"/>
      <c r="C138" s="251"/>
      <c r="D138" s="241" t="s">
        <v>134</v>
      </c>
      <c r="E138" s="252" t="s">
        <v>1</v>
      </c>
      <c r="F138" s="253" t="s">
        <v>214</v>
      </c>
      <c r="G138" s="251"/>
      <c r="H138" s="254">
        <v>128.09999999999999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134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125</v>
      </c>
    </row>
    <row r="139" s="15" customFormat="1">
      <c r="A139" s="15"/>
      <c r="B139" s="261"/>
      <c r="C139" s="262"/>
      <c r="D139" s="241" t="s">
        <v>134</v>
      </c>
      <c r="E139" s="263" t="s">
        <v>1</v>
      </c>
      <c r="F139" s="264" t="s">
        <v>137</v>
      </c>
      <c r="G139" s="262"/>
      <c r="H139" s="265">
        <v>128.09999999999999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134</v>
      </c>
      <c r="AU139" s="271" t="s">
        <v>85</v>
      </c>
      <c r="AV139" s="15" t="s">
        <v>132</v>
      </c>
      <c r="AW139" s="15" t="s">
        <v>32</v>
      </c>
      <c r="AX139" s="15" t="s">
        <v>83</v>
      </c>
      <c r="AY139" s="271" t="s">
        <v>125</v>
      </c>
    </row>
    <row r="140" s="2" customFormat="1" ht="24.15" customHeight="1">
      <c r="A140" s="38"/>
      <c r="B140" s="39"/>
      <c r="C140" s="226" t="s">
        <v>143</v>
      </c>
      <c r="D140" s="226" t="s">
        <v>127</v>
      </c>
      <c r="E140" s="227" t="s">
        <v>215</v>
      </c>
      <c r="F140" s="228" t="s">
        <v>216</v>
      </c>
      <c r="G140" s="229" t="s">
        <v>157</v>
      </c>
      <c r="H140" s="230">
        <v>128.09999999999999</v>
      </c>
      <c r="I140" s="231"/>
      <c r="J140" s="232">
        <f>ROUND(I140*H140,2)</f>
        <v>0</v>
      </c>
      <c r="K140" s="228" t="s">
        <v>131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132</v>
      </c>
      <c r="AT140" s="237" t="s">
        <v>127</v>
      </c>
      <c r="AU140" s="237" t="s">
        <v>85</v>
      </c>
      <c r="AY140" s="17" t="s">
        <v>125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132</v>
      </c>
      <c r="BM140" s="237" t="s">
        <v>217</v>
      </c>
    </row>
    <row r="141" s="13" customFormat="1">
      <c r="A141" s="13"/>
      <c r="B141" s="239"/>
      <c r="C141" s="240"/>
      <c r="D141" s="241" t="s">
        <v>134</v>
      </c>
      <c r="E141" s="242" t="s">
        <v>1</v>
      </c>
      <c r="F141" s="243" t="s">
        <v>218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134</v>
      </c>
      <c r="AU141" s="249" t="s">
        <v>85</v>
      </c>
      <c r="AV141" s="13" t="s">
        <v>83</v>
      </c>
      <c r="AW141" s="13" t="s">
        <v>32</v>
      </c>
      <c r="AX141" s="13" t="s">
        <v>76</v>
      </c>
      <c r="AY141" s="249" t="s">
        <v>125</v>
      </c>
    </row>
    <row r="142" s="14" customFormat="1">
      <c r="A142" s="14"/>
      <c r="B142" s="250"/>
      <c r="C142" s="251"/>
      <c r="D142" s="241" t="s">
        <v>134</v>
      </c>
      <c r="E142" s="252" t="s">
        <v>1</v>
      </c>
      <c r="F142" s="253" t="s">
        <v>214</v>
      </c>
      <c r="G142" s="251"/>
      <c r="H142" s="254">
        <v>128.09999999999999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134</v>
      </c>
      <c r="AU142" s="260" t="s">
        <v>85</v>
      </c>
      <c r="AV142" s="14" t="s">
        <v>85</v>
      </c>
      <c r="AW142" s="14" t="s">
        <v>32</v>
      </c>
      <c r="AX142" s="14" t="s">
        <v>76</v>
      </c>
      <c r="AY142" s="260" t="s">
        <v>125</v>
      </c>
    </row>
    <row r="143" s="15" customFormat="1">
      <c r="A143" s="15"/>
      <c r="B143" s="261"/>
      <c r="C143" s="262"/>
      <c r="D143" s="241" t="s">
        <v>134</v>
      </c>
      <c r="E143" s="263" t="s">
        <v>1</v>
      </c>
      <c r="F143" s="264" t="s">
        <v>137</v>
      </c>
      <c r="G143" s="262"/>
      <c r="H143" s="265">
        <v>128.09999999999999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134</v>
      </c>
      <c r="AU143" s="271" t="s">
        <v>85</v>
      </c>
      <c r="AV143" s="15" t="s">
        <v>132</v>
      </c>
      <c r="AW143" s="15" t="s">
        <v>32</v>
      </c>
      <c r="AX143" s="15" t="s">
        <v>83</v>
      </c>
      <c r="AY143" s="271" t="s">
        <v>125</v>
      </c>
    </row>
    <row r="144" s="2" customFormat="1" ht="21.75" customHeight="1">
      <c r="A144" s="38"/>
      <c r="B144" s="39"/>
      <c r="C144" s="226" t="s">
        <v>132</v>
      </c>
      <c r="D144" s="226" t="s">
        <v>127</v>
      </c>
      <c r="E144" s="227" t="s">
        <v>219</v>
      </c>
      <c r="F144" s="228" t="s">
        <v>220</v>
      </c>
      <c r="G144" s="229" t="s">
        <v>157</v>
      </c>
      <c r="H144" s="230">
        <v>1</v>
      </c>
      <c r="I144" s="231"/>
      <c r="J144" s="232">
        <f>ROUND(I144*H144,2)</f>
        <v>0</v>
      </c>
      <c r="K144" s="228" t="s">
        <v>131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132</v>
      </c>
      <c r="AT144" s="237" t="s">
        <v>127</v>
      </c>
      <c r="AU144" s="237" t="s">
        <v>85</v>
      </c>
      <c r="AY144" s="17" t="s">
        <v>125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132</v>
      </c>
      <c r="BM144" s="237" t="s">
        <v>221</v>
      </c>
    </row>
    <row r="145" s="13" customFormat="1">
      <c r="A145" s="13"/>
      <c r="B145" s="239"/>
      <c r="C145" s="240"/>
      <c r="D145" s="241" t="s">
        <v>134</v>
      </c>
      <c r="E145" s="242" t="s">
        <v>1</v>
      </c>
      <c r="F145" s="243" t="s">
        <v>222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134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125</v>
      </c>
    </row>
    <row r="146" s="14" customFormat="1">
      <c r="A146" s="14"/>
      <c r="B146" s="250"/>
      <c r="C146" s="251"/>
      <c r="D146" s="241" t="s">
        <v>134</v>
      </c>
      <c r="E146" s="252" t="s">
        <v>1</v>
      </c>
      <c r="F146" s="253" t="s">
        <v>83</v>
      </c>
      <c r="G146" s="251"/>
      <c r="H146" s="254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134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125</v>
      </c>
    </row>
    <row r="147" s="15" customFormat="1">
      <c r="A147" s="15"/>
      <c r="B147" s="261"/>
      <c r="C147" s="262"/>
      <c r="D147" s="241" t="s">
        <v>134</v>
      </c>
      <c r="E147" s="263" t="s">
        <v>1</v>
      </c>
      <c r="F147" s="264" t="s">
        <v>137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134</v>
      </c>
      <c r="AU147" s="271" t="s">
        <v>85</v>
      </c>
      <c r="AV147" s="15" t="s">
        <v>132</v>
      </c>
      <c r="AW147" s="15" t="s">
        <v>32</v>
      </c>
      <c r="AX147" s="15" t="s">
        <v>83</v>
      </c>
      <c r="AY147" s="271" t="s">
        <v>125</v>
      </c>
    </row>
    <row r="148" s="2" customFormat="1" ht="21.75" customHeight="1">
      <c r="A148" s="38"/>
      <c r="B148" s="39"/>
      <c r="C148" s="226" t="s">
        <v>154</v>
      </c>
      <c r="D148" s="226" t="s">
        <v>127</v>
      </c>
      <c r="E148" s="227" t="s">
        <v>223</v>
      </c>
      <c r="F148" s="228" t="s">
        <v>224</v>
      </c>
      <c r="G148" s="229" t="s">
        <v>157</v>
      </c>
      <c r="H148" s="230">
        <v>10.199999999999999</v>
      </c>
      <c r="I148" s="231"/>
      <c r="J148" s="232">
        <f>ROUND(I148*H148,2)</f>
        <v>0</v>
      </c>
      <c r="K148" s="228" t="s">
        <v>131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132</v>
      </c>
      <c r="AT148" s="237" t="s">
        <v>127</v>
      </c>
      <c r="AU148" s="237" t="s">
        <v>85</v>
      </c>
      <c r="AY148" s="17" t="s">
        <v>125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132</v>
      </c>
      <c r="BM148" s="237" t="s">
        <v>225</v>
      </c>
    </row>
    <row r="149" s="13" customFormat="1">
      <c r="A149" s="13"/>
      <c r="B149" s="239"/>
      <c r="C149" s="240"/>
      <c r="D149" s="241" t="s">
        <v>134</v>
      </c>
      <c r="E149" s="242" t="s">
        <v>1</v>
      </c>
      <c r="F149" s="243" t="s">
        <v>226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134</v>
      </c>
      <c r="AU149" s="249" t="s">
        <v>85</v>
      </c>
      <c r="AV149" s="13" t="s">
        <v>83</v>
      </c>
      <c r="AW149" s="13" t="s">
        <v>32</v>
      </c>
      <c r="AX149" s="13" t="s">
        <v>76</v>
      </c>
      <c r="AY149" s="249" t="s">
        <v>125</v>
      </c>
    </row>
    <row r="150" s="14" customFormat="1">
      <c r="A150" s="14"/>
      <c r="B150" s="250"/>
      <c r="C150" s="251"/>
      <c r="D150" s="241" t="s">
        <v>134</v>
      </c>
      <c r="E150" s="252" t="s">
        <v>1</v>
      </c>
      <c r="F150" s="253" t="s">
        <v>227</v>
      </c>
      <c r="G150" s="251"/>
      <c r="H150" s="254">
        <v>10.199999999999999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134</v>
      </c>
      <c r="AU150" s="260" t="s">
        <v>85</v>
      </c>
      <c r="AV150" s="14" t="s">
        <v>85</v>
      </c>
      <c r="AW150" s="14" t="s">
        <v>32</v>
      </c>
      <c r="AX150" s="14" t="s">
        <v>76</v>
      </c>
      <c r="AY150" s="260" t="s">
        <v>125</v>
      </c>
    </row>
    <row r="151" s="15" customFormat="1">
      <c r="A151" s="15"/>
      <c r="B151" s="261"/>
      <c r="C151" s="262"/>
      <c r="D151" s="241" t="s">
        <v>134</v>
      </c>
      <c r="E151" s="263" t="s">
        <v>1</v>
      </c>
      <c r="F151" s="264" t="s">
        <v>137</v>
      </c>
      <c r="G151" s="262"/>
      <c r="H151" s="265">
        <v>10.199999999999999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134</v>
      </c>
      <c r="AU151" s="271" t="s">
        <v>85</v>
      </c>
      <c r="AV151" s="15" t="s">
        <v>132</v>
      </c>
      <c r="AW151" s="15" t="s">
        <v>32</v>
      </c>
      <c r="AX151" s="15" t="s">
        <v>83</v>
      </c>
      <c r="AY151" s="271" t="s">
        <v>125</v>
      </c>
    </row>
    <row r="152" s="2" customFormat="1" ht="21.75" customHeight="1">
      <c r="A152" s="38"/>
      <c r="B152" s="39"/>
      <c r="C152" s="226" t="s">
        <v>161</v>
      </c>
      <c r="D152" s="226" t="s">
        <v>127</v>
      </c>
      <c r="E152" s="227" t="s">
        <v>223</v>
      </c>
      <c r="F152" s="228" t="s">
        <v>224</v>
      </c>
      <c r="G152" s="229" t="s">
        <v>157</v>
      </c>
      <c r="H152" s="230">
        <v>6.5999999999999996</v>
      </c>
      <c r="I152" s="231"/>
      <c r="J152" s="232">
        <f>ROUND(I152*H152,2)</f>
        <v>0</v>
      </c>
      <c r="K152" s="228" t="s">
        <v>131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132</v>
      </c>
      <c r="AT152" s="237" t="s">
        <v>127</v>
      </c>
      <c r="AU152" s="237" t="s">
        <v>85</v>
      </c>
      <c r="AY152" s="17" t="s">
        <v>125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132</v>
      </c>
      <c r="BM152" s="237" t="s">
        <v>228</v>
      </c>
    </row>
    <row r="153" s="13" customFormat="1">
      <c r="A153" s="13"/>
      <c r="B153" s="239"/>
      <c r="C153" s="240"/>
      <c r="D153" s="241" t="s">
        <v>134</v>
      </c>
      <c r="E153" s="242" t="s">
        <v>1</v>
      </c>
      <c r="F153" s="243" t="s">
        <v>229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134</v>
      </c>
      <c r="AU153" s="249" t="s">
        <v>85</v>
      </c>
      <c r="AV153" s="13" t="s">
        <v>83</v>
      </c>
      <c r="AW153" s="13" t="s">
        <v>32</v>
      </c>
      <c r="AX153" s="13" t="s">
        <v>76</v>
      </c>
      <c r="AY153" s="249" t="s">
        <v>125</v>
      </c>
    </row>
    <row r="154" s="14" customFormat="1">
      <c r="A154" s="14"/>
      <c r="B154" s="250"/>
      <c r="C154" s="251"/>
      <c r="D154" s="241" t="s">
        <v>134</v>
      </c>
      <c r="E154" s="252" t="s">
        <v>1</v>
      </c>
      <c r="F154" s="253" t="s">
        <v>230</v>
      </c>
      <c r="G154" s="251"/>
      <c r="H154" s="254">
        <v>6.5999999999999996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134</v>
      </c>
      <c r="AU154" s="260" t="s">
        <v>85</v>
      </c>
      <c r="AV154" s="14" t="s">
        <v>85</v>
      </c>
      <c r="AW154" s="14" t="s">
        <v>32</v>
      </c>
      <c r="AX154" s="14" t="s">
        <v>76</v>
      </c>
      <c r="AY154" s="260" t="s">
        <v>125</v>
      </c>
    </row>
    <row r="155" s="15" customFormat="1">
      <c r="A155" s="15"/>
      <c r="B155" s="261"/>
      <c r="C155" s="262"/>
      <c r="D155" s="241" t="s">
        <v>134</v>
      </c>
      <c r="E155" s="263" t="s">
        <v>1</v>
      </c>
      <c r="F155" s="264" t="s">
        <v>137</v>
      </c>
      <c r="G155" s="262"/>
      <c r="H155" s="265">
        <v>6.5999999999999996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134</v>
      </c>
      <c r="AU155" s="271" t="s">
        <v>85</v>
      </c>
      <c r="AV155" s="15" t="s">
        <v>132</v>
      </c>
      <c r="AW155" s="15" t="s">
        <v>32</v>
      </c>
      <c r="AX155" s="15" t="s">
        <v>83</v>
      </c>
      <c r="AY155" s="271" t="s">
        <v>125</v>
      </c>
    </row>
    <row r="156" s="2" customFormat="1" ht="21.75" customHeight="1">
      <c r="A156" s="38"/>
      <c r="B156" s="39"/>
      <c r="C156" s="226" t="s">
        <v>168</v>
      </c>
      <c r="D156" s="226" t="s">
        <v>127</v>
      </c>
      <c r="E156" s="227" t="s">
        <v>231</v>
      </c>
      <c r="F156" s="228" t="s">
        <v>232</v>
      </c>
      <c r="G156" s="229" t="s">
        <v>157</v>
      </c>
      <c r="H156" s="230">
        <v>7.6500000000000004</v>
      </c>
      <c r="I156" s="231"/>
      <c r="J156" s="232">
        <f>ROUND(I156*H156,2)</f>
        <v>0</v>
      </c>
      <c r="K156" s="228" t="s">
        <v>131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132</v>
      </c>
      <c r="AT156" s="237" t="s">
        <v>127</v>
      </c>
      <c r="AU156" s="237" t="s">
        <v>85</v>
      </c>
      <c r="AY156" s="17" t="s">
        <v>125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132</v>
      </c>
      <c r="BM156" s="237" t="s">
        <v>233</v>
      </c>
    </row>
    <row r="157" s="13" customFormat="1">
      <c r="A157" s="13"/>
      <c r="B157" s="239"/>
      <c r="C157" s="240"/>
      <c r="D157" s="241" t="s">
        <v>134</v>
      </c>
      <c r="E157" s="242" t="s">
        <v>1</v>
      </c>
      <c r="F157" s="243" t="s">
        <v>234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134</v>
      </c>
      <c r="AU157" s="249" t="s">
        <v>85</v>
      </c>
      <c r="AV157" s="13" t="s">
        <v>83</v>
      </c>
      <c r="AW157" s="13" t="s">
        <v>32</v>
      </c>
      <c r="AX157" s="13" t="s">
        <v>76</v>
      </c>
      <c r="AY157" s="249" t="s">
        <v>125</v>
      </c>
    </row>
    <row r="158" s="14" customFormat="1">
      <c r="A158" s="14"/>
      <c r="B158" s="250"/>
      <c r="C158" s="251"/>
      <c r="D158" s="241" t="s">
        <v>134</v>
      </c>
      <c r="E158" s="252" t="s">
        <v>1</v>
      </c>
      <c r="F158" s="253" t="s">
        <v>235</v>
      </c>
      <c r="G158" s="251"/>
      <c r="H158" s="254">
        <v>7.6500000000000004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134</v>
      </c>
      <c r="AU158" s="260" t="s">
        <v>85</v>
      </c>
      <c r="AV158" s="14" t="s">
        <v>85</v>
      </c>
      <c r="AW158" s="14" t="s">
        <v>32</v>
      </c>
      <c r="AX158" s="14" t="s">
        <v>76</v>
      </c>
      <c r="AY158" s="260" t="s">
        <v>125</v>
      </c>
    </row>
    <row r="159" s="15" customFormat="1">
      <c r="A159" s="15"/>
      <c r="B159" s="261"/>
      <c r="C159" s="262"/>
      <c r="D159" s="241" t="s">
        <v>134</v>
      </c>
      <c r="E159" s="263" t="s">
        <v>1</v>
      </c>
      <c r="F159" s="264" t="s">
        <v>137</v>
      </c>
      <c r="G159" s="262"/>
      <c r="H159" s="265">
        <v>7.6500000000000004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134</v>
      </c>
      <c r="AU159" s="271" t="s">
        <v>85</v>
      </c>
      <c r="AV159" s="15" t="s">
        <v>132</v>
      </c>
      <c r="AW159" s="15" t="s">
        <v>32</v>
      </c>
      <c r="AX159" s="15" t="s">
        <v>83</v>
      </c>
      <c r="AY159" s="271" t="s">
        <v>125</v>
      </c>
    </row>
    <row r="160" s="2" customFormat="1" ht="21.75" customHeight="1">
      <c r="A160" s="38"/>
      <c r="B160" s="39"/>
      <c r="C160" s="226" t="s">
        <v>175</v>
      </c>
      <c r="D160" s="226" t="s">
        <v>127</v>
      </c>
      <c r="E160" s="227" t="s">
        <v>231</v>
      </c>
      <c r="F160" s="228" t="s">
        <v>232</v>
      </c>
      <c r="G160" s="229" t="s">
        <v>157</v>
      </c>
      <c r="H160" s="230">
        <v>9.9000000000000004</v>
      </c>
      <c r="I160" s="231"/>
      <c r="J160" s="232">
        <f>ROUND(I160*H160,2)</f>
        <v>0</v>
      </c>
      <c r="K160" s="228" t="s">
        <v>131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132</v>
      </c>
      <c r="AT160" s="237" t="s">
        <v>127</v>
      </c>
      <c r="AU160" s="237" t="s">
        <v>85</v>
      </c>
      <c r="AY160" s="17" t="s">
        <v>125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132</v>
      </c>
      <c r="BM160" s="237" t="s">
        <v>236</v>
      </c>
    </row>
    <row r="161" s="13" customFormat="1">
      <c r="A161" s="13"/>
      <c r="B161" s="239"/>
      <c r="C161" s="240"/>
      <c r="D161" s="241" t="s">
        <v>134</v>
      </c>
      <c r="E161" s="242" t="s">
        <v>1</v>
      </c>
      <c r="F161" s="243" t="s">
        <v>237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134</v>
      </c>
      <c r="AU161" s="249" t="s">
        <v>85</v>
      </c>
      <c r="AV161" s="13" t="s">
        <v>83</v>
      </c>
      <c r="AW161" s="13" t="s">
        <v>32</v>
      </c>
      <c r="AX161" s="13" t="s">
        <v>76</v>
      </c>
      <c r="AY161" s="249" t="s">
        <v>125</v>
      </c>
    </row>
    <row r="162" s="14" customFormat="1">
      <c r="A162" s="14"/>
      <c r="B162" s="250"/>
      <c r="C162" s="251"/>
      <c r="D162" s="241" t="s">
        <v>134</v>
      </c>
      <c r="E162" s="252" t="s">
        <v>1</v>
      </c>
      <c r="F162" s="253" t="s">
        <v>238</v>
      </c>
      <c r="G162" s="251"/>
      <c r="H162" s="254">
        <v>9.9000000000000004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134</v>
      </c>
      <c r="AU162" s="260" t="s">
        <v>85</v>
      </c>
      <c r="AV162" s="14" t="s">
        <v>85</v>
      </c>
      <c r="AW162" s="14" t="s">
        <v>32</v>
      </c>
      <c r="AX162" s="14" t="s">
        <v>76</v>
      </c>
      <c r="AY162" s="260" t="s">
        <v>125</v>
      </c>
    </row>
    <row r="163" s="15" customFormat="1">
      <c r="A163" s="15"/>
      <c r="B163" s="261"/>
      <c r="C163" s="262"/>
      <c r="D163" s="241" t="s">
        <v>134</v>
      </c>
      <c r="E163" s="263" t="s">
        <v>1</v>
      </c>
      <c r="F163" s="264" t="s">
        <v>137</v>
      </c>
      <c r="G163" s="262"/>
      <c r="H163" s="265">
        <v>9.9000000000000004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134</v>
      </c>
      <c r="AU163" s="271" t="s">
        <v>85</v>
      </c>
      <c r="AV163" s="15" t="s">
        <v>132</v>
      </c>
      <c r="AW163" s="15" t="s">
        <v>32</v>
      </c>
      <c r="AX163" s="15" t="s">
        <v>83</v>
      </c>
      <c r="AY163" s="271" t="s">
        <v>125</v>
      </c>
    </row>
    <row r="164" s="2" customFormat="1" ht="21.75" customHeight="1">
      <c r="A164" s="38"/>
      <c r="B164" s="39"/>
      <c r="C164" s="226" t="s">
        <v>181</v>
      </c>
      <c r="D164" s="226" t="s">
        <v>127</v>
      </c>
      <c r="E164" s="227" t="s">
        <v>239</v>
      </c>
      <c r="F164" s="228" t="s">
        <v>240</v>
      </c>
      <c r="G164" s="229" t="s">
        <v>157</v>
      </c>
      <c r="H164" s="230">
        <v>7.6500000000000004</v>
      </c>
      <c r="I164" s="231"/>
      <c r="J164" s="232">
        <f>ROUND(I164*H164,2)</f>
        <v>0</v>
      </c>
      <c r="K164" s="228" t="s">
        <v>131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132</v>
      </c>
      <c r="AT164" s="237" t="s">
        <v>127</v>
      </c>
      <c r="AU164" s="237" t="s">
        <v>85</v>
      </c>
      <c r="AY164" s="17" t="s">
        <v>125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132</v>
      </c>
      <c r="BM164" s="237" t="s">
        <v>241</v>
      </c>
    </row>
    <row r="165" s="13" customFormat="1">
      <c r="A165" s="13"/>
      <c r="B165" s="239"/>
      <c r="C165" s="240"/>
      <c r="D165" s="241" t="s">
        <v>134</v>
      </c>
      <c r="E165" s="242" t="s">
        <v>1</v>
      </c>
      <c r="F165" s="243" t="s">
        <v>242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134</v>
      </c>
      <c r="AU165" s="249" t="s">
        <v>85</v>
      </c>
      <c r="AV165" s="13" t="s">
        <v>83</v>
      </c>
      <c r="AW165" s="13" t="s">
        <v>32</v>
      </c>
      <c r="AX165" s="13" t="s">
        <v>76</v>
      </c>
      <c r="AY165" s="249" t="s">
        <v>125</v>
      </c>
    </row>
    <row r="166" s="14" customFormat="1">
      <c r="A166" s="14"/>
      <c r="B166" s="250"/>
      <c r="C166" s="251"/>
      <c r="D166" s="241" t="s">
        <v>134</v>
      </c>
      <c r="E166" s="252" t="s">
        <v>1</v>
      </c>
      <c r="F166" s="253" t="s">
        <v>235</v>
      </c>
      <c r="G166" s="251"/>
      <c r="H166" s="254">
        <v>7.6500000000000004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134</v>
      </c>
      <c r="AU166" s="260" t="s">
        <v>85</v>
      </c>
      <c r="AV166" s="14" t="s">
        <v>85</v>
      </c>
      <c r="AW166" s="14" t="s">
        <v>32</v>
      </c>
      <c r="AX166" s="14" t="s">
        <v>76</v>
      </c>
      <c r="AY166" s="260" t="s">
        <v>125</v>
      </c>
    </row>
    <row r="167" s="15" customFormat="1">
      <c r="A167" s="15"/>
      <c r="B167" s="261"/>
      <c r="C167" s="262"/>
      <c r="D167" s="241" t="s">
        <v>134</v>
      </c>
      <c r="E167" s="263" t="s">
        <v>1</v>
      </c>
      <c r="F167" s="264" t="s">
        <v>137</v>
      </c>
      <c r="G167" s="262"/>
      <c r="H167" s="265">
        <v>7.6500000000000004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134</v>
      </c>
      <c r="AU167" s="271" t="s">
        <v>85</v>
      </c>
      <c r="AV167" s="15" t="s">
        <v>132</v>
      </c>
      <c r="AW167" s="15" t="s">
        <v>32</v>
      </c>
      <c r="AX167" s="15" t="s">
        <v>83</v>
      </c>
      <c r="AY167" s="271" t="s">
        <v>125</v>
      </c>
    </row>
    <row r="168" s="2" customFormat="1" ht="16.5" customHeight="1">
      <c r="A168" s="38"/>
      <c r="B168" s="39"/>
      <c r="C168" s="226" t="s">
        <v>185</v>
      </c>
      <c r="D168" s="226" t="s">
        <v>127</v>
      </c>
      <c r="E168" s="227" t="s">
        <v>243</v>
      </c>
      <c r="F168" s="228" t="s">
        <v>244</v>
      </c>
      <c r="G168" s="229" t="s">
        <v>157</v>
      </c>
      <c r="H168" s="230">
        <v>42.700000000000003</v>
      </c>
      <c r="I168" s="231"/>
      <c r="J168" s="232">
        <f>ROUND(I168*H168,2)</f>
        <v>0</v>
      </c>
      <c r="K168" s="228" t="s">
        <v>131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132</v>
      </c>
      <c r="AT168" s="237" t="s">
        <v>127</v>
      </c>
      <c r="AU168" s="237" t="s">
        <v>85</v>
      </c>
      <c r="AY168" s="17" t="s">
        <v>125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132</v>
      </c>
      <c r="BM168" s="237" t="s">
        <v>245</v>
      </c>
    </row>
    <row r="169" s="13" customFormat="1">
      <c r="A169" s="13"/>
      <c r="B169" s="239"/>
      <c r="C169" s="240"/>
      <c r="D169" s="241" t="s">
        <v>134</v>
      </c>
      <c r="E169" s="242" t="s">
        <v>1</v>
      </c>
      <c r="F169" s="243" t="s">
        <v>246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134</v>
      </c>
      <c r="AU169" s="249" t="s">
        <v>85</v>
      </c>
      <c r="AV169" s="13" t="s">
        <v>83</v>
      </c>
      <c r="AW169" s="13" t="s">
        <v>32</v>
      </c>
      <c r="AX169" s="13" t="s">
        <v>76</v>
      </c>
      <c r="AY169" s="249" t="s">
        <v>125</v>
      </c>
    </row>
    <row r="170" s="14" customFormat="1">
      <c r="A170" s="14"/>
      <c r="B170" s="250"/>
      <c r="C170" s="251"/>
      <c r="D170" s="241" t="s">
        <v>134</v>
      </c>
      <c r="E170" s="252" t="s">
        <v>1</v>
      </c>
      <c r="F170" s="253" t="s">
        <v>247</v>
      </c>
      <c r="G170" s="251"/>
      <c r="H170" s="254">
        <v>42.700000000000003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134</v>
      </c>
      <c r="AU170" s="260" t="s">
        <v>85</v>
      </c>
      <c r="AV170" s="14" t="s">
        <v>85</v>
      </c>
      <c r="AW170" s="14" t="s">
        <v>32</v>
      </c>
      <c r="AX170" s="14" t="s">
        <v>76</v>
      </c>
      <c r="AY170" s="260" t="s">
        <v>125</v>
      </c>
    </row>
    <row r="171" s="15" customFormat="1">
      <c r="A171" s="15"/>
      <c r="B171" s="261"/>
      <c r="C171" s="262"/>
      <c r="D171" s="241" t="s">
        <v>134</v>
      </c>
      <c r="E171" s="263" t="s">
        <v>1</v>
      </c>
      <c r="F171" s="264" t="s">
        <v>137</v>
      </c>
      <c r="G171" s="262"/>
      <c r="H171" s="265">
        <v>42.700000000000003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134</v>
      </c>
      <c r="AU171" s="271" t="s">
        <v>85</v>
      </c>
      <c r="AV171" s="15" t="s">
        <v>132</v>
      </c>
      <c r="AW171" s="15" t="s">
        <v>32</v>
      </c>
      <c r="AX171" s="15" t="s">
        <v>83</v>
      </c>
      <c r="AY171" s="271" t="s">
        <v>125</v>
      </c>
    </row>
    <row r="172" s="2" customFormat="1" ht="16.5" customHeight="1">
      <c r="A172" s="38"/>
      <c r="B172" s="39"/>
      <c r="C172" s="226" t="s">
        <v>191</v>
      </c>
      <c r="D172" s="226" t="s">
        <v>127</v>
      </c>
      <c r="E172" s="227" t="s">
        <v>243</v>
      </c>
      <c r="F172" s="228" t="s">
        <v>244</v>
      </c>
      <c r="G172" s="229" t="s">
        <v>157</v>
      </c>
      <c r="H172" s="230">
        <v>1</v>
      </c>
      <c r="I172" s="231"/>
      <c r="J172" s="232">
        <f>ROUND(I172*H172,2)</f>
        <v>0</v>
      </c>
      <c r="K172" s="228" t="s">
        <v>131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132</v>
      </c>
      <c r="AT172" s="237" t="s">
        <v>127</v>
      </c>
      <c r="AU172" s="237" t="s">
        <v>85</v>
      </c>
      <c r="AY172" s="17" t="s">
        <v>125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132</v>
      </c>
      <c r="BM172" s="237" t="s">
        <v>248</v>
      </c>
    </row>
    <row r="173" s="13" customFormat="1">
      <c r="A173" s="13"/>
      <c r="B173" s="239"/>
      <c r="C173" s="240"/>
      <c r="D173" s="241" t="s">
        <v>134</v>
      </c>
      <c r="E173" s="242" t="s">
        <v>1</v>
      </c>
      <c r="F173" s="243" t="s">
        <v>222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134</v>
      </c>
      <c r="AU173" s="249" t="s">
        <v>85</v>
      </c>
      <c r="AV173" s="13" t="s">
        <v>83</v>
      </c>
      <c r="AW173" s="13" t="s">
        <v>32</v>
      </c>
      <c r="AX173" s="13" t="s">
        <v>76</v>
      </c>
      <c r="AY173" s="249" t="s">
        <v>125</v>
      </c>
    </row>
    <row r="174" s="14" customFormat="1">
      <c r="A174" s="14"/>
      <c r="B174" s="250"/>
      <c r="C174" s="251"/>
      <c r="D174" s="241" t="s">
        <v>134</v>
      </c>
      <c r="E174" s="252" t="s">
        <v>1</v>
      </c>
      <c r="F174" s="253" t="s">
        <v>83</v>
      </c>
      <c r="G174" s="251"/>
      <c r="H174" s="254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134</v>
      </c>
      <c r="AU174" s="260" t="s">
        <v>85</v>
      </c>
      <c r="AV174" s="14" t="s">
        <v>85</v>
      </c>
      <c r="AW174" s="14" t="s">
        <v>32</v>
      </c>
      <c r="AX174" s="14" t="s">
        <v>76</v>
      </c>
      <c r="AY174" s="260" t="s">
        <v>125</v>
      </c>
    </row>
    <row r="175" s="15" customFormat="1">
      <c r="A175" s="15"/>
      <c r="B175" s="261"/>
      <c r="C175" s="262"/>
      <c r="D175" s="241" t="s">
        <v>134</v>
      </c>
      <c r="E175" s="263" t="s">
        <v>1</v>
      </c>
      <c r="F175" s="264" t="s">
        <v>137</v>
      </c>
      <c r="G175" s="262"/>
      <c r="H175" s="265">
        <v>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134</v>
      </c>
      <c r="AU175" s="271" t="s">
        <v>85</v>
      </c>
      <c r="AV175" s="15" t="s">
        <v>132</v>
      </c>
      <c r="AW175" s="15" t="s">
        <v>32</v>
      </c>
      <c r="AX175" s="15" t="s">
        <v>83</v>
      </c>
      <c r="AY175" s="271" t="s">
        <v>125</v>
      </c>
    </row>
    <row r="176" s="2" customFormat="1" ht="16.5" customHeight="1">
      <c r="A176" s="38"/>
      <c r="B176" s="39"/>
      <c r="C176" s="226" t="s">
        <v>8</v>
      </c>
      <c r="D176" s="226" t="s">
        <v>127</v>
      </c>
      <c r="E176" s="227" t="s">
        <v>243</v>
      </c>
      <c r="F176" s="228" t="s">
        <v>244</v>
      </c>
      <c r="G176" s="229" t="s">
        <v>157</v>
      </c>
      <c r="H176" s="230">
        <v>2.5499999999999998</v>
      </c>
      <c r="I176" s="231"/>
      <c r="J176" s="232">
        <f>ROUND(I176*H176,2)</f>
        <v>0</v>
      </c>
      <c r="K176" s="228" t="s">
        <v>131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132</v>
      </c>
      <c r="AT176" s="237" t="s">
        <v>127</v>
      </c>
      <c r="AU176" s="237" t="s">
        <v>85</v>
      </c>
      <c r="AY176" s="17" t="s">
        <v>125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132</v>
      </c>
      <c r="BM176" s="237" t="s">
        <v>249</v>
      </c>
    </row>
    <row r="177" s="13" customFormat="1">
      <c r="A177" s="13"/>
      <c r="B177" s="239"/>
      <c r="C177" s="240"/>
      <c r="D177" s="241" t="s">
        <v>134</v>
      </c>
      <c r="E177" s="242" t="s">
        <v>1</v>
      </c>
      <c r="F177" s="243" t="s">
        <v>250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134</v>
      </c>
      <c r="AU177" s="249" t="s">
        <v>85</v>
      </c>
      <c r="AV177" s="13" t="s">
        <v>83</v>
      </c>
      <c r="AW177" s="13" t="s">
        <v>32</v>
      </c>
      <c r="AX177" s="13" t="s">
        <v>76</v>
      </c>
      <c r="AY177" s="249" t="s">
        <v>125</v>
      </c>
    </row>
    <row r="178" s="14" customFormat="1">
      <c r="A178" s="14"/>
      <c r="B178" s="250"/>
      <c r="C178" s="251"/>
      <c r="D178" s="241" t="s">
        <v>134</v>
      </c>
      <c r="E178" s="252" t="s">
        <v>1</v>
      </c>
      <c r="F178" s="253" t="s">
        <v>251</v>
      </c>
      <c r="G178" s="251"/>
      <c r="H178" s="254">
        <v>2.5499999999999998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134</v>
      </c>
      <c r="AU178" s="260" t="s">
        <v>85</v>
      </c>
      <c r="AV178" s="14" t="s">
        <v>85</v>
      </c>
      <c r="AW178" s="14" t="s">
        <v>32</v>
      </c>
      <c r="AX178" s="14" t="s">
        <v>76</v>
      </c>
      <c r="AY178" s="260" t="s">
        <v>125</v>
      </c>
    </row>
    <row r="179" s="15" customFormat="1">
      <c r="A179" s="15"/>
      <c r="B179" s="261"/>
      <c r="C179" s="262"/>
      <c r="D179" s="241" t="s">
        <v>134</v>
      </c>
      <c r="E179" s="263" t="s">
        <v>1</v>
      </c>
      <c r="F179" s="264" t="s">
        <v>137</v>
      </c>
      <c r="G179" s="262"/>
      <c r="H179" s="265">
        <v>2.5499999999999998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134</v>
      </c>
      <c r="AU179" s="271" t="s">
        <v>85</v>
      </c>
      <c r="AV179" s="15" t="s">
        <v>132</v>
      </c>
      <c r="AW179" s="15" t="s">
        <v>32</v>
      </c>
      <c r="AX179" s="15" t="s">
        <v>83</v>
      </c>
      <c r="AY179" s="271" t="s">
        <v>125</v>
      </c>
    </row>
    <row r="180" s="2" customFormat="1" ht="16.5" customHeight="1">
      <c r="A180" s="38"/>
      <c r="B180" s="39"/>
      <c r="C180" s="226" t="s">
        <v>252</v>
      </c>
      <c r="D180" s="226" t="s">
        <v>127</v>
      </c>
      <c r="E180" s="227" t="s">
        <v>243</v>
      </c>
      <c r="F180" s="228" t="s">
        <v>244</v>
      </c>
      <c r="G180" s="229" t="s">
        <v>157</v>
      </c>
      <c r="H180" s="230">
        <v>16.5</v>
      </c>
      <c r="I180" s="231"/>
      <c r="J180" s="232">
        <f>ROUND(I180*H180,2)</f>
        <v>0</v>
      </c>
      <c r="K180" s="228" t="s">
        <v>131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132</v>
      </c>
      <c r="AT180" s="237" t="s">
        <v>127</v>
      </c>
      <c r="AU180" s="237" t="s">
        <v>85</v>
      </c>
      <c r="AY180" s="17" t="s">
        <v>125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132</v>
      </c>
      <c r="BM180" s="237" t="s">
        <v>253</v>
      </c>
    </row>
    <row r="181" s="13" customFormat="1">
      <c r="A181" s="13"/>
      <c r="B181" s="239"/>
      <c r="C181" s="240"/>
      <c r="D181" s="241" t="s">
        <v>134</v>
      </c>
      <c r="E181" s="242" t="s">
        <v>1</v>
      </c>
      <c r="F181" s="243" t="s">
        <v>254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134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125</v>
      </c>
    </row>
    <row r="182" s="14" customFormat="1">
      <c r="A182" s="14"/>
      <c r="B182" s="250"/>
      <c r="C182" s="251"/>
      <c r="D182" s="241" t="s">
        <v>134</v>
      </c>
      <c r="E182" s="252" t="s">
        <v>1</v>
      </c>
      <c r="F182" s="253" t="s">
        <v>255</v>
      </c>
      <c r="G182" s="251"/>
      <c r="H182" s="254">
        <v>16.5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134</v>
      </c>
      <c r="AU182" s="260" t="s">
        <v>85</v>
      </c>
      <c r="AV182" s="14" t="s">
        <v>85</v>
      </c>
      <c r="AW182" s="14" t="s">
        <v>32</v>
      </c>
      <c r="AX182" s="14" t="s">
        <v>76</v>
      </c>
      <c r="AY182" s="260" t="s">
        <v>125</v>
      </c>
    </row>
    <row r="183" s="15" customFormat="1">
      <c r="A183" s="15"/>
      <c r="B183" s="261"/>
      <c r="C183" s="262"/>
      <c r="D183" s="241" t="s">
        <v>134</v>
      </c>
      <c r="E183" s="263" t="s">
        <v>1</v>
      </c>
      <c r="F183" s="264" t="s">
        <v>137</v>
      </c>
      <c r="G183" s="262"/>
      <c r="H183" s="265">
        <v>16.5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134</v>
      </c>
      <c r="AU183" s="271" t="s">
        <v>85</v>
      </c>
      <c r="AV183" s="15" t="s">
        <v>132</v>
      </c>
      <c r="AW183" s="15" t="s">
        <v>32</v>
      </c>
      <c r="AX183" s="15" t="s">
        <v>83</v>
      </c>
      <c r="AY183" s="271" t="s">
        <v>125</v>
      </c>
    </row>
    <row r="184" s="2" customFormat="1" ht="16.5" customHeight="1">
      <c r="A184" s="38"/>
      <c r="B184" s="39"/>
      <c r="C184" s="226" t="s">
        <v>256</v>
      </c>
      <c r="D184" s="226" t="s">
        <v>127</v>
      </c>
      <c r="E184" s="227" t="s">
        <v>257</v>
      </c>
      <c r="F184" s="228" t="s">
        <v>258</v>
      </c>
      <c r="G184" s="229" t="s">
        <v>130</v>
      </c>
      <c r="H184" s="230">
        <v>60</v>
      </c>
      <c r="I184" s="231"/>
      <c r="J184" s="232">
        <f>ROUND(I184*H184,2)</f>
        <v>0</v>
      </c>
      <c r="K184" s="228" t="s">
        <v>131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0.00199</v>
      </c>
      <c r="R184" s="235">
        <f>Q184*H184</f>
        <v>0.11940000000000001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132</v>
      </c>
      <c r="AT184" s="237" t="s">
        <v>127</v>
      </c>
      <c r="AU184" s="237" t="s">
        <v>85</v>
      </c>
      <c r="AY184" s="17" t="s">
        <v>125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132</v>
      </c>
      <c r="BM184" s="237" t="s">
        <v>259</v>
      </c>
    </row>
    <row r="185" s="13" customFormat="1">
      <c r="A185" s="13"/>
      <c r="B185" s="239"/>
      <c r="C185" s="240"/>
      <c r="D185" s="241" t="s">
        <v>134</v>
      </c>
      <c r="E185" s="242" t="s">
        <v>1</v>
      </c>
      <c r="F185" s="243" t="s">
        <v>260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134</v>
      </c>
      <c r="AU185" s="249" t="s">
        <v>85</v>
      </c>
      <c r="AV185" s="13" t="s">
        <v>83</v>
      </c>
      <c r="AW185" s="13" t="s">
        <v>32</v>
      </c>
      <c r="AX185" s="13" t="s">
        <v>76</v>
      </c>
      <c r="AY185" s="249" t="s">
        <v>125</v>
      </c>
    </row>
    <row r="186" s="14" customFormat="1">
      <c r="A186" s="14"/>
      <c r="B186" s="250"/>
      <c r="C186" s="251"/>
      <c r="D186" s="241" t="s">
        <v>134</v>
      </c>
      <c r="E186" s="252" t="s">
        <v>1</v>
      </c>
      <c r="F186" s="253" t="s">
        <v>261</v>
      </c>
      <c r="G186" s="251"/>
      <c r="H186" s="254">
        <v>60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134</v>
      </c>
      <c r="AU186" s="260" t="s">
        <v>85</v>
      </c>
      <c r="AV186" s="14" t="s">
        <v>85</v>
      </c>
      <c r="AW186" s="14" t="s">
        <v>32</v>
      </c>
      <c r="AX186" s="14" t="s">
        <v>76</v>
      </c>
      <c r="AY186" s="260" t="s">
        <v>125</v>
      </c>
    </row>
    <row r="187" s="15" customFormat="1">
      <c r="A187" s="15"/>
      <c r="B187" s="261"/>
      <c r="C187" s="262"/>
      <c r="D187" s="241" t="s">
        <v>134</v>
      </c>
      <c r="E187" s="263" t="s">
        <v>1</v>
      </c>
      <c r="F187" s="264" t="s">
        <v>137</v>
      </c>
      <c r="G187" s="262"/>
      <c r="H187" s="265">
        <v>60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134</v>
      </c>
      <c r="AU187" s="271" t="s">
        <v>85</v>
      </c>
      <c r="AV187" s="15" t="s">
        <v>132</v>
      </c>
      <c r="AW187" s="15" t="s">
        <v>32</v>
      </c>
      <c r="AX187" s="15" t="s">
        <v>83</v>
      </c>
      <c r="AY187" s="271" t="s">
        <v>125</v>
      </c>
    </row>
    <row r="188" s="2" customFormat="1" ht="16.5" customHeight="1">
      <c r="A188" s="38"/>
      <c r="B188" s="39"/>
      <c r="C188" s="226" t="s">
        <v>262</v>
      </c>
      <c r="D188" s="226" t="s">
        <v>127</v>
      </c>
      <c r="E188" s="227" t="s">
        <v>263</v>
      </c>
      <c r="F188" s="228" t="s">
        <v>264</v>
      </c>
      <c r="G188" s="229" t="s">
        <v>130</v>
      </c>
      <c r="H188" s="230">
        <v>60</v>
      </c>
      <c r="I188" s="231"/>
      <c r="J188" s="232">
        <f>ROUND(I188*H188,2)</f>
        <v>0</v>
      </c>
      <c r="K188" s="228" t="s">
        <v>131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132</v>
      </c>
      <c r="AT188" s="237" t="s">
        <v>127</v>
      </c>
      <c r="AU188" s="237" t="s">
        <v>85</v>
      </c>
      <c r="AY188" s="17" t="s">
        <v>125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132</v>
      </c>
      <c r="BM188" s="237" t="s">
        <v>265</v>
      </c>
    </row>
    <row r="189" s="13" customFormat="1">
      <c r="A189" s="13"/>
      <c r="B189" s="239"/>
      <c r="C189" s="240"/>
      <c r="D189" s="241" t="s">
        <v>134</v>
      </c>
      <c r="E189" s="242" t="s">
        <v>1</v>
      </c>
      <c r="F189" s="243" t="s">
        <v>266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134</v>
      </c>
      <c r="AU189" s="249" t="s">
        <v>85</v>
      </c>
      <c r="AV189" s="13" t="s">
        <v>83</v>
      </c>
      <c r="AW189" s="13" t="s">
        <v>32</v>
      </c>
      <c r="AX189" s="13" t="s">
        <v>76</v>
      </c>
      <c r="AY189" s="249" t="s">
        <v>125</v>
      </c>
    </row>
    <row r="190" s="14" customFormat="1">
      <c r="A190" s="14"/>
      <c r="B190" s="250"/>
      <c r="C190" s="251"/>
      <c r="D190" s="241" t="s">
        <v>134</v>
      </c>
      <c r="E190" s="252" t="s">
        <v>1</v>
      </c>
      <c r="F190" s="253" t="s">
        <v>267</v>
      </c>
      <c r="G190" s="251"/>
      <c r="H190" s="254">
        <v>60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134</v>
      </c>
      <c r="AU190" s="260" t="s">
        <v>85</v>
      </c>
      <c r="AV190" s="14" t="s">
        <v>85</v>
      </c>
      <c r="AW190" s="14" t="s">
        <v>32</v>
      </c>
      <c r="AX190" s="14" t="s">
        <v>76</v>
      </c>
      <c r="AY190" s="260" t="s">
        <v>125</v>
      </c>
    </row>
    <row r="191" s="15" customFormat="1">
      <c r="A191" s="15"/>
      <c r="B191" s="261"/>
      <c r="C191" s="262"/>
      <c r="D191" s="241" t="s">
        <v>134</v>
      </c>
      <c r="E191" s="263" t="s">
        <v>1</v>
      </c>
      <c r="F191" s="264" t="s">
        <v>137</v>
      </c>
      <c r="G191" s="262"/>
      <c r="H191" s="265">
        <v>60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134</v>
      </c>
      <c r="AU191" s="271" t="s">
        <v>85</v>
      </c>
      <c r="AV191" s="15" t="s">
        <v>132</v>
      </c>
      <c r="AW191" s="15" t="s">
        <v>32</v>
      </c>
      <c r="AX191" s="15" t="s">
        <v>83</v>
      </c>
      <c r="AY191" s="271" t="s">
        <v>125</v>
      </c>
    </row>
    <row r="192" s="2" customFormat="1" ht="21.75" customHeight="1">
      <c r="A192" s="38"/>
      <c r="B192" s="39"/>
      <c r="C192" s="226" t="s">
        <v>268</v>
      </c>
      <c r="D192" s="226" t="s">
        <v>127</v>
      </c>
      <c r="E192" s="227" t="s">
        <v>155</v>
      </c>
      <c r="F192" s="228" t="s">
        <v>156</v>
      </c>
      <c r="G192" s="229" t="s">
        <v>157</v>
      </c>
      <c r="H192" s="230">
        <v>51.799999999999997</v>
      </c>
      <c r="I192" s="231"/>
      <c r="J192" s="232">
        <f>ROUND(I192*H192,2)</f>
        <v>0</v>
      </c>
      <c r="K192" s="228" t="s">
        <v>131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132</v>
      </c>
      <c r="AT192" s="237" t="s">
        <v>127</v>
      </c>
      <c r="AU192" s="237" t="s">
        <v>85</v>
      </c>
      <c r="AY192" s="17" t="s">
        <v>125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132</v>
      </c>
      <c r="BM192" s="237" t="s">
        <v>269</v>
      </c>
    </row>
    <row r="193" s="13" customFormat="1">
      <c r="A193" s="13"/>
      <c r="B193" s="239"/>
      <c r="C193" s="240"/>
      <c r="D193" s="241" t="s">
        <v>134</v>
      </c>
      <c r="E193" s="242" t="s">
        <v>1</v>
      </c>
      <c r="F193" s="243" t="s">
        <v>270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134</v>
      </c>
      <c r="AU193" s="249" t="s">
        <v>85</v>
      </c>
      <c r="AV193" s="13" t="s">
        <v>83</v>
      </c>
      <c r="AW193" s="13" t="s">
        <v>32</v>
      </c>
      <c r="AX193" s="13" t="s">
        <v>76</v>
      </c>
      <c r="AY193" s="249" t="s">
        <v>125</v>
      </c>
    </row>
    <row r="194" s="14" customFormat="1">
      <c r="A194" s="14"/>
      <c r="B194" s="250"/>
      <c r="C194" s="251"/>
      <c r="D194" s="241" t="s">
        <v>134</v>
      </c>
      <c r="E194" s="252" t="s">
        <v>1</v>
      </c>
      <c r="F194" s="253" t="s">
        <v>271</v>
      </c>
      <c r="G194" s="251"/>
      <c r="H194" s="254">
        <v>51.799999999999997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134</v>
      </c>
      <c r="AU194" s="260" t="s">
        <v>85</v>
      </c>
      <c r="AV194" s="14" t="s">
        <v>85</v>
      </c>
      <c r="AW194" s="14" t="s">
        <v>32</v>
      </c>
      <c r="AX194" s="14" t="s">
        <v>76</v>
      </c>
      <c r="AY194" s="260" t="s">
        <v>125</v>
      </c>
    </row>
    <row r="195" s="15" customFormat="1">
      <c r="A195" s="15"/>
      <c r="B195" s="261"/>
      <c r="C195" s="262"/>
      <c r="D195" s="241" t="s">
        <v>134</v>
      </c>
      <c r="E195" s="263" t="s">
        <v>1</v>
      </c>
      <c r="F195" s="264" t="s">
        <v>137</v>
      </c>
      <c r="G195" s="262"/>
      <c r="H195" s="265">
        <v>51.799999999999997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1" t="s">
        <v>134</v>
      </c>
      <c r="AU195" s="271" t="s">
        <v>85</v>
      </c>
      <c r="AV195" s="15" t="s">
        <v>132</v>
      </c>
      <c r="AW195" s="15" t="s">
        <v>32</v>
      </c>
      <c r="AX195" s="15" t="s">
        <v>83</v>
      </c>
      <c r="AY195" s="271" t="s">
        <v>125</v>
      </c>
    </row>
    <row r="196" s="2" customFormat="1" ht="21.75" customHeight="1">
      <c r="A196" s="38"/>
      <c r="B196" s="39"/>
      <c r="C196" s="226" t="s">
        <v>272</v>
      </c>
      <c r="D196" s="226" t="s">
        <v>127</v>
      </c>
      <c r="E196" s="227" t="s">
        <v>273</v>
      </c>
      <c r="F196" s="228" t="s">
        <v>274</v>
      </c>
      <c r="G196" s="229" t="s">
        <v>157</v>
      </c>
      <c r="H196" s="230">
        <v>2.1680000000000001</v>
      </c>
      <c r="I196" s="231"/>
      <c r="J196" s="232">
        <f>ROUND(I196*H196,2)</f>
        <v>0</v>
      </c>
      <c r="K196" s="228" t="s">
        <v>131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132</v>
      </c>
      <c r="AT196" s="237" t="s">
        <v>127</v>
      </c>
      <c r="AU196" s="237" t="s">
        <v>85</v>
      </c>
      <c r="AY196" s="17" t="s">
        <v>125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132</v>
      </c>
      <c r="BM196" s="237" t="s">
        <v>275</v>
      </c>
    </row>
    <row r="197" s="13" customFormat="1">
      <c r="A197" s="13"/>
      <c r="B197" s="239"/>
      <c r="C197" s="240"/>
      <c r="D197" s="241" t="s">
        <v>134</v>
      </c>
      <c r="E197" s="242" t="s">
        <v>1</v>
      </c>
      <c r="F197" s="243" t="s">
        <v>276</v>
      </c>
      <c r="G197" s="240"/>
      <c r="H197" s="242" t="s">
        <v>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134</v>
      </c>
      <c r="AU197" s="249" t="s">
        <v>85</v>
      </c>
      <c r="AV197" s="13" t="s">
        <v>83</v>
      </c>
      <c r="AW197" s="13" t="s">
        <v>32</v>
      </c>
      <c r="AX197" s="13" t="s">
        <v>76</v>
      </c>
      <c r="AY197" s="249" t="s">
        <v>125</v>
      </c>
    </row>
    <row r="198" s="14" customFormat="1">
      <c r="A198" s="14"/>
      <c r="B198" s="250"/>
      <c r="C198" s="251"/>
      <c r="D198" s="241" t="s">
        <v>134</v>
      </c>
      <c r="E198" s="252" t="s">
        <v>1</v>
      </c>
      <c r="F198" s="253" t="s">
        <v>277</v>
      </c>
      <c r="G198" s="251"/>
      <c r="H198" s="254">
        <v>2.1680000000000001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134</v>
      </c>
      <c r="AU198" s="260" t="s">
        <v>85</v>
      </c>
      <c r="AV198" s="14" t="s">
        <v>85</v>
      </c>
      <c r="AW198" s="14" t="s">
        <v>32</v>
      </c>
      <c r="AX198" s="14" t="s">
        <v>76</v>
      </c>
      <c r="AY198" s="260" t="s">
        <v>125</v>
      </c>
    </row>
    <row r="199" s="15" customFormat="1">
      <c r="A199" s="15"/>
      <c r="B199" s="261"/>
      <c r="C199" s="262"/>
      <c r="D199" s="241" t="s">
        <v>134</v>
      </c>
      <c r="E199" s="263" t="s">
        <v>1</v>
      </c>
      <c r="F199" s="264" t="s">
        <v>137</v>
      </c>
      <c r="G199" s="262"/>
      <c r="H199" s="265">
        <v>2.1680000000000001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1" t="s">
        <v>134</v>
      </c>
      <c r="AU199" s="271" t="s">
        <v>85</v>
      </c>
      <c r="AV199" s="15" t="s">
        <v>132</v>
      </c>
      <c r="AW199" s="15" t="s">
        <v>32</v>
      </c>
      <c r="AX199" s="15" t="s">
        <v>83</v>
      </c>
      <c r="AY199" s="271" t="s">
        <v>125</v>
      </c>
    </row>
    <row r="200" s="2" customFormat="1" ht="21.75" customHeight="1">
      <c r="A200" s="38"/>
      <c r="B200" s="39"/>
      <c r="C200" s="226" t="s">
        <v>278</v>
      </c>
      <c r="D200" s="226" t="s">
        <v>127</v>
      </c>
      <c r="E200" s="227" t="s">
        <v>273</v>
      </c>
      <c r="F200" s="228" t="s">
        <v>274</v>
      </c>
      <c r="G200" s="229" t="s">
        <v>157</v>
      </c>
      <c r="H200" s="230">
        <v>2.7930000000000001</v>
      </c>
      <c r="I200" s="231"/>
      <c r="J200" s="232">
        <f>ROUND(I200*H200,2)</f>
        <v>0</v>
      </c>
      <c r="K200" s="228" t="s">
        <v>131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132</v>
      </c>
      <c r="AT200" s="237" t="s">
        <v>127</v>
      </c>
      <c r="AU200" s="237" t="s">
        <v>85</v>
      </c>
      <c r="AY200" s="17" t="s">
        <v>125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132</v>
      </c>
      <c r="BM200" s="237" t="s">
        <v>279</v>
      </c>
    </row>
    <row r="201" s="13" customFormat="1">
      <c r="A201" s="13"/>
      <c r="B201" s="239"/>
      <c r="C201" s="240"/>
      <c r="D201" s="241" t="s">
        <v>134</v>
      </c>
      <c r="E201" s="242" t="s">
        <v>1</v>
      </c>
      <c r="F201" s="243" t="s">
        <v>280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134</v>
      </c>
      <c r="AU201" s="249" t="s">
        <v>85</v>
      </c>
      <c r="AV201" s="13" t="s">
        <v>83</v>
      </c>
      <c r="AW201" s="13" t="s">
        <v>32</v>
      </c>
      <c r="AX201" s="13" t="s">
        <v>76</v>
      </c>
      <c r="AY201" s="249" t="s">
        <v>125</v>
      </c>
    </row>
    <row r="202" s="14" customFormat="1">
      <c r="A202" s="14"/>
      <c r="B202" s="250"/>
      <c r="C202" s="251"/>
      <c r="D202" s="241" t="s">
        <v>134</v>
      </c>
      <c r="E202" s="252" t="s">
        <v>1</v>
      </c>
      <c r="F202" s="253" t="s">
        <v>281</v>
      </c>
      <c r="G202" s="251"/>
      <c r="H202" s="254">
        <v>2.7930000000000001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134</v>
      </c>
      <c r="AU202" s="260" t="s">
        <v>85</v>
      </c>
      <c r="AV202" s="14" t="s">
        <v>85</v>
      </c>
      <c r="AW202" s="14" t="s">
        <v>32</v>
      </c>
      <c r="AX202" s="14" t="s">
        <v>76</v>
      </c>
      <c r="AY202" s="260" t="s">
        <v>125</v>
      </c>
    </row>
    <row r="203" s="15" customFormat="1">
      <c r="A203" s="15"/>
      <c r="B203" s="261"/>
      <c r="C203" s="262"/>
      <c r="D203" s="241" t="s">
        <v>134</v>
      </c>
      <c r="E203" s="263" t="s">
        <v>1</v>
      </c>
      <c r="F203" s="264" t="s">
        <v>137</v>
      </c>
      <c r="G203" s="262"/>
      <c r="H203" s="265">
        <v>2.7930000000000001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1" t="s">
        <v>134</v>
      </c>
      <c r="AU203" s="271" t="s">
        <v>85</v>
      </c>
      <c r="AV203" s="15" t="s">
        <v>132</v>
      </c>
      <c r="AW203" s="15" t="s">
        <v>32</v>
      </c>
      <c r="AX203" s="15" t="s">
        <v>83</v>
      </c>
      <c r="AY203" s="271" t="s">
        <v>125</v>
      </c>
    </row>
    <row r="204" s="2" customFormat="1" ht="21.75" customHeight="1">
      <c r="A204" s="38"/>
      <c r="B204" s="39"/>
      <c r="C204" s="226" t="s">
        <v>282</v>
      </c>
      <c r="D204" s="226" t="s">
        <v>127</v>
      </c>
      <c r="E204" s="227" t="s">
        <v>273</v>
      </c>
      <c r="F204" s="228" t="s">
        <v>274</v>
      </c>
      <c r="G204" s="229" t="s">
        <v>157</v>
      </c>
      <c r="H204" s="230">
        <v>170.80000000000001</v>
      </c>
      <c r="I204" s="231"/>
      <c r="J204" s="232">
        <f>ROUND(I204*H204,2)</f>
        <v>0</v>
      </c>
      <c r="K204" s="228" t="s">
        <v>131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132</v>
      </c>
      <c r="AT204" s="237" t="s">
        <v>127</v>
      </c>
      <c r="AU204" s="237" t="s">
        <v>85</v>
      </c>
      <c r="AY204" s="17" t="s">
        <v>125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132</v>
      </c>
      <c r="BM204" s="237" t="s">
        <v>283</v>
      </c>
    </row>
    <row r="205" s="13" customFormat="1">
      <c r="A205" s="13"/>
      <c r="B205" s="239"/>
      <c r="C205" s="240"/>
      <c r="D205" s="241" t="s">
        <v>134</v>
      </c>
      <c r="E205" s="242" t="s">
        <v>1</v>
      </c>
      <c r="F205" s="243" t="s">
        <v>284</v>
      </c>
      <c r="G205" s="240"/>
      <c r="H205" s="242" t="s">
        <v>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134</v>
      </c>
      <c r="AU205" s="249" t="s">
        <v>85</v>
      </c>
      <c r="AV205" s="13" t="s">
        <v>83</v>
      </c>
      <c r="AW205" s="13" t="s">
        <v>32</v>
      </c>
      <c r="AX205" s="13" t="s">
        <v>76</v>
      </c>
      <c r="AY205" s="249" t="s">
        <v>125</v>
      </c>
    </row>
    <row r="206" s="14" customFormat="1">
      <c r="A206" s="14"/>
      <c r="B206" s="250"/>
      <c r="C206" s="251"/>
      <c r="D206" s="241" t="s">
        <v>134</v>
      </c>
      <c r="E206" s="252" t="s">
        <v>1</v>
      </c>
      <c r="F206" s="253" t="s">
        <v>209</v>
      </c>
      <c r="G206" s="251"/>
      <c r="H206" s="254">
        <v>170.80000000000001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134</v>
      </c>
      <c r="AU206" s="260" t="s">
        <v>85</v>
      </c>
      <c r="AV206" s="14" t="s">
        <v>85</v>
      </c>
      <c r="AW206" s="14" t="s">
        <v>32</v>
      </c>
      <c r="AX206" s="14" t="s">
        <v>76</v>
      </c>
      <c r="AY206" s="260" t="s">
        <v>125</v>
      </c>
    </row>
    <row r="207" s="15" customFormat="1">
      <c r="A207" s="15"/>
      <c r="B207" s="261"/>
      <c r="C207" s="262"/>
      <c r="D207" s="241" t="s">
        <v>134</v>
      </c>
      <c r="E207" s="263" t="s">
        <v>1</v>
      </c>
      <c r="F207" s="264" t="s">
        <v>137</v>
      </c>
      <c r="G207" s="262"/>
      <c r="H207" s="265">
        <v>170.80000000000001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134</v>
      </c>
      <c r="AU207" s="271" t="s">
        <v>85</v>
      </c>
      <c r="AV207" s="15" t="s">
        <v>132</v>
      </c>
      <c r="AW207" s="15" t="s">
        <v>32</v>
      </c>
      <c r="AX207" s="15" t="s">
        <v>83</v>
      </c>
      <c r="AY207" s="271" t="s">
        <v>125</v>
      </c>
    </row>
    <row r="208" s="2" customFormat="1" ht="21.75" customHeight="1">
      <c r="A208" s="38"/>
      <c r="B208" s="39"/>
      <c r="C208" s="226" t="s">
        <v>285</v>
      </c>
      <c r="D208" s="226" t="s">
        <v>127</v>
      </c>
      <c r="E208" s="227" t="s">
        <v>286</v>
      </c>
      <c r="F208" s="228" t="s">
        <v>287</v>
      </c>
      <c r="G208" s="229" t="s">
        <v>157</v>
      </c>
      <c r="H208" s="230">
        <v>1.6259999999999999</v>
      </c>
      <c r="I208" s="231"/>
      <c r="J208" s="232">
        <f>ROUND(I208*H208,2)</f>
        <v>0</v>
      </c>
      <c r="K208" s="228" t="s">
        <v>131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132</v>
      </c>
      <c r="AT208" s="237" t="s">
        <v>127</v>
      </c>
      <c r="AU208" s="237" t="s">
        <v>85</v>
      </c>
      <c r="AY208" s="17" t="s">
        <v>125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132</v>
      </c>
      <c r="BM208" s="237" t="s">
        <v>288</v>
      </c>
    </row>
    <row r="209" s="13" customFormat="1">
      <c r="A209" s="13"/>
      <c r="B209" s="239"/>
      <c r="C209" s="240"/>
      <c r="D209" s="241" t="s">
        <v>134</v>
      </c>
      <c r="E209" s="242" t="s">
        <v>1</v>
      </c>
      <c r="F209" s="243" t="s">
        <v>289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134</v>
      </c>
      <c r="AU209" s="249" t="s">
        <v>85</v>
      </c>
      <c r="AV209" s="13" t="s">
        <v>83</v>
      </c>
      <c r="AW209" s="13" t="s">
        <v>32</v>
      </c>
      <c r="AX209" s="13" t="s">
        <v>76</v>
      </c>
      <c r="AY209" s="249" t="s">
        <v>125</v>
      </c>
    </row>
    <row r="210" s="14" customFormat="1">
      <c r="A210" s="14"/>
      <c r="B210" s="250"/>
      <c r="C210" s="251"/>
      <c r="D210" s="241" t="s">
        <v>134</v>
      </c>
      <c r="E210" s="252" t="s">
        <v>1</v>
      </c>
      <c r="F210" s="253" t="s">
        <v>290</v>
      </c>
      <c r="G210" s="251"/>
      <c r="H210" s="254">
        <v>1.6259999999999999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134</v>
      </c>
      <c r="AU210" s="260" t="s">
        <v>85</v>
      </c>
      <c r="AV210" s="14" t="s">
        <v>85</v>
      </c>
      <c r="AW210" s="14" t="s">
        <v>32</v>
      </c>
      <c r="AX210" s="14" t="s">
        <v>76</v>
      </c>
      <c r="AY210" s="260" t="s">
        <v>125</v>
      </c>
    </row>
    <row r="211" s="15" customFormat="1">
      <c r="A211" s="15"/>
      <c r="B211" s="261"/>
      <c r="C211" s="262"/>
      <c r="D211" s="241" t="s">
        <v>134</v>
      </c>
      <c r="E211" s="263" t="s">
        <v>1</v>
      </c>
      <c r="F211" s="264" t="s">
        <v>137</v>
      </c>
      <c r="G211" s="262"/>
      <c r="H211" s="265">
        <v>1.6259999999999999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1" t="s">
        <v>134</v>
      </c>
      <c r="AU211" s="271" t="s">
        <v>85</v>
      </c>
      <c r="AV211" s="15" t="s">
        <v>132</v>
      </c>
      <c r="AW211" s="15" t="s">
        <v>32</v>
      </c>
      <c r="AX211" s="15" t="s">
        <v>83</v>
      </c>
      <c r="AY211" s="271" t="s">
        <v>125</v>
      </c>
    </row>
    <row r="212" s="2" customFormat="1" ht="21.75" customHeight="1">
      <c r="A212" s="38"/>
      <c r="B212" s="39"/>
      <c r="C212" s="226" t="s">
        <v>7</v>
      </c>
      <c r="D212" s="226" t="s">
        <v>127</v>
      </c>
      <c r="E212" s="227" t="s">
        <v>286</v>
      </c>
      <c r="F212" s="228" t="s">
        <v>287</v>
      </c>
      <c r="G212" s="229" t="s">
        <v>157</v>
      </c>
      <c r="H212" s="230">
        <v>4.1900000000000004</v>
      </c>
      <c r="I212" s="231"/>
      <c r="J212" s="232">
        <f>ROUND(I212*H212,2)</f>
        <v>0</v>
      </c>
      <c r="K212" s="228" t="s">
        <v>131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132</v>
      </c>
      <c r="AT212" s="237" t="s">
        <v>127</v>
      </c>
      <c r="AU212" s="237" t="s">
        <v>85</v>
      </c>
      <c r="AY212" s="17" t="s">
        <v>125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132</v>
      </c>
      <c r="BM212" s="237" t="s">
        <v>291</v>
      </c>
    </row>
    <row r="213" s="13" customFormat="1">
      <c r="A213" s="13"/>
      <c r="B213" s="239"/>
      <c r="C213" s="240"/>
      <c r="D213" s="241" t="s">
        <v>134</v>
      </c>
      <c r="E213" s="242" t="s">
        <v>1</v>
      </c>
      <c r="F213" s="243" t="s">
        <v>292</v>
      </c>
      <c r="G213" s="240"/>
      <c r="H213" s="242" t="s">
        <v>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134</v>
      </c>
      <c r="AU213" s="249" t="s">
        <v>85</v>
      </c>
      <c r="AV213" s="13" t="s">
        <v>83</v>
      </c>
      <c r="AW213" s="13" t="s">
        <v>32</v>
      </c>
      <c r="AX213" s="13" t="s">
        <v>76</v>
      </c>
      <c r="AY213" s="249" t="s">
        <v>125</v>
      </c>
    </row>
    <row r="214" s="14" customFormat="1">
      <c r="A214" s="14"/>
      <c r="B214" s="250"/>
      <c r="C214" s="251"/>
      <c r="D214" s="241" t="s">
        <v>134</v>
      </c>
      <c r="E214" s="252" t="s">
        <v>1</v>
      </c>
      <c r="F214" s="253" t="s">
        <v>293</v>
      </c>
      <c r="G214" s="251"/>
      <c r="H214" s="254">
        <v>4.1900000000000004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134</v>
      </c>
      <c r="AU214" s="260" t="s">
        <v>85</v>
      </c>
      <c r="AV214" s="14" t="s">
        <v>85</v>
      </c>
      <c r="AW214" s="14" t="s">
        <v>32</v>
      </c>
      <c r="AX214" s="14" t="s">
        <v>76</v>
      </c>
      <c r="AY214" s="260" t="s">
        <v>125</v>
      </c>
    </row>
    <row r="215" s="15" customFormat="1">
      <c r="A215" s="15"/>
      <c r="B215" s="261"/>
      <c r="C215" s="262"/>
      <c r="D215" s="241" t="s">
        <v>134</v>
      </c>
      <c r="E215" s="263" t="s">
        <v>1</v>
      </c>
      <c r="F215" s="264" t="s">
        <v>137</v>
      </c>
      <c r="G215" s="262"/>
      <c r="H215" s="265">
        <v>4.1900000000000004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1" t="s">
        <v>134</v>
      </c>
      <c r="AU215" s="271" t="s">
        <v>85</v>
      </c>
      <c r="AV215" s="15" t="s">
        <v>132</v>
      </c>
      <c r="AW215" s="15" t="s">
        <v>32</v>
      </c>
      <c r="AX215" s="15" t="s">
        <v>83</v>
      </c>
      <c r="AY215" s="271" t="s">
        <v>125</v>
      </c>
    </row>
    <row r="216" s="2" customFormat="1" ht="21.75" customHeight="1">
      <c r="A216" s="38"/>
      <c r="B216" s="39"/>
      <c r="C216" s="226" t="s">
        <v>294</v>
      </c>
      <c r="D216" s="226" t="s">
        <v>127</v>
      </c>
      <c r="E216" s="227" t="s">
        <v>286</v>
      </c>
      <c r="F216" s="228" t="s">
        <v>287</v>
      </c>
      <c r="G216" s="229" t="s">
        <v>157</v>
      </c>
      <c r="H216" s="230">
        <v>128.09999999999999</v>
      </c>
      <c r="I216" s="231"/>
      <c r="J216" s="232">
        <f>ROUND(I216*H216,2)</f>
        <v>0</v>
      </c>
      <c r="K216" s="228" t="s">
        <v>131</v>
      </c>
      <c r="L216" s="44"/>
      <c r="M216" s="233" t="s">
        <v>1</v>
      </c>
      <c r="N216" s="234" t="s">
        <v>41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132</v>
      </c>
      <c r="AT216" s="237" t="s">
        <v>127</v>
      </c>
      <c r="AU216" s="237" t="s">
        <v>85</v>
      </c>
      <c r="AY216" s="17" t="s">
        <v>125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132</v>
      </c>
      <c r="BM216" s="237" t="s">
        <v>295</v>
      </c>
    </row>
    <row r="217" s="13" customFormat="1">
      <c r="A217" s="13"/>
      <c r="B217" s="239"/>
      <c r="C217" s="240"/>
      <c r="D217" s="241" t="s">
        <v>134</v>
      </c>
      <c r="E217" s="242" t="s">
        <v>1</v>
      </c>
      <c r="F217" s="243" t="s">
        <v>296</v>
      </c>
      <c r="G217" s="240"/>
      <c r="H217" s="242" t="s">
        <v>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134</v>
      </c>
      <c r="AU217" s="249" t="s">
        <v>85</v>
      </c>
      <c r="AV217" s="13" t="s">
        <v>83</v>
      </c>
      <c r="AW217" s="13" t="s">
        <v>32</v>
      </c>
      <c r="AX217" s="13" t="s">
        <v>76</v>
      </c>
      <c r="AY217" s="249" t="s">
        <v>125</v>
      </c>
    </row>
    <row r="218" s="14" customFormat="1">
      <c r="A218" s="14"/>
      <c r="B218" s="250"/>
      <c r="C218" s="251"/>
      <c r="D218" s="241" t="s">
        <v>134</v>
      </c>
      <c r="E218" s="252" t="s">
        <v>1</v>
      </c>
      <c r="F218" s="253" t="s">
        <v>214</v>
      </c>
      <c r="G218" s="251"/>
      <c r="H218" s="254">
        <v>128.09999999999999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134</v>
      </c>
      <c r="AU218" s="260" t="s">
        <v>85</v>
      </c>
      <c r="AV218" s="14" t="s">
        <v>85</v>
      </c>
      <c r="AW218" s="14" t="s">
        <v>32</v>
      </c>
      <c r="AX218" s="14" t="s">
        <v>76</v>
      </c>
      <c r="AY218" s="260" t="s">
        <v>125</v>
      </c>
    </row>
    <row r="219" s="15" customFormat="1">
      <c r="A219" s="15"/>
      <c r="B219" s="261"/>
      <c r="C219" s="262"/>
      <c r="D219" s="241" t="s">
        <v>134</v>
      </c>
      <c r="E219" s="263" t="s">
        <v>1</v>
      </c>
      <c r="F219" s="264" t="s">
        <v>137</v>
      </c>
      <c r="G219" s="262"/>
      <c r="H219" s="265">
        <v>128.09999999999999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134</v>
      </c>
      <c r="AU219" s="271" t="s">
        <v>85</v>
      </c>
      <c r="AV219" s="15" t="s">
        <v>132</v>
      </c>
      <c r="AW219" s="15" t="s">
        <v>32</v>
      </c>
      <c r="AX219" s="15" t="s">
        <v>83</v>
      </c>
      <c r="AY219" s="271" t="s">
        <v>125</v>
      </c>
    </row>
    <row r="220" s="2" customFormat="1" ht="21.75" customHeight="1">
      <c r="A220" s="38"/>
      <c r="B220" s="39"/>
      <c r="C220" s="226" t="s">
        <v>297</v>
      </c>
      <c r="D220" s="226" t="s">
        <v>127</v>
      </c>
      <c r="E220" s="227" t="s">
        <v>298</v>
      </c>
      <c r="F220" s="228" t="s">
        <v>299</v>
      </c>
      <c r="G220" s="229" t="s">
        <v>157</v>
      </c>
      <c r="H220" s="230">
        <v>1.6259999999999999</v>
      </c>
      <c r="I220" s="231"/>
      <c r="J220" s="232">
        <f>ROUND(I220*H220,2)</f>
        <v>0</v>
      </c>
      <c r="K220" s="228" t="s">
        <v>131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132</v>
      </c>
      <c r="AT220" s="237" t="s">
        <v>127</v>
      </c>
      <c r="AU220" s="237" t="s">
        <v>85</v>
      </c>
      <c r="AY220" s="17" t="s">
        <v>125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132</v>
      </c>
      <c r="BM220" s="237" t="s">
        <v>300</v>
      </c>
    </row>
    <row r="221" s="13" customFormat="1">
      <c r="A221" s="13"/>
      <c r="B221" s="239"/>
      <c r="C221" s="240"/>
      <c r="D221" s="241" t="s">
        <v>134</v>
      </c>
      <c r="E221" s="242" t="s">
        <v>1</v>
      </c>
      <c r="F221" s="243" t="s">
        <v>301</v>
      </c>
      <c r="G221" s="240"/>
      <c r="H221" s="242" t="s">
        <v>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134</v>
      </c>
      <c r="AU221" s="249" t="s">
        <v>85</v>
      </c>
      <c r="AV221" s="13" t="s">
        <v>83</v>
      </c>
      <c r="AW221" s="13" t="s">
        <v>32</v>
      </c>
      <c r="AX221" s="13" t="s">
        <v>76</v>
      </c>
      <c r="AY221" s="249" t="s">
        <v>125</v>
      </c>
    </row>
    <row r="222" s="14" customFormat="1">
      <c r="A222" s="14"/>
      <c r="B222" s="250"/>
      <c r="C222" s="251"/>
      <c r="D222" s="241" t="s">
        <v>134</v>
      </c>
      <c r="E222" s="252" t="s">
        <v>1</v>
      </c>
      <c r="F222" s="253" t="s">
        <v>290</v>
      </c>
      <c r="G222" s="251"/>
      <c r="H222" s="254">
        <v>1.6259999999999999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134</v>
      </c>
      <c r="AU222" s="260" t="s">
        <v>85</v>
      </c>
      <c r="AV222" s="14" t="s">
        <v>85</v>
      </c>
      <c r="AW222" s="14" t="s">
        <v>32</v>
      </c>
      <c r="AX222" s="14" t="s">
        <v>76</v>
      </c>
      <c r="AY222" s="260" t="s">
        <v>125</v>
      </c>
    </row>
    <row r="223" s="15" customFormat="1">
      <c r="A223" s="15"/>
      <c r="B223" s="261"/>
      <c r="C223" s="262"/>
      <c r="D223" s="241" t="s">
        <v>134</v>
      </c>
      <c r="E223" s="263" t="s">
        <v>1</v>
      </c>
      <c r="F223" s="264" t="s">
        <v>137</v>
      </c>
      <c r="G223" s="262"/>
      <c r="H223" s="265">
        <v>1.6259999999999999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1" t="s">
        <v>134</v>
      </c>
      <c r="AU223" s="271" t="s">
        <v>85</v>
      </c>
      <c r="AV223" s="15" t="s">
        <v>132</v>
      </c>
      <c r="AW223" s="15" t="s">
        <v>32</v>
      </c>
      <c r="AX223" s="15" t="s">
        <v>83</v>
      </c>
      <c r="AY223" s="271" t="s">
        <v>125</v>
      </c>
    </row>
    <row r="224" s="2" customFormat="1" ht="21.75" customHeight="1">
      <c r="A224" s="38"/>
      <c r="B224" s="39"/>
      <c r="C224" s="226" t="s">
        <v>302</v>
      </c>
      <c r="D224" s="226" t="s">
        <v>127</v>
      </c>
      <c r="E224" s="227" t="s">
        <v>298</v>
      </c>
      <c r="F224" s="228" t="s">
        <v>299</v>
      </c>
      <c r="G224" s="229" t="s">
        <v>157</v>
      </c>
      <c r="H224" s="230">
        <v>128.09999999999999</v>
      </c>
      <c r="I224" s="231"/>
      <c r="J224" s="232">
        <f>ROUND(I224*H224,2)</f>
        <v>0</v>
      </c>
      <c r="K224" s="228" t="s">
        <v>131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132</v>
      </c>
      <c r="AT224" s="237" t="s">
        <v>127</v>
      </c>
      <c r="AU224" s="237" t="s">
        <v>85</v>
      </c>
      <c r="AY224" s="17" t="s">
        <v>125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132</v>
      </c>
      <c r="BM224" s="237" t="s">
        <v>303</v>
      </c>
    </row>
    <row r="225" s="13" customFormat="1">
      <c r="A225" s="13"/>
      <c r="B225" s="239"/>
      <c r="C225" s="240"/>
      <c r="D225" s="241" t="s">
        <v>134</v>
      </c>
      <c r="E225" s="242" t="s">
        <v>1</v>
      </c>
      <c r="F225" s="243" t="s">
        <v>218</v>
      </c>
      <c r="G225" s="240"/>
      <c r="H225" s="242" t="s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134</v>
      </c>
      <c r="AU225" s="249" t="s">
        <v>85</v>
      </c>
      <c r="AV225" s="13" t="s">
        <v>83</v>
      </c>
      <c r="AW225" s="13" t="s">
        <v>32</v>
      </c>
      <c r="AX225" s="13" t="s">
        <v>76</v>
      </c>
      <c r="AY225" s="249" t="s">
        <v>125</v>
      </c>
    </row>
    <row r="226" s="14" customFormat="1">
      <c r="A226" s="14"/>
      <c r="B226" s="250"/>
      <c r="C226" s="251"/>
      <c r="D226" s="241" t="s">
        <v>134</v>
      </c>
      <c r="E226" s="252" t="s">
        <v>1</v>
      </c>
      <c r="F226" s="253" t="s">
        <v>214</v>
      </c>
      <c r="G226" s="251"/>
      <c r="H226" s="254">
        <v>128.09999999999999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134</v>
      </c>
      <c r="AU226" s="260" t="s">
        <v>85</v>
      </c>
      <c r="AV226" s="14" t="s">
        <v>85</v>
      </c>
      <c r="AW226" s="14" t="s">
        <v>32</v>
      </c>
      <c r="AX226" s="14" t="s">
        <v>76</v>
      </c>
      <c r="AY226" s="260" t="s">
        <v>125</v>
      </c>
    </row>
    <row r="227" s="15" customFormat="1">
      <c r="A227" s="15"/>
      <c r="B227" s="261"/>
      <c r="C227" s="262"/>
      <c r="D227" s="241" t="s">
        <v>134</v>
      </c>
      <c r="E227" s="263" t="s">
        <v>1</v>
      </c>
      <c r="F227" s="264" t="s">
        <v>137</v>
      </c>
      <c r="G227" s="262"/>
      <c r="H227" s="265">
        <v>128.09999999999999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1" t="s">
        <v>134</v>
      </c>
      <c r="AU227" s="271" t="s">
        <v>85</v>
      </c>
      <c r="AV227" s="15" t="s">
        <v>132</v>
      </c>
      <c r="AW227" s="15" t="s">
        <v>32</v>
      </c>
      <c r="AX227" s="15" t="s">
        <v>83</v>
      </c>
      <c r="AY227" s="271" t="s">
        <v>125</v>
      </c>
    </row>
    <row r="228" s="2" customFormat="1" ht="21.75" customHeight="1">
      <c r="A228" s="38"/>
      <c r="B228" s="39"/>
      <c r="C228" s="226" t="s">
        <v>304</v>
      </c>
      <c r="D228" s="226" t="s">
        <v>127</v>
      </c>
      <c r="E228" s="227" t="s">
        <v>305</v>
      </c>
      <c r="F228" s="228" t="s">
        <v>306</v>
      </c>
      <c r="G228" s="229" t="s">
        <v>157</v>
      </c>
      <c r="H228" s="230">
        <v>40.450000000000003</v>
      </c>
      <c r="I228" s="231"/>
      <c r="J228" s="232">
        <f>ROUND(I228*H228,2)</f>
        <v>0</v>
      </c>
      <c r="K228" s="228" t="s">
        <v>131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132</v>
      </c>
      <c r="AT228" s="237" t="s">
        <v>127</v>
      </c>
      <c r="AU228" s="237" t="s">
        <v>85</v>
      </c>
      <c r="AY228" s="17" t="s">
        <v>125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132</v>
      </c>
      <c r="BM228" s="237" t="s">
        <v>307</v>
      </c>
    </row>
    <row r="229" s="13" customFormat="1">
      <c r="A229" s="13"/>
      <c r="B229" s="239"/>
      <c r="C229" s="240"/>
      <c r="D229" s="241" t="s">
        <v>134</v>
      </c>
      <c r="E229" s="242" t="s">
        <v>1</v>
      </c>
      <c r="F229" s="243" t="s">
        <v>308</v>
      </c>
      <c r="G229" s="240"/>
      <c r="H229" s="242" t="s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134</v>
      </c>
      <c r="AU229" s="249" t="s">
        <v>85</v>
      </c>
      <c r="AV229" s="13" t="s">
        <v>83</v>
      </c>
      <c r="AW229" s="13" t="s">
        <v>32</v>
      </c>
      <c r="AX229" s="13" t="s">
        <v>76</v>
      </c>
      <c r="AY229" s="249" t="s">
        <v>125</v>
      </c>
    </row>
    <row r="230" s="14" customFormat="1">
      <c r="A230" s="14"/>
      <c r="B230" s="250"/>
      <c r="C230" s="251"/>
      <c r="D230" s="241" t="s">
        <v>134</v>
      </c>
      <c r="E230" s="252" t="s">
        <v>1</v>
      </c>
      <c r="F230" s="253" t="s">
        <v>309</v>
      </c>
      <c r="G230" s="251"/>
      <c r="H230" s="254">
        <v>40.450000000000003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134</v>
      </c>
      <c r="AU230" s="260" t="s">
        <v>85</v>
      </c>
      <c r="AV230" s="14" t="s">
        <v>85</v>
      </c>
      <c r="AW230" s="14" t="s">
        <v>32</v>
      </c>
      <c r="AX230" s="14" t="s">
        <v>76</v>
      </c>
      <c r="AY230" s="260" t="s">
        <v>125</v>
      </c>
    </row>
    <row r="231" s="15" customFormat="1">
      <c r="A231" s="15"/>
      <c r="B231" s="261"/>
      <c r="C231" s="262"/>
      <c r="D231" s="241" t="s">
        <v>134</v>
      </c>
      <c r="E231" s="263" t="s">
        <v>1</v>
      </c>
      <c r="F231" s="264" t="s">
        <v>137</v>
      </c>
      <c r="G231" s="262"/>
      <c r="H231" s="265">
        <v>40.450000000000003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1" t="s">
        <v>134</v>
      </c>
      <c r="AU231" s="271" t="s">
        <v>85</v>
      </c>
      <c r="AV231" s="15" t="s">
        <v>132</v>
      </c>
      <c r="AW231" s="15" t="s">
        <v>32</v>
      </c>
      <c r="AX231" s="15" t="s">
        <v>83</v>
      </c>
      <c r="AY231" s="271" t="s">
        <v>125</v>
      </c>
    </row>
    <row r="232" s="2" customFormat="1" ht="16.5" customHeight="1">
      <c r="A232" s="38"/>
      <c r="B232" s="39"/>
      <c r="C232" s="226" t="s">
        <v>310</v>
      </c>
      <c r="D232" s="226" t="s">
        <v>127</v>
      </c>
      <c r="E232" s="227" t="s">
        <v>162</v>
      </c>
      <c r="F232" s="228" t="s">
        <v>163</v>
      </c>
      <c r="G232" s="229" t="s">
        <v>157</v>
      </c>
      <c r="H232" s="230">
        <v>92.25</v>
      </c>
      <c r="I232" s="231"/>
      <c r="J232" s="232">
        <f>ROUND(I232*H232,2)</f>
        <v>0</v>
      </c>
      <c r="K232" s="228" t="s">
        <v>131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132</v>
      </c>
      <c r="AT232" s="237" t="s">
        <v>127</v>
      </c>
      <c r="AU232" s="237" t="s">
        <v>85</v>
      </c>
      <c r="AY232" s="17" t="s">
        <v>125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132</v>
      </c>
      <c r="BM232" s="237" t="s">
        <v>311</v>
      </c>
    </row>
    <row r="233" s="13" customFormat="1">
      <c r="A233" s="13"/>
      <c r="B233" s="239"/>
      <c r="C233" s="240"/>
      <c r="D233" s="241" t="s">
        <v>134</v>
      </c>
      <c r="E233" s="242" t="s">
        <v>1</v>
      </c>
      <c r="F233" s="243" t="s">
        <v>312</v>
      </c>
      <c r="G233" s="240"/>
      <c r="H233" s="242" t="s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134</v>
      </c>
      <c r="AU233" s="249" t="s">
        <v>85</v>
      </c>
      <c r="AV233" s="13" t="s">
        <v>83</v>
      </c>
      <c r="AW233" s="13" t="s">
        <v>32</v>
      </c>
      <c r="AX233" s="13" t="s">
        <v>76</v>
      </c>
      <c r="AY233" s="249" t="s">
        <v>125</v>
      </c>
    </row>
    <row r="234" s="14" customFormat="1">
      <c r="A234" s="14"/>
      <c r="B234" s="250"/>
      <c r="C234" s="251"/>
      <c r="D234" s="241" t="s">
        <v>134</v>
      </c>
      <c r="E234" s="252" t="s">
        <v>1</v>
      </c>
      <c r="F234" s="253" t="s">
        <v>313</v>
      </c>
      <c r="G234" s="251"/>
      <c r="H234" s="254">
        <v>92.25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134</v>
      </c>
      <c r="AU234" s="260" t="s">
        <v>85</v>
      </c>
      <c r="AV234" s="14" t="s">
        <v>85</v>
      </c>
      <c r="AW234" s="14" t="s">
        <v>32</v>
      </c>
      <c r="AX234" s="14" t="s">
        <v>76</v>
      </c>
      <c r="AY234" s="260" t="s">
        <v>125</v>
      </c>
    </row>
    <row r="235" s="15" customFormat="1">
      <c r="A235" s="15"/>
      <c r="B235" s="261"/>
      <c r="C235" s="262"/>
      <c r="D235" s="241" t="s">
        <v>134</v>
      </c>
      <c r="E235" s="263" t="s">
        <v>1</v>
      </c>
      <c r="F235" s="264" t="s">
        <v>137</v>
      </c>
      <c r="G235" s="262"/>
      <c r="H235" s="265">
        <v>92.25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1" t="s">
        <v>134</v>
      </c>
      <c r="AU235" s="271" t="s">
        <v>85</v>
      </c>
      <c r="AV235" s="15" t="s">
        <v>132</v>
      </c>
      <c r="AW235" s="15" t="s">
        <v>32</v>
      </c>
      <c r="AX235" s="15" t="s">
        <v>83</v>
      </c>
      <c r="AY235" s="271" t="s">
        <v>125</v>
      </c>
    </row>
    <row r="236" s="2" customFormat="1" ht="16.5" customHeight="1">
      <c r="A236" s="38"/>
      <c r="B236" s="39"/>
      <c r="C236" s="226" t="s">
        <v>314</v>
      </c>
      <c r="D236" s="226" t="s">
        <v>127</v>
      </c>
      <c r="E236" s="227" t="s">
        <v>315</v>
      </c>
      <c r="F236" s="228" t="s">
        <v>316</v>
      </c>
      <c r="G236" s="229" t="s">
        <v>157</v>
      </c>
      <c r="H236" s="230">
        <v>427</v>
      </c>
      <c r="I236" s="231"/>
      <c r="J236" s="232">
        <f>ROUND(I236*H236,2)</f>
        <v>0</v>
      </c>
      <c r="K236" s="228" t="s">
        <v>131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132</v>
      </c>
      <c r="AT236" s="237" t="s">
        <v>127</v>
      </c>
      <c r="AU236" s="237" t="s">
        <v>85</v>
      </c>
      <c r="AY236" s="17" t="s">
        <v>125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132</v>
      </c>
      <c r="BM236" s="237" t="s">
        <v>317</v>
      </c>
    </row>
    <row r="237" s="13" customFormat="1">
      <c r="A237" s="13"/>
      <c r="B237" s="239"/>
      <c r="C237" s="240"/>
      <c r="D237" s="241" t="s">
        <v>134</v>
      </c>
      <c r="E237" s="242" t="s">
        <v>1</v>
      </c>
      <c r="F237" s="243" t="s">
        <v>318</v>
      </c>
      <c r="G237" s="240"/>
      <c r="H237" s="242" t="s">
        <v>1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134</v>
      </c>
      <c r="AU237" s="249" t="s">
        <v>85</v>
      </c>
      <c r="AV237" s="13" t="s">
        <v>83</v>
      </c>
      <c r="AW237" s="13" t="s">
        <v>32</v>
      </c>
      <c r="AX237" s="13" t="s">
        <v>76</v>
      </c>
      <c r="AY237" s="249" t="s">
        <v>125</v>
      </c>
    </row>
    <row r="238" s="14" customFormat="1">
      <c r="A238" s="14"/>
      <c r="B238" s="250"/>
      <c r="C238" s="251"/>
      <c r="D238" s="241" t="s">
        <v>134</v>
      </c>
      <c r="E238" s="252" t="s">
        <v>1</v>
      </c>
      <c r="F238" s="253" t="s">
        <v>319</v>
      </c>
      <c r="G238" s="251"/>
      <c r="H238" s="254">
        <v>427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134</v>
      </c>
      <c r="AU238" s="260" t="s">
        <v>85</v>
      </c>
      <c r="AV238" s="14" t="s">
        <v>85</v>
      </c>
      <c r="AW238" s="14" t="s">
        <v>32</v>
      </c>
      <c r="AX238" s="14" t="s">
        <v>76</v>
      </c>
      <c r="AY238" s="260" t="s">
        <v>125</v>
      </c>
    </row>
    <row r="239" s="15" customFormat="1">
      <c r="A239" s="15"/>
      <c r="B239" s="261"/>
      <c r="C239" s="262"/>
      <c r="D239" s="241" t="s">
        <v>134</v>
      </c>
      <c r="E239" s="263" t="s">
        <v>1</v>
      </c>
      <c r="F239" s="264" t="s">
        <v>137</v>
      </c>
      <c r="G239" s="262"/>
      <c r="H239" s="265">
        <v>427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1" t="s">
        <v>134</v>
      </c>
      <c r="AU239" s="271" t="s">
        <v>85</v>
      </c>
      <c r="AV239" s="15" t="s">
        <v>132</v>
      </c>
      <c r="AW239" s="15" t="s">
        <v>32</v>
      </c>
      <c r="AX239" s="15" t="s">
        <v>83</v>
      </c>
      <c r="AY239" s="271" t="s">
        <v>125</v>
      </c>
    </row>
    <row r="240" s="2" customFormat="1" ht="16.5" customHeight="1">
      <c r="A240" s="38"/>
      <c r="B240" s="39"/>
      <c r="C240" s="226" t="s">
        <v>320</v>
      </c>
      <c r="D240" s="226" t="s">
        <v>127</v>
      </c>
      <c r="E240" s="227" t="s">
        <v>315</v>
      </c>
      <c r="F240" s="228" t="s">
        <v>316</v>
      </c>
      <c r="G240" s="229" t="s">
        <v>157</v>
      </c>
      <c r="H240" s="230">
        <v>5.4199999999999999</v>
      </c>
      <c r="I240" s="231"/>
      <c r="J240" s="232">
        <f>ROUND(I240*H240,2)</f>
        <v>0</v>
      </c>
      <c r="K240" s="228" t="s">
        <v>131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132</v>
      </c>
      <c r="AT240" s="237" t="s">
        <v>127</v>
      </c>
      <c r="AU240" s="237" t="s">
        <v>85</v>
      </c>
      <c r="AY240" s="17" t="s">
        <v>125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132</v>
      </c>
      <c r="BM240" s="237" t="s">
        <v>321</v>
      </c>
    </row>
    <row r="241" s="13" customFormat="1">
      <c r="A241" s="13"/>
      <c r="B241" s="239"/>
      <c r="C241" s="240"/>
      <c r="D241" s="241" t="s">
        <v>134</v>
      </c>
      <c r="E241" s="242" t="s">
        <v>1</v>
      </c>
      <c r="F241" s="243" t="s">
        <v>322</v>
      </c>
      <c r="G241" s="240"/>
      <c r="H241" s="242" t="s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134</v>
      </c>
      <c r="AU241" s="249" t="s">
        <v>85</v>
      </c>
      <c r="AV241" s="13" t="s">
        <v>83</v>
      </c>
      <c r="AW241" s="13" t="s">
        <v>32</v>
      </c>
      <c r="AX241" s="13" t="s">
        <v>76</v>
      </c>
      <c r="AY241" s="249" t="s">
        <v>125</v>
      </c>
    </row>
    <row r="242" s="14" customFormat="1">
      <c r="A242" s="14"/>
      <c r="B242" s="250"/>
      <c r="C242" s="251"/>
      <c r="D242" s="241" t="s">
        <v>134</v>
      </c>
      <c r="E242" s="252" t="s">
        <v>1</v>
      </c>
      <c r="F242" s="253" t="s">
        <v>323</v>
      </c>
      <c r="G242" s="251"/>
      <c r="H242" s="254">
        <v>5.4199999999999999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134</v>
      </c>
      <c r="AU242" s="260" t="s">
        <v>85</v>
      </c>
      <c r="AV242" s="14" t="s">
        <v>85</v>
      </c>
      <c r="AW242" s="14" t="s">
        <v>32</v>
      </c>
      <c r="AX242" s="14" t="s">
        <v>76</v>
      </c>
      <c r="AY242" s="260" t="s">
        <v>125</v>
      </c>
    </row>
    <row r="243" s="15" customFormat="1">
      <c r="A243" s="15"/>
      <c r="B243" s="261"/>
      <c r="C243" s="262"/>
      <c r="D243" s="241" t="s">
        <v>134</v>
      </c>
      <c r="E243" s="263" t="s">
        <v>1</v>
      </c>
      <c r="F243" s="264" t="s">
        <v>137</v>
      </c>
      <c r="G243" s="262"/>
      <c r="H243" s="265">
        <v>5.4199999999999999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1" t="s">
        <v>134</v>
      </c>
      <c r="AU243" s="271" t="s">
        <v>85</v>
      </c>
      <c r="AV243" s="15" t="s">
        <v>132</v>
      </c>
      <c r="AW243" s="15" t="s">
        <v>32</v>
      </c>
      <c r="AX243" s="15" t="s">
        <v>83</v>
      </c>
      <c r="AY243" s="271" t="s">
        <v>125</v>
      </c>
    </row>
    <row r="244" s="2" customFormat="1" ht="16.5" customHeight="1">
      <c r="A244" s="38"/>
      <c r="B244" s="39"/>
      <c r="C244" s="226" t="s">
        <v>324</v>
      </c>
      <c r="D244" s="226" t="s">
        <v>127</v>
      </c>
      <c r="E244" s="227" t="s">
        <v>315</v>
      </c>
      <c r="F244" s="228" t="s">
        <v>316</v>
      </c>
      <c r="G244" s="229" t="s">
        <v>157</v>
      </c>
      <c r="H244" s="230">
        <v>6.9829999999999997</v>
      </c>
      <c r="I244" s="231"/>
      <c r="J244" s="232">
        <f>ROUND(I244*H244,2)</f>
        <v>0</v>
      </c>
      <c r="K244" s="228" t="s">
        <v>131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132</v>
      </c>
      <c r="AT244" s="237" t="s">
        <v>127</v>
      </c>
      <c r="AU244" s="237" t="s">
        <v>85</v>
      </c>
      <c r="AY244" s="17" t="s">
        <v>125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132</v>
      </c>
      <c r="BM244" s="237" t="s">
        <v>325</v>
      </c>
    </row>
    <row r="245" s="13" customFormat="1">
      <c r="A245" s="13"/>
      <c r="B245" s="239"/>
      <c r="C245" s="240"/>
      <c r="D245" s="241" t="s">
        <v>134</v>
      </c>
      <c r="E245" s="242" t="s">
        <v>1</v>
      </c>
      <c r="F245" s="243" t="s">
        <v>254</v>
      </c>
      <c r="G245" s="240"/>
      <c r="H245" s="242" t="s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134</v>
      </c>
      <c r="AU245" s="249" t="s">
        <v>85</v>
      </c>
      <c r="AV245" s="13" t="s">
        <v>83</v>
      </c>
      <c r="AW245" s="13" t="s">
        <v>32</v>
      </c>
      <c r="AX245" s="13" t="s">
        <v>76</v>
      </c>
      <c r="AY245" s="249" t="s">
        <v>125</v>
      </c>
    </row>
    <row r="246" s="14" customFormat="1">
      <c r="A246" s="14"/>
      <c r="B246" s="250"/>
      <c r="C246" s="251"/>
      <c r="D246" s="241" t="s">
        <v>134</v>
      </c>
      <c r="E246" s="252" t="s">
        <v>1</v>
      </c>
      <c r="F246" s="253" t="s">
        <v>326</v>
      </c>
      <c r="G246" s="251"/>
      <c r="H246" s="254">
        <v>6.9829999999999997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134</v>
      </c>
      <c r="AU246" s="260" t="s">
        <v>85</v>
      </c>
      <c r="AV246" s="14" t="s">
        <v>85</v>
      </c>
      <c r="AW246" s="14" t="s">
        <v>32</v>
      </c>
      <c r="AX246" s="14" t="s">
        <v>76</v>
      </c>
      <c r="AY246" s="260" t="s">
        <v>125</v>
      </c>
    </row>
    <row r="247" s="15" customFormat="1">
      <c r="A247" s="15"/>
      <c r="B247" s="261"/>
      <c r="C247" s="262"/>
      <c r="D247" s="241" t="s">
        <v>134</v>
      </c>
      <c r="E247" s="263" t="s">
        <v>1</v>
      </c>
      <c r="F247" s="264" t="s">
        <v>137</v>
      </c>
      <c r="G247" s="262"/>
      <c r="H247" s="265">
        <v>6.9829999999999997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1" t="s">
        <v>134</v>
      </c>
      <c r="AU247" s="271" t="s">
        <v>85</v>
      </c>
      <c r="AV247" s="15" t="s">
        <v>132</v>
      </c>
      <c r="AW247" s="15" t="s">
        <v>32</v>
      </c>
      <c r="AX247" s="15" t="s">
        <v>83</v>
      </c>
      <c r="AY247" s="271" t="s">
        <v>125</v>
      </c>
    </row>
    <row r="248" s="2" customFormat="1" ht="16.5" customHeight="1">
      <c r="A248" s="38"/>
      <c r="B248" s="39"/>
      <c r="C248" s="226" t="s">
        <v>327</v>
      </c>
      <c r="D248" s="226" t="s">
        <v>127</v>
      </c>
      <c r="E248" s="227" t="s">
        <v>328</v>
      </c>
      <c r="F248" s="228" t="s">
        <v>329</v>
      </c>
      <c r="G248" s="229" t="s">
        <v>157</v>
      </c>
      <c r="H248" s="230">
        <v>20.079999999999998</v>
      </c>
      <c r="I248" s="231"/>
      <c r="J248" s="232">
        <f>ROUND(I248*H248,2)</f>
        <v>0</v>
      </c>
      <c r="K248" s="228" t="s">
        <v>131</v>
      </c>
      <c r="L248" s="44"/>
      <c r="M248" s="233" t="s">
        <v>1</v>
      </c>
      <c r="N248" s="234" t="s">
        <v>41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132</v>
      </c>
      <c r="AT248" s="237" t="s">
        <v>127</v>
      </c>
      <c r="AU248" s="237" t="s">
        <v>85</v>
      </c>
      <c r="AY248" s="17" t="s">
        <v>125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132</v>
      </c>
      <c r="BM248" s="237" t="s">
        <v>330</v>
      </c>
    </row>
    <row r="249" s="13" customFormat="1">
      <c r="A249" s="13"/>
      <c r="B249" s="239"/>
      <c r="C249" s="240"/>
      <c r="D249" s="241" t="s">
        <v>134</v>
      </c>
      <c r="E249" s="242" t="s">
        <v>1</v>
      </c>
      <c r="F249" s="243" t="s">
        <v>331</v>
      </c>
      <c r="G249" s="240"/>
      <c r="H249" s="242" t="s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134</v>
      </c>
      <c r="AU249" s="249" t="s">
        <v>85</v>
      </c>
      <c r="AV249" s="13" t="s">
        <v>83</v>
      </c>
      <c r="AW249" s="13" t="s">
        <v>32</v>
      </c>
      <c r="AX249" s="13" t="s">
        <v>76</v>
      </c>
      <c r="AY249" s="249" t="s">
        <v>125</v>
      </c>
    </row>
    <row r="250" s="14" customFormat="1">
      <c r="A250" s="14"/>
      <c r="B250" s="250"/>
      <c r="C250" s="251"/>
      <c r="D250" s="241" t="s">
        <v>134</v>
      </c>
      <c r="E250" s="252" t="s">
        <v>1</v>
      </c>
      <c r="F250" s="253" t="s">
        <v>332</v>
      </c>
      <c r="G250" s="251"/>
      <c r="H250" s="254">
        <v>20.079999999999998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134</v>
      </c>
      <c r="AU250" s="260" t="s">
        <v>85</v>
      </c>
      <c r="AV250" s="14" t="s">
        <v>85</v>
      </c>
      <c r="AW250" s="14" t="s">
        <v>32</v>
      </c>
      <c r="AX250" s="14" t="s">
        <v>76</v>
      </c>
      <c r="AY250" s="260" t="s">
        <v>125</v>
      </c>
    </row>
    <row r="251" s="15" customFormat="1">
      <c r="A251" s="15"/>
      <c r="B251" s="261"/>
      <c r="C251" s="262"/>
      <c r="D251" s="241" t="s">
        <v>134</v>
      </c>
      <c r="E251" s="263" t="s">
        <v>1</v>
      </c>
      <c r="F251" s="264" t="s">
        <v>137</v>
      </c>
      <c r="G251" s="262"/>
      <c r="H251" s="265">
        <v>20.079999999999998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1" t="s">
        <v>134</v>
      </c>
      <c r="AU251" s="271" t="s">
        <v>85</v>
      </c>
      <c r="AV251" s="15" t="s">
        <v>132</v>
      </c>
      <c r="AW251" s="15" t="s">
        <v>32</v>
      </c>
      <c r="AX251" s="15" t="s">
        <v>83</v>
      </c>
      <c r="AY251" s="271" t="s">
        <v>125</v>
      </c>
    </row>
    <row r="252" s="2" customFormat="1" ht="16.5" customHeight="1">
      <c r="A252" s="38"/>
      <c r="B252" s="39"/>
      <c r="C252" s="226" t="s">
        <v>333</v>
      </c>
      <c r="D252" s="226" t="s">
        <v>127</v>
      </c>
      <c r="E252" s="227" t="s">
        <v>334</v>
      </c>
      <c r="F252" s="228" t="s">
        <v>335</v>
      </c>
      <c r="G252" s="229" t="s">
        <v>157</v>
      </c>
      <c r="H252" s="230">
        <v>9.5169999999999995</v>
      </c>
      <c r="I252" s="231"/>
      <c r="J252" s="232">
        <f>ROUND(I252*H252,2)</f>
        <v>0</v>
      </c>
      <c r="K252" s="228" t="s">
        <v>131</v>
      </c>
      <c r="L252" s="44"/>
      <c r="M252" s="233" t="s">
        <v>1</v>
      </c>
      <c r="N252" s="234" t="s">
        <v>41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132</v>
      </c>
      <c r="AT252" s="237" t="s">
        <v>127</v>
      </c>
      <c r="AU252" s="237" t="s">
        <v>85</v>
      </c>
      <c r="AY252" s="17" t="s">
        <v>125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132</v>
      </c>
      <c r="BM252" s="237" t="s">
        <v>336</v>
      </c>
    </row>
    <row r="253" s="13" customFormat="1">
      <c r="A253" s="13"/>
      <c r="B253" s="239"/>
      <c r="C253" s="240"/>
      <c r="D253" s="241" t="s">
        <v>134</v>
      </c>
      <c r="E253" s="242" t="s">
        <v>1</v>
      </c>
      <c r="F253" s="243" t="s">
        <v>337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134</v>
      </c>
      <c r="AU253" s="249" t="s">
        <v>85</v>
      </c>
      <c r="AV253" s="13" t="s">
        <v>83</v>
      </c>
      <c r="AW253" s="13" t="s">
        <v>32</v>
      </c>
      <c r="AX253" s="13" t="s">
        <v>76</v>
      </c>
      <c r="AY253" s="249" t="s">
        <v>125</v>
      </c>
    </row>
    <row r="254" s="14" customFormat="1">
      <c r="A254" s="14"/>
      <c r="B254" s="250"/>
      <c r="C254" s="251"/>
      <c r="D254" s="241" t="s">
        <v>134</v>
      </c>
      <c r="E254" s="252" t="s">
        <v>1</v>
      </c>
      <c r="F254" s="253" t="s">
        <v>338</v>
      </c>
      <c r="G254" s="251"/>
      <c r="H254" s="254">
        <v>9.5169999999999995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134</v>
      </c>
      <c r="AU254" s="260" t="s">
        <v>85</v>
      </c>
      <c r="AV254" s="14" t="s">
        <v>85</v>
      </c>
      <c r="AW254" s="14" t="s">
        <v>32</v>
      </c>
      <c r="AX254" s="14" t="s">
        <v>76</v>
      </c>
      <c r="AY254" s="260" t="s">
        <v>125</v>
      </c>
    </row>
    <row r="255" s="15" customFormat="1">
      <c r="A255" s="15"/>
      <c r="B255" s="261"/>
      <c r="C255" s="262"/>
      <c r="D255" s="241" t="s">
        <v>134</v>
      </c>
      <c r="E255" s="263" t="s">
        <v>1</v>
      </c>
      <c r="F255" s="264" t="s">
        <v>137</v>
      </c>
      <c r="G255" s="262"/>
      <c r="H255" s="265">
        <v>9.5169999999999995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134</v>
      </c>
      <c r="AU255" s="271" t="s">
        <v>85</v>
      </c>
      <c r="AV255" s="15" t="s">
        <v>132</v>
      </c>
      <c r="AW255" s="15" t="s">
        <v>32</v>
      </c>
      <c r="AX255" s="15" t="s">
        <v>83</v>
      </c>
      <c r="AY255" s="271" t="s">
        <v>125</v>
      </c>
    </row>
    <row r="256" s="2" customFormat="1" ht="16.5" customHeight="1">
      <c r="A256" s="38"/>
      <c r="B256" s="39"/>
      <c r="C256" s="226" t="s">
        <v>339</v>
      </c>
      <c r="D256" s="226" t="s">
        <v>127</v>
      </c>
      <c r="E256" s="227" t="s">
        <v>340</v>
      </c>
      <c r="F256" s="228" t="s">
        <v>341</v>
      </c>
      <c r="G256" s="229" t="s">
        <v>157</v>
      </c>
      <c r="H256" s="230">
        <v>5.6630000000000003</v>
      </c>
      <c r="I256" s="231"/>
      <c r="J256" s="232">
        <f>ROUND(I256*H256,2)</f>
        <v>0</v>
      </c>
      <c r="K256" s="228" t="s">
        <v>131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132</v>
      </c>
      <c r="AT256" s="237" t="s">
        <v>127</v>
      </c>
      <c r="AU256" s="237" t="s">
        <v>85</v>
      </c>
      <c r="AY256" s="17" t="s">
        <v>125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132</v>
      </c>
      <c r="BM256" s="237" t="s">
        <v>342</v>
      </c>
    </row>
    <row r="257" s="13" customFormat="1">
      <c r="A257" s="13"/>
      <c r="B257" s="239"/>
      <c r="C257" s="240"/>
      <c r="D257" s="241" t="s">
        <v>134</v>
      </c>
      <c r="E257" s="242" t="s">
        <v>1</v>
      </c>
      <c r="F257" s="243" t="s">
        <v>343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134</v>
      </c>
      <c r="AU257" s="249" t="s">
        <v>85</v>
      </c>
      <c r="AV257" s="13" t="s">
        <v>83</v>
      </c>
      <c r="AW257" s="13" t="s">
        <v>32</v>
      </c>
      <c r="AX257" s="13" t="s">
        <v>76</v>
      </c>
      <c r="AY257" s="249" t="s">
        <v>125</v>
      </c>
    </row>
    <row r="258" s="14" customFormat="1">
      <c r="A258" s="14"/>
      <c r="B258" s="250"/>
      <c r="C258" s="251"/>
      <c r="D258" s="241" t="s">
        <v>134</v>
      </c>
      <c r="E258" s="252" t="s">
        <v>1</v>
      </c>
      <c r="F258" s="253" t="s">
        <v>344</v>
      </c>
      <c r="G258" s="251"/>
      <c r="H258" s="254">
        <v>5.6630000000000003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134</v>
      </c>
      <c r="AU258" s="260" t="s">
        <v>85</v>
      </c>
      <c r="AV258" s="14" t="s">
        <v>85</v>
      </c>
      <c r="AW258" s="14" t="s">
        <v>32</v>
      </c>
      <c r="AX258" s="14" t="s">
        <v>76</v>
      </c>
      <c r="AY258" s="260" t="s">
        <v>125</v>
      </c>
    </row>
    <row r="259" s="15" customFormat="1">
      <c r="A259" s="15"/>
      <c r="B259" s="261"/>
      <c r="C259" s="262"/>
      <c r="D259" s="241" t="s">
        <v>134</v>
      </c>
      <c r="E259" s="263" t="s">
        <v>1</v>
      </c>
      <c r="F259" s="264" t="s">
        <v>137</v>
      </c>
      <c r="G259" s="262"/>
      <c r="H259" s="265">
        <v>5.6630000000000003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134</v>
      </c>
      <c r="AU259" s="271" t="s">
        <v>85</v>
      </c>
      <c r="AV259" s="15" t="s">
        <v>132</v>
      </c>
      <c r="AW259" s="15" t="s">
        <v>32</v>
      </c>
      <c r="AX259" s="15" t="s">
        <v>83</v>
      </c>
      <c r="AY259" s="271" t="s">
        <v>125</v>
      </c>
    </row>
    <row r="260" s="2" customFormat="1" ht="16.5" customHeight="1">
      <c r="A260" s="38"/>
      <c r="B260" s="39"/>
      <c r="C260" s="275" t="s">
        <v>345</v>
      </c>
      <c r="D260" s="275" t="s">
        <v>346</v>
      </c>
      <c r="E260" s="276" t="s">
        <v>347</v>
      </c>
      <c r="F260" s="277" t="s">
        <v>348</v>
      </c>
      <c r="G260" s="278" t="s">
        <v>171</v>
      </c>
      <c r="H260" s="279">
        <v>11.326000000000001</v>
      </c>
      <c r="I260" s="280"/>
      <c r="J260" s="281">
        <f>ROUND(I260*H260,2)</f>
        <v>0</v>
      </c>
      <c r="K260" s="277" t="s">
        <v>131</v>
      </c>
      <c r="L260" s="282"/>
      <c r="M260" s="283" t="s">
        <v>1</v>
      </c>
      <c r="N260" s="284" t="s">
        <v>41</v>
      </c>
      <c r="O260" s="91"/>
      <c r="P260" s="235">
        <f>O260*H260</f>
        <v>0</v>
      </c>
      <c r="Q260" s="235">
        <v>1</v>
      </c>
      <c r="R260" s="235">
        <f>Q260*H260</f>
        <v>11.326000000000001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175</v>
      </c>
      <c r="AT260" s="237" t="s">
        <v>346</v>
      </c>
      <c r="AU260" s="237" t="s">
        <v>85</v>
      </c>
      <c r="AY260" s="17" t="s">
        <v>125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132</v>
      </c>
      <c r="BM260" s="237" t="s">
        <v>349</v>
      </c>
    </row>
    <row r="261" s="13" customFormat="1">
      <c r="A261" s="13"/>
      <c r="B261" s="239"/>
      <c r="C261" s="240"/>
      <c r="D261" s="241" t="s">
        <v>134</v>
      </c>
      <c r="E261" s="242" t="s">
        <v>1</v>
      </c>
      <c r="F261" s="243" t="s">
        <v>350</v>
      </c>
      <c r="G261" s="240"/>
      <c r="H261" s="242" t="s">
        <v>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134</v>
      </c>
      <c r="AU261" s="249" t="s">
        <v>85</v>
      </c>
      <c r="AV261" s="13" t="s">
        <v>83</v>
      </c>
      <c r="AW261" s="13" t="s">
        <v>32</v>
      </c>
      <c r="AX261" s="13" t="s">
        <v>76</v>
      </c>
      <c r="AY261" s="249" t="s">
        <v>125</v>
      </c>
    </row>
    <row r="262" s="14" customFormat="1">
      <c r="A262" s="14"/>
      <c r="B262" s="250"/>
      <c r="C262" s="251"/>
      <c r="D262" s="241" t="s">
        <v>134</v>
      </c>
      <c r="E262" s="252" t="s">
        <v>1</v>
      </c>
      <c r="F262" s="253" t="s">
        <v>351</v>
      </c>
      <c r="G262" s="251"/>
      <c r="H262" s="254">
        <v>11.326000000000001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134</v>
      </c>
      <c r="AU262" s="260" t="s">
        <v>85</v>
      </c>
      <c r="AV262" s="14" t="s">
        <v>85</v>
      </c>
      <c r="AW262" s="14" t="s">
        <v>32</v>
      </c>
      <c r="AX262" s="14" t="s">
        <v>76</v>
      </c>
      <c r="AY262" s="260" t="s">
        <v>125</v>
      </c>
    </row>
    <row r="263" s="15" customFormat="1">
      <c r="A263" s="15"/>
      <c r="B263" s="261"/>
      <c r="C263" s="262"/>
      <c r="D263" s="241" t="s">
        <v>134</v>
      </c>
      <c r="E263" s="263" t="s">
        <v>1</v>
      </c>
      <c r="F263" s="264" t="s">
        <v>137</v>
      </c>
      <c r="G263" s="262"/>
      <c r="H263" s="265">
        <v>11.326000000000001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1" t="s">
        <v>134</v>
      </c>
      <c r="AU263" s="271" t="s">
        <v>85</v>
      </c>
      <c r="AV263" s="15" t="s">
        <v>132</v>
      </c>
      <c r="AW263" s="15" t="s">
        <v>32</v>
      </c>
      <c r="AX263" s="15" t="s">
        <v>83</v>
      </c>
      <c r="AY263" s="271" t="s">
        <v>125</v>
      </c>
    </row>
    <row r="264" s="2" customFormat="1" ht="16.5" customHeight="1">
      <c r="A264" s="38"/>
      <c r="B264" s="39"/>
      <c r="C264" s="226" t="s">
        <v>352</v>
      </c>
      <c r="D264" s="226" t="s">
        <v>127</v>
      </c>
      <c r="E264" s="227" t="s">
        <v>340</v>
      </c>
      <c r="F264" s="228" t="s">
        <v>341</v>
      </c>
      <c r="G264" s="229" t="s">
        <v>157</v>
      </c>
      <c r="H264" s="230">
        <v>2.7999999999999998</v>
      </c>
      <c r="I264" s="231"/>
      <c r="J264" s="232">
        <f>ROUND(I264*H264,2)</f>
        <v>0</v>
      </c>
      <c r="K264" s="228" t="s">
        <v>131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132</v>
      </c>
      <c r="AT264" s="237" t="s">
        <v>127</v>
      </c>
      <c r="AU264" s="237" t="s">
        <v>85</v>
      </c>
      <c r="AY264" s="17" t="s">
        <v>125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132</v>
      </c>
      <c r="BM264" s="237" t="s">
        <v>353</v>
      </c>
    </row>
    <row r="265" s="13" customFormat="1">
      <c r="A265" s="13"/>
      <c r="B265" s="239"/>
      <c r="C265" s="240"/>
      <c r="D265" s="241" t="s">
        <v>134</v>
      </c>
      <c r="E265" s="242" t="s">
        <v>1</v>
      </c>
      <c r="F265" s="243" t="s">
        <v>354</v>
      </c>
      <c r="G265" s="240"/>
      <c r="H265" s="242" t="s">
        <v>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134</v>
      </c>
      <c r="AU265" s="249" t="s">
        <v>85</v>
      </c>
      <c r="AV265" s="13" t="s">
        <v>83</v>
      </c>
      <c r="AW265" s="13" t="s">
        <v>32</v>
      </c>
      <c r="AX265" s="13" t="s">
        <v>76</v>
      </c>
      <c r="AY265" s="249" t="s">
        <v>125</v>
      </c>
    </row>
    <row r="266" s="14" customFormat="1">
      <c r="A266" s="14"/>
      <c r="B266" s="250"/>
      <c r="C266" s="251"/>
      <c r="D266" s="241" t="s">
        <v>134</v>
      </c>
      <c r="E266" s="252" t="s">
        <v>1</v>
      </c>
      <c r="F266" s="253" t="s">
        <v>355</v>
      </c>
      <c r="G266" s="251"/>
      <c r="H266" s="254">
        <v>2.7999999999999998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134</v>
      </c>
      <c r="AU266" s="260" t="s">
        <v>85</v>
      </c>
      <c r="AV266" s="14" t="s">
        <v>85</v>
      </c>
      <c r="AW266" s="14" t="s">
        <v>32</v>
      </c>
      <c r="AX266" s="14" t="s">
        <v>76</v>
      </c>
      <c r="AY266" s="260" t="s">
        <v>125</v>
      </c>
    </row>
    <row r="267" s="15" customFormat="1">
      <c r="A267" s="15"/>
      <c r="B267" s="261"/>
      <c r="C267" s="262"/>
      <c r="D267" s="241" t="s">
        <v>134</v>
      </c>
      <c r="E267" s="263" t="s">
        <v>1</v>
      </c>
      <c r="F267" s="264" t="s">
        <v>137</v>
      </c>
      <c r="G267" s="262"/>
      <c r="H267" s="265">
        <v>2.7999999999999998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1" t="s">
        <v>134</v>
      </c>
      <c r="AU267" s="271" t="s">
        <v>85</v>
      </c>
      <c r="AV267" s="15" t="s">
        <v>132</v>
      </c>
      <c r="AW267" s="15" t="s">
        <v>32</v>
      </c>
      <c r="AX267" s="15" t="s">
        <v>83</v>
      </c>
      <c r="AY267" s="271" t="s">
        <v>125</v>
      </c>
    </row>
    <row r="268" s="2" customFormat="1" ht="16.5" customHeight="1">
      <c r="A268" s="38"/>
      <c r="B268" s="39"/>
      <c r="C268" s="275" t="s">
        <v>356</v>
      </c>
      <c r="D268" s="275" t="s">
        <v>346</v>
      </c>
      <c r="E268" s="276" t="s">
        <v>347</v>
      </c>
      <c r="F268" s="277" t="s">
        <v>348</v>
      </c>
      <c r="G268" s="278" t="s">
        <v>171</v>
      </c>
      <c r="H268" s="279">
        <v>5.5999999999999996</v>
      </c>
      <c r="I268" s="280"/>
      <c r="J268" s="281">
        <f>ROUND(I268*H268,2)</f>
        <v>0</v>
      </c>
      <c r="K268" s="277" t="s">
        <v>131</v>
      </c>
      <c r="L268" s="282"/>
      <c r="M268" s="283" t="s">
        <v>1</v>
      </c>
      <c r="N268" s="284" t="s">
        <v>41</v>
      </c>
      <c r="O268" s="91"/>
      <c r="P268" s="235">
        <f>O268*H268</f>
        <v>0</v>
      </c>
      <c r="Q268" s="235">
        <v>1</v>
      </c>
      <c r="R268" s="235">
        <f>Q268*H268</f>
        <v>5.5999999999999996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175</v>
      </c>
      <c r="AT268" s="237" t="s">
        <v>346</v>
      </c>
      <c r="AU268" s="237" t="s">
        <v>85</v>
      </c>
      <c r="AY268" s="17" t="s">
        <v>125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132</v>
      </c>
      <c r="BM268" s="237" t="s">
        <v>357</v>
      </c>
    </row>
    <row r="269" s="13" customFormat="1">
      <c r="A269" s="13"/>
      <c r="B269" s="239"/>
      <c r="C269" s="240"/>
      <c r="D269" s="241" t="s">
        <v>134</v>
      </c>
      <c r="E269" s="242" t="s">
        <v>1</v>
      </c>
      <c r="F269" s="243" t="s">
        <v>354</v>
      </c>
      <c r="G269" s="240"/>
      <c r="H269" s="242" t="s">
        <v>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134</v>
      </c>
      <c r="AU269" s="249" t="s">
        <v>85</v>
      </c>
      <c r="AV269" s="13" t="s">
        <v>83</v>
      </c>
      <c r="AW269" s="13" t="s">
        <v>32</v>
      </c>
      <c r="AX269" s="13" t="s">
        <v>76</v>
      </c>
      <c r="AY269" s="249" t="s">
        <v>125</v>
      </c>
    </row>
    <row r="270" s="14" customFormat="1">
      <c r="A270" s="14"/>
      <c r="B270" s="250"/>
      <c r="C270" s="251"/>
      <c r="D270" s="241" t="s">
        <v>134</v>
      </c>
      <c r="E270" s="252" t="s">
        <v>1</v>
      </c>
      <c r="F270" s="253" t="s">
        <v>358</v>
      </c>
      <c r="G270" s="251"/>
      <c r="H270" s="254">
        <v>5.5999999999999996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134</v>
      </c>
      <c r="AU270" s="260" t="s">
        <v>85</v>
      </c>
      <c r="AV270" s="14" t="s">
        <v>85</v>
      </c>
      <c r="AW270" s="14" t="s">
        <v>32</v>
      </c>
      <c r="AX270" s="14" t="s">
        <v>76</v>
      </c>
      <c r="AY270" s="260" t="s">
        <v>125</v>
      </c>
    </row>
    <row r="271" s="15" customFormat="1">
      <c r="A271" s="15"/>
      <c r="B271" s="261"/>
      <c r="C271" s="262"/>
      <c r="D271" s="241" t="s">
        <v>134</v>
      </c>
      <c r="E271" s="263" t="s">
        <v>1</v>
      </c>
      <c r="F271" s="264" t="s">
        <v>137</v>
      </c>
      <c r="G271" s="262"/>
      <c r="H271" s="265">
        <v>5.5999999999999996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1" t="s">
        <v>134</v>
      </c>
      <c r="AU271" s="271" t="s">
        <v>85</v>
      </c>
      <c r="AV271" s="15" t="s">
        <v>132</v>
      </c>
      <c r="AW271" s="15" t="s">
        <v>32</v>
      </c>
      <c r="AX271" s="15" t="s">
        <v>83</v>
      </c>
      <c r="AY271" s="271" t="s">
        <v>125</v>
      </c>
    </row>
    <row r="272" s="2" customFormat="1" ht="16.5" customHeight="1">
      <c r="A272" s="38"/>
      <c r="B272" s="39"/>
      <c r="C272" s="226" t="s">
        <v>359</v>
      </c>
      <c r="D272" s="226" t="s">
        <v>127</v>
      </c>
      <c r="E272" s="227" t="s">
        <v>360</v>
      </c>
      <c r="F272" s="228" t="s">
        <v>361</v>
      </c>
      <c r="G272" s="229" t="s">
        <v>130</v>
      </c>
      <c r="H272" s="230">
        <v>270</v>
      </c>
      <c r="I272" s="231"/>
      <c r="J272" s="232">
        <f>ROUND(I272*H272,2)</f>
        <v>0</v>
      </c>
      <c r="K272" s="228" t="s">
        <v>131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132</v>
      </c>
      <c r="AT272" s="237" t="s">
        <v>127</v>
      </c>
      <c r="AU272" s="237" t="s">
        <v>85</v>
      </c>
      <c r="AY272" s="17" t="s">
        <v>125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132</v>
      </c>
      <c r="BM272" s="237" t="s">
        <v>362</v>
      </c>
    </row>
    <row r="273" s="13" customFormat="1">
      <c r="A273" s="13"/>
      <c r="B273" s="239"/>
      <c r="C273" s="240"/>
      <c r="D273" s="241" t="s">
        <v>134</v>
      </c>
      <c r="E273" s="242" t="s">
        <v>1</v>
      </c>
      <c r="F273" s="243" t="s">
        <v>363</v>
      </c>
      <c r="G273" s="240"/>
      <c r="H273" s="242" t="s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134</v>
      </c>
      <c r="AU273" s="249" t="s">
        <v>85</v>
      </c>
      <c r="AV273" s="13" t="s">
        <v>83</v>
      </c>
      <c r="AW273" s="13" t="s">
        <v>32</v>
      </c>
      <c r="AX273" s="13" t="s">
        <v>76</v>
      </c>
      <c r="AY273" s="249" t="s">
        <v>125</v>
      </c>
    </row>
    <row r="274" s="14" customFormat="1">
      <c r="A274" s="14"/>
      <c r="B274" s="250"/>
      <c r="C274" s="251"/>
      <c r="D274" s="241" t="s">
        <v>134</v>
      </c>
      <c r="E274" s="252" t="s">
        <v>1</v>
      </c>
      <c r="F274" s="253" t="s">
        <v>364</v>
      </c>
      <c r="G274" s="251"/>
      <c r="H274" s="254">
        <v>270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134</v>
      </c>
      <c r="AU274" s="260" t="s">
        <v>85</v>
      </c>
      <c r="AV274" s="14" t="s">
        <v>85</v>
      </c>
      <c r="AW274" s="14" t="s">
        <v>32</v>
      </c>
      <c r="AX274" s="14" t="s">
        <v>76</v>
      </c>
      <c r="AY274" s="260" t="s">
        <v>125</v>
      </c>
    </row>
    <row r="275" s="15" customFormat="1">
      <c r="A275" s="15"/>
      <c r="B275" s="261"/>
      <c r="C275" s="262"/>
      <c r="D275" s="241" t="s">
        <v>134</v>
      </c>
      <c r="E275" s="263" t="s">
        <v>1</v>
      </c>
      <c r="F275" s="264" t="s">
        <v>137</v>
      </c>
      <c r="G275" s="262"/>
      <c r="H275" s="265">
        <v>270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1" t="s">
        <v>134</v>
      </c>
      <c r="AU275" s="271" t="s">
        <v>85</v>
      </c>
      <c r="AV275" s="15" t="s">
        <v>132</v>
      </c>
      <c r="AW275" s="15" t="s">
        <v>32</v>
      </c>
      <c r="AX275" s="15" t="s">
        <v>83</v>
      </c>
      <c r="AY275" s="271" t="s">
        <v>125</v>
      </c>
    </row>
    <row r="276" s="2" customFormat="1" ht="21.75" customHeight="1">
      <c r="A276" s="38"/>
      <c r="B276" s="39"/>
      <c r="C276" s="226" t="s">
        <v>365</v>
      </c>
      <c r="D276" s="226" t="s">
        <v>127</v>
      </c>
      <c r="E276" s="227" t="s">
        <v>366</v>
      </c>
      <c r="F276" s="228" t="s">
        <v>367</v>
      </c>
      <c r="G276" s="229" t="s">
        <v>130</v>
      </c>
      <c r="H276" s="230">
        <v>345</v>
      </c>
      <c r="I276" s="231"/>
      <c r="J276" s="232">
        <f>ROUND(I276*H276,2)</f>
        <v>0</v>
      </c>
      <c r="K276" s="228" t="s">
        <v>131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132</v>
      </c>
      <c r="AT276" s="237" t="s">
        <v>127</v>
      </c>
      <c r="AU276" s="237" t="s">
        <v>85</v>
      </c>
      <c r="AY276" s="17" t="s">
        <v>125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132</v>
      </c>
      <c r="BM276" s="237" t="s">
        <v>368</v>
      </c>
    </row>
    <row r="277" s="13" customFormat="1">
      <c r="A277" s="13"/>
      <c r="B277" s="239"/>
      <c r="C277" s="240"/>
      <c r="D277" s="241" t="s">
        <v>134</v>
      </c>
      <c r="E277" s="242" t="s">
        <v>1</v>
      </c>
      <c r="F277" s="243" t="s">
        <v>363</v>
      </c>
      <c r="G277" s="240"/>
      <c r="H277" s="242" t="s">
        <v>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134</v>
      </c>
      <c r="AU277" s="249" t="s">
        <v>85</v>
      </c>
      <c r="AV277" s="13" t="s">
        <v>83</v>
      </c>
      <c r="AW277" s="13" t="s">
        <v>32</v>
      </c>
      <c r="AX277" s="13" t="s">
        <v>76</v>
      </c>
      <c r="AY277" s="249" t="s">
        <v>125</v>
      </c>
    </row>
    <row r="278" s="14" customFormat="1">
      <c r="A278" s="14"/>
      <c r="B278" s="250"/>
      <c r="C278" s="251"/>
      <c r="D278" s="241" t="s">
        <v>134</v>
      </c>
      <c r="E278" s="252" t="s">
        <v>1</v>
      </c>
      <c r="F278" s="253" t="s">
        <v>369</v>
      </c>
      <c r="G278" s="251"/>
      <c r="H278" s="254">
        <v>345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134</v>
      </c>
      <c r="AU278" s="260" t="s">
        <v>85</v>
      </c>
      <c r="AV278" s="14" t="s">
        <v>85</v>
      </c>
      <c r="AW278" s="14" t="s">
        <v>32</v>
      </c>
      <c r="AX278" s="14" t="s">
        <v>76</v>
      </c>
      <c r="AY278" s="260" t="s">
        <v>125</v>
      </c>
    </row>
    <row r="279" s="15" customFormat="1">
      <c r="A279" s="15"/>
      <c r="B279" s="261"/>
      <c r="C279" s="262"/>
      <c r="D279" s="241" t="s">
        <v>134</v>
      </c>
      <c r="E279" s="263" t="s">
        <v>1</v>
      </c>
      <c r="F279" s="264" t="s">
        <v>137</v>
      </c>
      <c r="G279" s="262"/>
      <c r="H279" s="265">
        <v>345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134</v>
      </c>
      <c r="AU279" s="271" t="s">
        <v>85</v>
      </c>
      <c r="AV279" s="15" t="s">
        <v>132</v>
      </c>
      <c r="AW279" s="15" t="s">
        <v>32</v>
      </c>
      <c r="AX279" s="15" t="s">
        <v>83</v>
      </c>
      <c r="AY279" s="271" t="s">
        <v>125</v>
      </c>
    </row>
    <row r="280" s="2" customFormat="1" ht="16.5" customHeight="1">
      <c r="A280" s="38"/>
      <c r="B280" s="39"/>
      <c r="C280" s="275" t="s">
        <v>370</v>
      </c>
      <c r="D280" s="275" t="s">
        <v>346</v>
      </c>
      <c r="E280" s="276" t="s">
        <v>371</v>
      </c>
      <c r="F280" s="277" t="s">
        <v>372</v>
      </c>
      <c r="G280" s="278" t="s">
        <v>171</v>
      </c>
      <c r="H280" s="279">
        <v>72.810000000000002</v>
      </c>
      <c r="I280" s="280"/>
      <c r="J280" s="281">
        <f>ROUND(I280*H280,2)</f>
        <v>0</v>
      </c>
      <c r="K280" s="277" t="s">
        <v>131</v>
      </c>
      <c r="L280" s="282"/>
      <c r="M280" s="283" t="s">
        <v>1</v>
      </c>
      <c r="N280" s="284" t="s">
        <v>41</v>
      </c>
      <c r="O280" s="91"/>
      <c r="P280" s="235">
        <f>O280*H280</f>
        <v>0</v>
      </c>
      <c r="Q280" s="235">
        <v>1</v>
      </c>
      <c r="R280" s="235">
        <f>Q280*H280</f>
        <v>72.810000000000002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175</v>
      </c>
      <c r="AT280" s="237" t="s">
        <v>346</v>
      </c>
      <c r="AU280" s="237" t="s">
        <v>85</v>
      </c>
      <c r="AY280" s="17" t="s">
        <v>125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132</v>
      </c>
      <c r="BM280" s="237" t="s">
        <v>373</v>
      </c>
    </row>
    <row r="281" s="13" customFormat="1">
      <c r="A281" s="13"/>
      <c r="B281" s="239"/>
      <c r="C281" s="240"/>
      <c r="D281" s="241" t="s">
        <v>134</v>
      </c>
      <c r="E281" s="242" t="s">
        <v>1</v>
      </c>
      <c r="F281" s="243" t="s">
        <v>374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134</v>
      </c>
      <c r="AU281" s="249" t="s">
        <v>85</v>
      </c>
      <c r="AV281" s="13" t="s">
        <v>83</v>
      </c>
      <c r="AW281" s="13" t="s">
        <v>32</v>
      </c>
      <c r="AX281" s="13" t="s">
        <v>76</v>
      </c>
      <c r="AY281" s="249" t="s">
        <v>125</v>
      </c>
    </row>
    <row r="282" s="14" customFormat="1">
      <c r="A282" s="14"/>
      <c r="B282" s="250"/>
      <c r="C282" s="251"/>
      <c r="D282" s="241" t="s">
        <v>134</v>
      </c>
      <c r="E282" s="252" t="s">
        <v>1</v>
      </c>
      <c r="F282" s="253" t="s">
        <v>375</v>
      </c>
      <c r="G282" s="251"/>
      <c r="H282" s="254">
        <v>72.810000000000002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134</v>
      </c>
      <c r="AU282" s="260" t="s">
        <v>85</v>
      </c>
      <c r="AV282" s="14" t="s">
        <v>85</v>
      </c>
      <c r="AW282" s="14" t="s">
        <v>32</v>
      </c>
      <c r="AX282" s="14" t="s">
        <v>76</v>
      </c>
      <c r="AY282" s="260" t="s">
        <v>125</v>
      </c>
    </row>
    <row r="283" s="15" customFormat="1">
      <c r="A283" s="15"/>
      <c r="B283" s="261"/>
      <c r="C283" s="262"/>
      <c r="D283" s="241" t="s">
        <v>134</v>
      </c>
      <c r="E283" s="263" t="s">
        <v>1</v>
      </c>
      <c r="F283" s="264" t="s">
        <v>137</v>
      </c>
      <c r="G283" s="262"/>
      <c r="H283" s="265">
        <v>72.810000000000002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134</v>
      </c>
      <c r="AU283" s="271" t="s">
        <v>85</v>
      </c>
      <c r="AV283" s="15" t="s">
        <v>132</v>
      </c>
      <c r="AW283" s="15" t="s">
        <v>32</v>
      </c>
      <c r="AX283" s="15" t="s">
        <v>83</v>
      </c>
      <c r="AY283" s="271" t="s">
        <v>125</v>
      </c>
    </row>
    <row r="284" s="2" customFormat="1" ht="16.5" customHeight="1">
      <c r="A284" s="38"/>
      <c r="B284" s="39"/>
      <c r="C284" s="226" t="s">
        <v>376</v>
      </c>
      <c r="D284" s="226" t="s">
        <v>127</v>
      </c>
      <c r="E284" s="227" t="s">
        <v>377</v>
      </c>
      <c r="F284" s="228" t="s">
        <v>378</v>
      </c>
      <c r="G284" s="229" t="s">
        <v>130</v>
      </c>
      <c r="H284" s="230">
        <v>615</v>
      </c>
      <c r="I284" s="231"/>
      <c r="J284" s="232">
        <f>ROUND(I284*H284,2)</f>
        <v>0</v>
      </c>
      <c r="K284" s="228" t="s">
        <v>131</v>
      </c>
      <c r="L284" s="44"/>
      <c r="M284" s="233" t="s">
        <v>1</v>
      </c>
      <c r="N284" s="234" t="s">
        <v>41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132</v>
      </c>
      <c r="AT284" s="237" t="s">
        <v>127</v>
      </c>
      <c r="AU284" s="237" t="s">
        <v>85</v>
      </c>
      <c r="AY284" s="17" t="s">
        <v>125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132</v>
      </c>
      <c r="BM284" s="237" t="s">
        <v>379</v>
      </c>
    </row>
    <row r="285" s="13" customFormat="1">
      <c r="A285" s="13"/>
      <c r="B285" s="239"/>
      <c r="C285" s="240"/>
      <c r="D285" s="241" t="s">
        <v>134</v>
      </c>
      <c r="E285" s="242" t="s">
        <v>1</v>
      </c>
      <c r="F285" s="243" t="s">
        <v>363</v>
      </c>
      <c r="G285" s="240"/>
      <c r="H285" s="242" t="s">
        <v>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134</v>
      </c>
      <c r="AU285" s="249" t="s">
        <v>85</v>
      </c>
      <c r="AV285" s="13" t="s">
        <v>83</v>
      </c>
      <c r="AW285" s="13" t="s">
        <v>32</v>
      </c>
      <c r="AX285" s="13" t="s">
        <v>76</v>
      </c>
      <c r="AY285" s="249" t="s">
        <v>125</v>
      </c>
    </row>
    <row r="286" s="14" customFormat="1">
      <c r="A286" s="14"/>
      <c r="B286" s="250"/>
      <c r="C286" s="251"/>
      <c r="D286" s="241" t="s">
        <v>134</v>
      </c>
      <c r="E286" s="252" t="s">
        <v>1</v>
      </c>
      <c r="F286" s="253" t="s">
        <v>380</v>
      </c>
      <c r="G286" s="251"/>
      <c r="H286" s="254">
        <v>615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134</v>
      </c>
      <c r="AU286" s="260" t="s">
        <v>85</v>
      </c>
      <c r="AV286" s="14" t="s">
        <v>85</v>
      </c>
      <c r="AW286" s="14" t="s">
        <v>32</v>
      </c>
      <c r="AX286" s="14" t="s">
        <v>76</v>
      </c>
      <c r="AY286" s="260" t="s">
        <v>125</v>
      </c>
    </row>
    <row r="287" s="15" customFormat="1">
      <c r="A287" s="15"/>
      <c r="B287" s="261"/>
      <c r="C287" s="262"/>
      <c r="D287" s="241" t="s">
        <v>134</v>
      </c>
      <c r="E287" s="263" t="s">
        <v>1</v>
      </c>
      <c r="F287" s="264" t="s">
        <v>137</v>
      </c>
      <c r="G287" s="262"/>
      <c r="H287" s="265">
        <v>615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1" t="s">
        <v>134</v>
      </c>
      <c r="AU287" s="271" t="s">
        <v>85</v>
      </c>
      <c r="AV287" s="15" t="s">
        <v>132</v>
      </c>
      <c r="AW287" s="15" t="s">
        <v>32</v>
      </c>
      <c r="AX287" s="15" t="s">
        <v>83</v>
      </c>
      <c r="AY287" s="271" t="s">
        <v>125</v>
      </c>
    </row>
    <row r="288" s="2" customFormat="1" ht="16.5" customHeight="1">
      <c r="A288" s="38"/>
      <c r="B288" s="39"/>
      <c r="C288" s="275" t="s">
        <v>381</v>
      </c>
      <c r="D288" s="275" t="s">
        <v>346</v>
      </c>
      <c r="E288" s="276" t="s">
        <v>382</v>
      </c>
      <c r="F288" s="277" t="s">
        <v>383</v>
      </c>
      <c r="G288" s="278" t="s">
        <v>384</v>
      </c>
      <c r="H288" s="279">
        <v>21.218</v>
      </c>
      <c r="I288" s="280"/>
      <c r="J288" s="281">
        <f>ROUND(I288*H288,2)</f>
        <v>0</v>
      </c>
      <c r="K288" s="277" t="s">
        <v>131</v>
      </c>
      <c r="L288" s="282"/>
      <c r="M288" s="283" t="s">
        <v>1</v>
      </c>
      <c r="N288" s="284" t="s">
        <v>41</v>
      </c>
      <c r="O288" s="91"/>
      <c r="P288" s="235">
        <f>O288*H288</f>
        <v>0</v>
      </c>
      <c r="Q288" s="235">
        <v>0.001</v>
      </c>
      <c r="R288" s="235">
        <f>Q288*H288</f>
        <v>0.021218000000000001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175</v>
      </c>
      <c r="AT288" s="237" t="s">
        <v>346</v>
      </c>
      <c r="AU288" s="237" t="s">
        <v>85</v>
      </c>
      <c r="AY288" s="17" t="s">
        <v>125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83</v>
      </c>
      <c r="BK288" s="238">
        <f>ROUND(I288*H288,2)</f>
        <v>0</v>
      </c>
      <c r="BL288" s="17" t="s">
        <v>132</v>
      </c>
      <c r="BM288" s="237" t="s">
        <v>385</v>
      </c>
    </row>
    <row r="289" s="13" customFormat="1">
      <c r="A289" s="13"/>
      <c r="B289" s="239"/>
      <c r="C289" s="240"/>
      <c r="D289" s="241" t="s">
        <v>134</v>
      </c>
      <c r="E289" s="242" t="s">
        <v>1</v>
      </c>
      <c r="F289" s="243" t="s">
        <v>386</v>
      </c>
      <c r="G289" s="240"/>
      <c r="H289" s="242" t="s">
        <v>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134</v>
      </c>
      <c r="AU289" s="249" t="s">
        <v>85</v>
      </c>
      <c r="AV289" s="13" t="s">
        <v>83</v>
      </c>
      <c r="AW289" s="13" t="s">
        <v>32</v>
      </c>
      <c r="AX289" s="13" t="s">
        <v>76</v>
      </c>
      <c r="AY289" s="249" t="s">
        <v>125</v>
      </c>
    </row>
    <row r="290" s="14" customFormat="1">
      <c r="A290" s="14"/>
      <c r="B290" s="250"/>
      <c r="C290" s="251"/>
      <c r="D290" s="241" t="s">
        <v>134</v>
      </c>
      <c r="E290" s="252" t="s">
        <v>1</v>
      </c>
      <c r="F290" s="253" t="s">
        <v>387</v>
      </c>
      <c r="G290" s="251"/>
      <c r="H290" s="254">
        <v>21.218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0" t="s">
        <v>134</v>
      </c>
      <c r="AU290" s="260" t="s">
        <v>85</v>
      </c>
      <c r="AV290" s="14" t="s">
        <v>85</v>
      </c>
      <c r="AW290" s="14" t="s">
        <v>32</v>
      </c>
      <c r="AX290" s="14" t="s">
        <v>76</v>
      </c>
      <c r="AY290" s="260" t="s">
        <v>125</v>
      </c>
    </row>
    <row r="291" s="15" customFormat="1">
      <c r="A291" s="15"/>
      <c r="B291" s="261"/>
      <c r="C291" s="262"/>
      <c r="D291" s="241" t="s">
        <v>134</v>
      </c>
      <c r="E291" s="263" t="s">
        <v>1</v>
      </c>
      <c r="F291" s="264" t="s">
        <v>137</v>
      </c>
      <c r="G291" s="262"/>
      <c r="H291" s="265">
        <v>21.218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1" t="s">
        <v>134</v>
      </c>
      <c r="AU291" s="271" t="s">
        <v>85</v>
      </c>
      <c r="AV291" s="15" t="s">
        <v>132</v>
      </c>
      <c r="AW291" s="15" t="s">
        <v>32</v>
      </c>
      <c r="AX291" s="15" t="s">
        <v>83</v>
      </c>
      <c r="AY291" s="271" t="s">
        <v>125</v>
      </c>
    </row>
    <row r="292" s="2" customFormat="1" ht="16.5" customHeight="1">
      <c r="A292" s="38"/>
      <c r="B292" s="39"/>
      <c r="C292" s="226" t="s">
        <v>388</v>
      </c>
      <c r="D292" s="226" t="s">
        <v>127</v>
      </c>
      <c r="E292" s="227" t="s">
        <v>389</v>
      </c>
      <c r="F292" s="228" t="s">
        <v>390</v>
      </c>
      <c r="G292" s="229" t="s">
        <v>130</v>
      </c>
      <c r="H292" s="230">
        <v>615</v>
      </c>
      <c r="I292" s="231"/>
      <c r="J292" s="232">
        <f>ROUND(I292*H292,2)</f>
        <v>0</v>
      </c>
      <c r="K292" s="228" t="s">
        <v>131</v>
      </c>
      <c r="L292" s="44"/>
      <c r="M292" s="233" t="s">
        <v>1</v>
      </c>
      <c r="N292" s="234" t="s">
        <v>41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132</v>
      </c>
      <c r="AT292" s="237" t="s">
        <v>127</v>
      </c>
      <c r="AU292" s="237" t="s">
        <v>85</v>
      </c>
      <c r="AY292" s="17" t="s">
        <v>125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132</v>
      </c>
      <c r="BM292" s="237" t="s">
        <v>391</v>
      </c>
    </row>
    <row r="293" s="13" customFormat="1">
      <c r="A293" s="13"/>
      <c r="B293" s="239"/>
      <c r="C293" s="240"/>
      <c r="D293" s="241" t="s">
        <v>134</v>
      </c>
      <c r="E293" s="242" t="s">
        <v>1</v>
      </c>
      <c r="F293" s="243" t="s">
        <v>392</v>
      </c>
      <c r="G293" s="240"/>
      <c r="H293" s="242" t="s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134</v>
      </c>
      <c r="AU293" s="249" t="s">
        <v>85</v>
      </c>
      <c r="AV293" s="13" t="s">
        <v>83</v>
      </c>
      <c r="AW293" s="13" t="s">
        <v>32</v>
      </c>
      <c r="AX293" s="13" t="s">
        <v>76</v>
      </c>
      <c r="AY293" s="249" t="s">
        <v>125</v>
      </c>
    </row>
    <row r="294" s="14" customFormat="1">
      <c r="A294" s="14"/>
      <c r="B294" s="250"/>
      <c r="C294" s="251"/>
      <c r="D294" s="241" t="s">
        <v>134</v>
      </c>
      <c r="E294" s="252" t="s">
        <v>1</v>
      </c>
      <c r="F294" s="253" t="s">
        <v>393</v>
      </c>
      <c r="G294" s="251"/>
      <c r="H294" s="254">
        <v>615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134</v>
      </c>
      <c r="AU294" s="260" t="s">
        <v>85</v>
      </c>
      <c r="AV294" s="14" t="s">
        <v>85</v>
      </c>
      <c r="AW294" s="14" t="s">
        <v>32</v>
      </c>
      <c r="AX294" s="14" t="s">
        <v>76</v>
      </c>
      <c r="AY294" s="260" t="s">
        <v>125</v>
      </c>
    </row>
    <row r="295" s="15" customFormat="1">
      <c r="A295" s="15"/>
      <c r="B295" s="261"/>
      <c r="C295" s="262"/>
      <c r="D295" s="241" t="s">
        <v>134</v>
      </c>
      <c r="E295" s="263" t="s">
        <v>1</v>
      </c>
      <c r="F295" s="264" t="s">
        <v>137</v>
      </c>
      <c r="G295" s="262"/>
      <c r="H295" s="265">
        <v>615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1" t="s">
        <v>134</v>
      </c>
      <c r="AU295" s="271" t="s">
        <v>85</v>
      </c>
      <c r="AV295" s="15" t="s">
        <v>132</v>
      </c>
      <c r="AW295" s="15" t="s">
        <v>32</v>
      </c>
      <c r="AX295" s="15" t="s">
        <v>83</v>
      </c>
      <c r="AY295" s="271" t="s">
        <v>125</v>
      </c>
    </row>
    <row r="296" s="2" customFormat="1" ht="16.5" customHeight="1">
      <c r="A296" s="38"/>
      <c r="B296" s="39"/>
      <c r="C296" s="226" t="s">
        <v>394</v>
      </c>
      <c r="D296" s="226" t="s">
        <v>127</v>
      </c>
      <c r="E296" s="227" t="s">
        <v>395</v>
      </c>
      <c r="F296" s="228" t="s">
        <v>396</v>
      </c>
      <c r="G296" s="229" t="s">
        <v>130</v>
      </c>
      <c r="H296" s="230">
        <v>1090</v>
      </c>
      <c r="I296" s="231"/>
      <c r="J296" s="232">
        <f>ROUND(I296*H296,2)</f>
        <v>0</v>
      </c>
      <c r="K296" s="228" t="s">
        <v>131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132</v>
      </c>
      <c r="AT296" s="237" t="s">
        <v>127</v>
      </c>
      <c r="AU296" s="237" t="s">
        <v>85</v>
      </c>
      <c r="AY296" s="17" t="s">
        <v>125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132</v>
      </c>
      <c r="BM296" s="237" t="s">
        <v>397</v>
      </c>
    </row>
    <row r="297" s="13" customFormat="1">
      <c r="A297" s="13"/>
      <c r="B297" s="239"/>
      <c r="C297" s="240"/>
      <c r="D297" s="241" t="s">
        <v>134</v>
      </c>
      <c r="E297" s="242" t="s">
        <v>1</v>
      </c>
      <c r="F297" s="243" t="s">
        <v>398</v>
      </c>
      <c r="G297" s="240"/>
      <c r="H297" s="242" t="s">
        <v>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134</v>
      </c>
      <c r="AU297" s="249" t="s">
        <v>85</v>
      </c>
      <c r="AV297" s="13" t="s">
        <v>83</v>
      </c>
      <c r="AW297" s="13" t="s">
        <v>32</v>
      </c>
      <c r="AX297" s="13" t="s">
        <v>76</v>
      </c>
      <c r="AY297" s="249" t="s">
        <v>125</v>
      </c>
    </row>
    <row r="298" s="14" customFormat="1">
      <c r="A298" s="14"/>
      <c r="B298" s="250"/>
      <c r="C298" s="251"/>
      <c r="D298" s="241" t="s">
        <v>134</v>
      </c>
      <c r="E298" s="252" t="s">
        <v>1</v>
      </c>
      <c r="F298" s="253" t="s">
        <v>399</v>
      </c>
      <c r="G298" s="251"/>
      <c r="H298" s="254">
        <v>1090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134</v>
      </c>
      <c r="AU298" s="260" t="s">
        <v>85</v>
      </c>
      <c r="AV298" s="14" t="s">
        <v>85</v>
      </c>
      <c r="AW298" s="14" t="s">
        <v>32</v>
      </c>
      <c r="AX298" s="14" t="s">
        <v>76</v>
      </c>
      <c r="AY298" s="260" t="s">
        <v>125</v>
      </c>
    </row>
    <row r="299" s="15" customFormat="1">
      <c r="A299" s="15"/>
      <c r="B299" s="261"/>
      <c r="C299" s="262"/>
      <c r="D299" s="241" t="s">
        <v>134</v>
      </c>
      <c r="E299" s="263" t="s">
        <v>1</v>
      </c>
      <c r="F299" s="264" t="s">
        <v>137</v>
      </c>
      <c r="G299" s="262"/>
      <c r="H299" s="265">
        <v>1090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1" t="s">
        <v>134</v>
      </c>
      <c r="AU299" s="271" t="s">
        <v>85</v>
      </c>
      <c r="AV299" s="15" t="s">
        <v>132</v>
      </c>
      <c r="AW299" s="15" t="s">
        <v>32</v>
      </c>
      <c r="AX299" s="15" t="s">
        <v>83</v>
      </c>
      <c r="AY299" s="271" t="s">
        <v>125</v>
      </c>
    </row>
    <row r="300" s="12" customFormat="1" ht="22.8" customHeight="1">
      <c r="A300" s="12"/>
      <c r="B300" s="210"/>
      <c r="C300" s="211"/>
      <c r="D300" s="212" t="s">
        <v>75</v>
      </c>
      <c r="E300" s="224" t="s">
        <v>132</v>
      </c>
      <c r="F300" s="224" t="s">
        <v>400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SUM(P301:P308)</f>
        <v>0</v>
      </c>
      <c r="Q300" s="218"/>
      <c r="R300" s="219">
        <f>SUM(R301:R308)</f>
        <v>0.26495999999999997</v>
      </c>
      <c r="S300" s="218"/>
      <c r="T300" s="220">
        <f>SUM(T301:T308)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83</v>
      </c>
      <c r="AT300" s="222" t="s">
        <v>75</v>
      </c>
      <c r="AU300" s="222" t="s">
        <v>83</v>
      </c>
      <c r="AY300" s="221" t="s">
        <v>125</v>
      </c>
      <c r="BK300" s="223">
        <f>SUM(BK301:BK308)</f>
        <v>0</v>
      </c>
    </row>
    <row r="301" s="2" customFormat="1" ht="16.5" customHeight="1">
      <c r="A301" s="38"/>
      <c r="B301" s="39"/>
      <c r="C301" s="226" t="s">
        <v>142</v>
      </c>
      <c r="D301" s="226" t="s">
        <v>127</v>
      </c>
      <c r="E301" s="227" t="s">
        <v>401</v>
      </c>
      <c r="F301" s="228" t="s">
        <v>402</v>
      </c>
      <c r="G301" s="229" t="s">
        <v>157</v>
      </c>
      <c r="H301" s="230">
        <v>0.80000000000000004</v>
      </c>
      <c r="I301" s="231"/>
      <c r="J301" s="232">
        <f>ROUND(I301*H301,2)</f>
        <v>0</v>
      </c>
      <c r="K301" s="228" t="s">
        <v>131</v>
      </c>
      <c r="L301" s="44"/>
      <c r="M301" s="233" t="s">
        <v>1</v>
      </c>
      <c r="N301" s="234" t="s">
        <v>41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132</v>
      </c>
      <c r="AT301" s="237" t="s">
        <v>127</v>
      </c>
      <c r="AU301" s="237" t="s">
        <v>85</v>
      </c>
      <c r="AY301" s="17" t="s">
        <v>125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83</v>
      </c>
      <c r="BK301" s="238">
        <f>ROUND(I301*H301,2)</f>
        <v>0</v>
      </c>
      <c r="BL301" s="17" t="s">
        <v>132</v>
      </c>
      <c r="BM301" s="237" t="s">
        <v>403</v>
      </c>
    </row>
    <row r="302" s="13" customFormat="1">
      <c r="A302" s="13"/>
      <c r="B302" s="239"/>
      <c r="C302" s="240"/>
      <c r="D302" s="241" t="s">
        <v>134</v>
      </c>
      <c r="E302" s="242" t="s">
        <v>1</v>
      </c>
      <c r="F302" s="243" t="s">
        <v>354</v>
      </c>
      <c r="G302" s="240"/>
      <c r="H302" s="242" t="s">
        <v>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134</v>
      </c>
      <c r="AU302" s="249" t="s">
        <v>85</v>
      </c>
      <c r="AV302" s="13" t="s">
        <v>83</v>
      </c>
      <c r="AW302" s="13" t="s">
        <v>32</v>
      </c>
      <c r="AX302" s="13" t="s">
        <v>76</v>
      </c>
      <c r="AY302" s="249" t="s">
        <v>125</v>
      </c>
    </row>
    <row r="303" s="14" customFormat="1">
      <c r="A303" s="14"/>
      <c r="B303" s="250"/>
      <c r="C303" s="251"/>
      <c r="D303" s="241" t="s">
        <v>134</v>
      </c>
      <c r="E303" s="252" t="s">
        <v>1</v>
      </c>
      <c r="F303" s="253" t="s">
        <v>404</v>
      </c>
      <c r="G303" s="251"/>
      <c r="H303" s="254">
        <v>0.80000000000000004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134</v>
      </c>
      <c r="AU303" s="260" t="s">
        <v>85</v>
      </c>
      <c r="AV303" s="14" t="s">
        <v>85</v>
      </c>
      <c r="AW303" s="14" t="s">
        <v>32</v>
      </c>
      <c r="AX303" s="14" t="s">
        <v>76</v>
      </c>
      <c r="AY303" s="260" t="s">
        <v>125</v>
      </c>
    </row>
    <row r="304" s="15" customFormat="1">
      <c r="A304" s="15"/>
      <c r="B304" s="261"/>
      <c r="C304" s="262"/>
      <c r="D304" s="241" t="s">
        <v>134</v>
      </c>
      <c r="E304" s="263" t="s">
        <v>1</v>
      </c>
      <c r="F304" s="264" t="s">
        <v>137</v>
      </c>
      <c r="G304" s="262"/>
      <c r="H304" s="265">
        <v>0.80000000000000004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1" t="s">
        <v>134</v>
      </c>
      <c r="AU304" s="271" t="s">
        <v>85</v>
      </c>
      <c r="AV304" s="15" t="s">
        <v>132</v>
      </c>
      <c r="AW304" s="15" t="s">
        <v>32</v>
      </c>
      <c r="AX304" s="15" t="s">
        <v>83</v>
      </c>
      <c r="AY304" s="271" t="s">
        <v>125</v>
      </c>
    </row>
    <row r="305" s="2" customFormat="1" ht="16.5" customHeight="1">
      <c r="A305" s="38"/>
      <c r="B305" s="39"/>
      <c r="C305" s="226" t="s">
        <v>405</v>
      </c>
      <c r="D305" s="226" t="s">
        <v>127</v>
      </c>
      <c r="E305" s="227" t="s">
        <v>406</v>
      </c>
      <c r="F305" s="228" t="s">
        <v>407</v>
      </c>
      <c r="G305" s="229" t="s">
        <v>408</v>
      </c>
      <c r="H305" s="230">
        <v>3</v>
      </c>
      <c r="I305" s="231"/>
      <c r="J305" s="232">
        <f>ROUND(I305*H305,2)</f>
        <v>0</v>
      </c>
      <c r="K305" s="228" t="s">
        <v>131</v>
      </c>
      <c r="L305" s="44"/>
      <c r="M305" s="233" t="s">
        <v>1</v>
      </c>
      <c r="N305" s="234" t="s">
        <v>41</v>
      </c>
      <c r="O305" s="91"/>
      <c r="P305" s="235">
        <f>O305*H305</f>
        <v>0</v>
      </c>
      <c r="Q305" s="235">
        <v>0.088319999999999996</v>
      </c>
      <c r="R305" s="235">
        <f>Q305*H305</f>
        <v>0.26495999999999997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132</v>
      </c>
      <c r="AT305" s="237" t="s">
        <v>127</v>
      </c>
      <c r="AU305" s="237" t="s">
        <v>85</v>
      </c>
      <c r="AY305" s="17" t="s">
        <v>125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132</v>
      </c>
      <c r="BM305" s="237" t="s">
        <v>409</v>
      </c>
    </row>
    <row r="306" s="13" customFormat="1">
      <c r="A306" s="13"/>
      <c r="B306" s="239"/>
      <c r="C306" s="240"/>
      <c r="D306" s="241" t="s">
        <v>134</v>
      </c>
      <c r="E306" s="242" t="s">
        <v>1</v>
      </c>
      <c r="F306" s="243" t="s">
        <v>410</v>
      </c>
      <c r="G306" s="240"/>
      <c r="H306" s="242" t="s">
        <v>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134</v>
      </c>
      <c r="AU306" s="249" t="s">
        <v>85</v>
      </c>
      <c r="AV306" s="13" t="s">
        <v>83</v>
      </c>
      <c r="AW306" s="13" t="s">
        <v>32</v>
      </c>
      <c r="AX306" s="13" t="s">
        <v>76</v>
      </c>
      <c r="AY306" s="249" t="s">
        <v>125</v>
      </c>
    </row>
    <row r="307" s="14" customFormat="1">
      <c r="A307" s="14"/>
      <c r="B307" s="250"/>
      <c r="C307" s="251"/>
      <c r="D307" s="241" t="s">
        <v>134</v>
      </c>
      <c r="E307" s="252" t="s">
        <v>1</v>
      </c>
      <c r="F307" s="253" t="s">
        <v>143</v>
      </c>
      <c r="G307" s="251"/>
      <c r="H307" s="254">
        <v>3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134</v>
      </c>
      <c r="AU307" s="260" t="s">
        <v>85</v>
      </c>
      <c r="AV307" s="14" t="s">
        <v>85</v>
      </c>
      <c r="AW307" s="14" t="s">
        <v>32</v>
      </c>
      <c r="AX307" s="14" t="s">
        <v>76</v>
      </c>
      <c r="AY307" s="260" t="s">
        <v>125</v>
      </c>
    </row>
    <row r="308" s="15" customFormat="1">
      <c r="A308" s="15"/>
      <c r="B308" s="261"/>
      <c r="C308" s="262"/>
      <c r="D308" s="241" t="s">
        <v>134</v>
      </c>
      <c r="E308" s="263" t="s">
        <v>1</v>
      </c>
      <c r="F308" s="264" t="s">
        <v>137</v>
      </c>
      <c r="G308" s="262"/>
      <c r="H308" s="265">
        <v>3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1" t="s">
        <v>134</v>
      </c>
      <c r="AU308" s="271" t="s">
        <v>85</v>
      </c>
      <c r="AV308" s="15" t="s">
        <v>132</v>
      </c>
      <c r="AW308" s="15" t="s">
        <v>32</v>
      </c>
      <c r="AX308" s="15" t="s">
        <v>83</v>
      </c>
      <c r="AY308" s="271" t="s">
        <v>125</v>
      </c>
    </row>
    <row r="309" s="12" customFormat="1" ht="22.8" customHeight="1">
      <c r="A309" s="12"/>
      <c r="B309" s="210"/>
      <c r="C309" s="211"/>
      <c r="D309" s="212" t="s">
        <v>75</v>
      </c>
      <c r="E309" s="224" t="s">
        <v>154</v>
      </c>
      <c r="F309" s="224" t="s">
        <v>411</v>
      </c>
      <c r="G309" s="211"/>
      <c r="H309" s="211"/>
      <c r="I309" s="214"/>
      <c r="J309" s="225">
        <f>BK309</f>
        <v>0</v>
      </c>
      <c r="K309" s="211"/>
      <c r="L309" s="216"/>
      <c r="M309" s="217"/>
      <c r="N309" s="218"/>
      <c r="O309" s="218"/>
      <c r="P309" s="219">
        <f>SUM(P310:P357)</f>
        <v>0</v>
      </c>
      <c r="Q309" s="218"/>
      <c r="R309" s="219">
        <f>SUM(R310:R357)</f>
        <v>34.848060000000004</v>
      </c>
      <c r="S309" s="218"/>
      <c r="T309" s="220">
        <f>SUM(T310:T357)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83</v>
      </c>
      <c r="AT309" s="222" t="s">
        <v>75</v>
      </c>
      <c r="AU309" s="222" t="s">
        <v>83</v>
      </c>
      <c r="AY309" s="221" t="s">
        <v>125</v>
      </c>
      <c r="BK309" s="223">
        <f>SUM(BK310:BK357)</f>
        <v>0</v>
      </c>
    </row>
    <row r="310" s="2" customFormat="1" ht="16.5" customHeight="1">
      <c r="A310" s="38"/>
      <c r="B310" s="39"/>
      <c r="C310" s="226" t="s">
        <v>412</v>
      </c>
      <c r="D310" s="226" t="s">
        <v>127</v>
      </c>
      <c r="E310" s="227" t="s">
        <v>413</v>
      </c>
      <c r="F310" s="228" t="s">
        <v>414</v>
      </c>
      <c r="G310" s="229" t="s">
        <v>130</v>
      </c>
      <c r="H310" s="230">
        <v>1090</v>
      </c>
      <c r="I310" s="231"/>
      <c r="J310" s="232">
        <f>ROUND(I310*H310,2)</f>
        <v>0</v>
      </c>
      <c r="K310" s="228" t="s">
        <v>131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132</v>
      </c>
      <c r="AT310" s="237" t="s">
        <v>127</v>
      </c>
      <c r="AU310" s="237" t="s">
        <v>85</v>
      </c>
      <c r="AY310" s="17" t="s">
        <v>125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132</v>
      </c>
      <c r="BM310" s="237" t="s">
        <v>415</v>
      </c>
    </row>
    <row r="311" s="13" customFormat="1">
      <c r="A311" s="13"/>
      <c r="B311" s="239"/>
      <c r="C311" s="240"/>
      <c r="D311" s="241" t="s">
        <v>134</v>
      </c>
      <c r="E311" s="242" t="s">
        <v>1</v>
      </c>
      <c r="F311" s="243" t="s">
        <v>416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134</v>
      </c>
      <c r="AU311" s="249" t="s">
        <v>85</v>
      </c>
      <c r="AV311" s="13" t="s">
        <v>83</v>
      </c>
      <c r="AW311" s="13" t="s">
        <v>32</v>
      </c>
      <c r="AX311" s="13" t="s">
        <v>76</v>
      </c>
      <c r="AY311" s="249" t="s">
        <v>125</v>
      </c>
    </row>
    <row r="312" s="14" customFormat="1">
      <c r="A312" s="14"/>
      <c r="B312" s="250"/>
      <c r="C312" s="251"/>
      <c r="D312" s="241" t="s">
        <v>134</v>
      </c>
      <c r="E312" s="252" t="s">
        <v>1</v>
      </c>
      <c r="F312" s="253" t="s">
        <v>417</v>
      </c>
      <c r="G312" s="251"/>
      <c r="H312" s="254">
        <v>1090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134</v>
      </c>
      <c r="AU312" s="260" t="s">
        <v>85</v>
      </c>
      <c r="AV312" s="14" t="s">
        <v>85</v>
      </c>
      <c r="AW312" s="14" t="s">
        <v>32</v>
      </c>
      <c r="AX312" s="14" t="s">
        <v>76</v>
      </c>
      <c r="AY312" s="260" t="s">
        <v>125</v>
      </c>
    </row>
    <row r="313" s="15" customFormat="1">
      <c r="A313" s="15"/>
      <c r="B313" s="261"/>
      <c r="C313" s="262"/>
      <c r="D313" s="241" t="s">
        <v>134</v>
      </c>
      <c r="E313" s="263" t="s">
        <v>1</v>
      </c>
      <c r="F313" s="264" t="s">
        <v>137</v>
      </c>
      <c r="G313" s="262"/>
      <c r="H313" s="265">
        <v>1090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1" t="s">
        <v>134</v>
      </c>
      <c r="AU313" s="271" t="s">
        <v>85</v>
      </c>
      <c r="AV313" s="15" t="s">
        <v>132</v>
      </c>
      <c r="AW313" s="15" t="s">
        <v>32</v>
      </c>
      <c r="AX313" s="15" t="s">
        <v>83</v>
      </c>
      <c r="AY313" s="271" t="s">
        <v>125</v>
      </c>
    </row>
    <row r="314" s="2" customFormat="1" ht="16.5" customHeight="1">
      <c r="A314" s="38"/>
      <c r="B314" s="39"/>
      <c r="C314" s="226" t="s">
        <v>418</v>
      </c>
      <c r="D314" s="226" t="s">
        <v>127</v>
      </c>
      <c r="E314" s="227" t="s">
        <v>419</v>
      </c>
      <c r="F314" s="228" t="s">
        <v>420</v>
      </c>
      <c r="G314" s="229" t="s">
        <v>130</v>
      </c>
      <c r="H314" s="230">
        <v>961</v>
      </c>
      <c r="I314" s="231"/>
      <c r="J314" s="232">
        <f>ROUND(I314*H314,2)</f>
        <v>0</v>
      </c>
      <c r="K314" s="228" t="s">
        <v>131</v>
      </c>
      <c r="L314" s="44"/>
      <c r="M314" s="233" t="s">
        <v>1</v>
      </c>
      <c r="N314" s="234" t="s">
        <v>41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132</v>
      </c>
      <c r="AT314" s="237" t="s">
        <v>127</v>
      </c>
      <c r="AU314" s="237" t="s">
        <v>85</v>
      </c>
      <c r="AY314" s="17" t="s">
        <v>125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83</v>
      </c>
      <c r="BK314" s="238">
        <f>ROUND(I314*H314,2)</f>
        <v>0</v>
      </c>
      <c r="BL314" s="17" t="s">
        <v>132</v>
      </c>
      <c r="BM314" s="237" t="s">
        <v>421</v>
      </c>
    </row>
    <row r="315" s="13" customFormat="1">
      <c r="A315" s="13"/>
      <c r="B315" s="239"/>
      <c r="C315" s="240"/>
      <c r="D315" s="241" t="s">
        <v>134</v>
      </c>
      <c r="E315" s="242" t="s">
        <v>1</v>
      </c>
      <c r="F315" s="243" t="s">
        <v>422</v>
      </c>
      <c r="G315" s="240"/>
      <c r="H315" s="242" t="s">
        <v>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134</v>
      </c>
      <c r="AU315" s="249" t="s">
        <v>85</v>
      </c>
      <c r="AV315" s="13" t="s">
        <v>83</v>
      </c>
      <c r="AW315" s="13" t="s">
        <v>32</v>
      </c>
      <c r="AX315" s="13" t="s">
        <v>76</v>
      </c>
      <c r="AY315" s="249" t="s">
        <v>125</v>
      </c>
    </row>
    <row r="316" s="14" customFormat="1">
      <c r="A316" s="14"/>
      <c r="B316" s="250"/>
      <c r="C316" s="251"/>
      <c r="D316" s="241" t="s">
        <v>134</v>
      </c>
      <c r="E316" s="252" t="s">
        <v>1</v>
      </c>
      <c r="F316" s="253" t="s">
        <v>423</v>
      </c>
      <c r="G316" s="251"/>
      <c r="H316" s="254">
        <v>961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0" t="s">
        <v>134</v>
      </c>
      <c r="AU316" s="260" t="s">
        <v>85</v>
      </c>
      <c r="AV316" s="14" t="s">
        <v>85</v>
      </c>
      <c r="AW316" s="14" t="s">
        <v>32</v>
      </c>
      <c r="AX316" s="14" t="s">
        <v>76</v>
      </c>
      <c r="AY316" s="260" t="s">
        <v>125</v>
      </c>
    </row>
    <row r="317" s="15" customFormat="1">
      <c r="A317" s="15"/>
      <c r="B317" s="261"/>
      <c r="C317" s="262"/>
      <c r="D317" s="241" t="s">
        <v>134</v>
      </c>
      <c r="E317" s="263" t="s">
        <v>1</v>
      </c>
      <c r="F317" s="264" t="s">
        <v>137</v>
      </c>
      <c r="G317" s="262"/>
      <c r="H317" s="265">
        <v>961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1" t="s">
        <v>134</v>
      </c>
      <c r="AU317" s="271" t="s">
        <v>85</v>
      </c>
      <c r="AV317" s="15" t="s">
        <v>132</v>
      </c>
      <c r="AW317" s="15" t="s">
        <v>32</v>
      </c>
      <c r="AX317" s="15" t="s">
        <v>83</v>
      </c>
      <c r="AY317" s="271" t="s">
        <v>125</v>
      </c>
    </row>
    <row r="318" s="2" customFormat="1" ht="16.5" customHeight="1">
      <c r="A318" s="38"/>
      <c r="B318" s="39"/>
      <c r="C318" s="226" t="s">
        <v>424</v>
      </c>
      <c r="D318" s="226" t="s">
        <v>127</v>
      </c>
      <c r="E318" s="227" t="s">
        <v>425</v>
      </c>
      <c r="F318" s="228" t="s">
        <v>426</v>
      </c>
      <c r="G318" s="229" t="s">
        <v>130</v>
      </c>
      <c r="H318" s="230">
        <v>930</v>
      </c>
      <c r="I318" s="231"/>
      <c r="J318" s="232">
        <f>ROUND(I318*H318,2)</f>
        <v>0</v>
      </c>
      <c r="K318" s="228" t="s">
        <v>131</v>
      </c>
      <c r="L318" s="44"/>
      <c r="M318" s="233" t="s">
        <v>1</v>
      </c>
      <c r="N318" s="234" t="s">
        <v>41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132</v>
      </c>
      <c r="AT318" s="237" t="s">
        <v>127</v>
      </c>
      <c r="AU318" s="237" t="s">
        <v>85</v>
      </c>
      <c r="AY318" s="17" t="s">
        <v>125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83</v>
      </c>
      <c r="BK318" s="238">
        <f>ROUND(I318*H318,2)</f>
        <v>0</v>
      </c>
      <c r="BL318" s="17" t="s">
        <v>132</v>
      </c>
      <c r="BM318" s="237" t="s">
        <v>427</v>
      </c>
    </row>
    <row r="319" s="13" customFormat="1">
      <c r="A319" s="13"/>
      <c r="B319" s="239"/>
      <c r="C319" s="240"/>
      <c r="D319" s="241" t="s">
        <v>134</v>
      </c>
      <c r="E319" s="242" t="s">
        <v>1</v>
      </c>
      <c r="F319" s="243" t="s">
        <v>428</v>
      </c>
      <c r="G319" s="240"/>
      <c r="H319" s="242" t="s">
        <v>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134</v>
      </c>
      <c r="AU319" s="249" t="s">
        <v>85</v>
      </c>
      <c r="AV319" s="13" t="s">
        <v>83</v>
      </c>
      <c r="AW319" s="13" t="s">
        <v>32</v>
      </c>
      <c r="AX319" s="13" t="s">
        <v>76</v>
      </c>
      <c r="AY319" s="249" t="s">
        <v>125</v>
      </c>
    </row>
    <row r="320" s="14" customFormat="1">
      <c r="A320" s="14"/>
      <c r="B320" s="250"/>
      <c r="C320" s="251"/>
      <c r="D320" s="241" t="s">
        <v>134</v>
      </c>
      <c r="E320" s="252" t="s">
        <v>1</v>
      </c>
      <c r="F320" s="253" t="s">
        <v>429</v>
      </c>
      <c r="G320" s="251"/>
      <c r="H320" s="254">
        <v>930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134</v>
      </c>
      <c r="AU320" s="260" t="s">
        <v>85</v>
      </c>
      <c r="AV320" s="14" t="s">
        <v>85</v>
      </c>
      <c r="AW320" s="14" t="s">
        <v>32</v>
      </c>
      <c r="AX320" s="14" t="s">
        <v>76</v>
      </c>
      <c r="AY320" s="260" t="s">
        <v>125</v>
      </c>
    </row>
    <row r="321" s="15" customFormat="1">
      <c r="A321" s="15"/>
      <c r="B321" s="261"/>
      <c r="C321" s="262"/>
      <c r="D321" s="241" t="s">
        <v>134</v>
      </c>
      <c r="E321" s="263" t="s">
        <v>1</v>
      </c>
      <c r="F321" s="264" t="s">
        <v>137</v>
      </c>
      <c r="G321" s="262"/>
      <c r="H321" s="265">
        <v>930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134</v>
      </c>
      <c r="AU321" s="271" t="s">
        <v>85</v>
      </c>
      <c r="AV321" s="15" t="s">
        <v>132</v>
      </c>
      <c r="AW321" s="15" t="s">
        <v>32</v>
      </c>
      <c r="AX321" s="15" t="s">
        <v>83</v>
      </c>
      <c r="AY321" s="271" t="s">
        <v>125</v>
      </c>
    </row>
    <row r="322" s="2" customFormat="1" ht="16.5" customHeight="1">
      <c r="A322" s="38"/>
      <c r="B322" s="39"/>
      <c r="C322" s="226" t="s">
        <v>430</v>
      </c>
      <c r="D322" s="226" t="s">
        <v>127</v>
      </c>
      <c r="E322" s="227" t="s">
        <v>425</v>
      </c>
      <c r="F322" s="228" t="s">
        <v>426</v>
      </c>
      <c r="G322" s="229" t="s">
        <v>130</v>
      </c>
      <c r="H322" s="230">
        <v>129</v>
      </c>
      <c r="I322" s="231"/>
      <c r="J322" s="232">
        <f>ROUND(I322*H322,2)</f>
        <v>0</v>
      </c>
      <c r="K322" s="228" t="s">
        <v>131</v>
      </c>
      <c r="L322" s="44"/>
      <c r="M322" s="233" t="s">
        <v>1</v>
      </c>
      <c r="N322" s="234" t="s">
        <v>41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132</v>
      </c>
      <c r="AT322" s="237" t="s">
        <v>127</v>
      </c>
      <c r="AU322" s="237" t="s">
        <v>85</v>
      </c>
      <c r="AY322" s="17" t="s">
        <v>125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83</v>
      </c>
      <c r="BK322" s="238">
        <f>ROUND(I322*H322,2)</f>
        <v>0</v>
      </c>
      <c r="BL322" s="17" t="s">
        <v>132</v>
      </c>
      <c r="BM322" s="237" t="s">
        <v>431</v>
      </c>
    </row>
    <row r="323" s="13" customFormat="1">
      <c r="A323" s="13"/>
      <c r="B323" s="239"/>
      <c r="C323" s="240"/>
      <c r="D323" s="241" t="s">
        <v>134</v>
      </c>
      <c r="E323" s="242" t="s">
        <v>1</v>
      </c>
      <c r="F323" s="243" t="s">
        <v>432</v>
      </c>
      <c r="G323" s="240"/>
      <c r="H323" s="242" t="s">
        <v>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134</v>
      </c>
      <c r="AU323" s="249" t="s">
        <v>85</v>
      </c>
      <c r="AV323" s="13" t="s">
        <v>83</v>
      </c>
      <c r="AW323" s="13" t="s">
        <v>32</v>
      </c>
      <c r="AX323" s="13" t="s">
        <v>76</v>
      </c>
      <c r="AY323" s="249" t="s">
        <v>125</v>
      </c>
    </row>
    <row r="324" s="14" customFormat="1">
      <c r="A324" s="14"/>
      <c r="B324" s="250"/>
      <c r="C324" s="251"/>
      <c r="D324" s="241" t="s">
        <v>134</v>
      </c>
      <c r="E324" s="252" t="s">
        <v>1</v>
      </c>
      <c r="F324" s="253" t="s">
        <v>433</v>
      </c>
      <c r="G324" s="251"/>
      <c r="H324" s="254">
        <v>129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134</v>
      </c>
      <c r="AU324" s="260" t="s">
        <v>85</v>
      </c>
      <c r="AV324" s="14" t="s">
        <v>85</v>
      </c>
      <c r="AW324" s="14" t="s">
        <v>32</v>
      </c>
      <c r="AX324" s="14" t="s">
        <v>76</v>
      </c>
      <c r="AY324" s="260" t="s">
        <v>125</v>
      </c>
    </row>
    <row r="325" s="15" customFormat="1">
      <c r="A325" s="15"/>
      <c r="B325" s="261"/>
      <c r="C325" s="262"/>
      <c r="D325" s="241" t="s">
        <v>134</v>
      </c>
      <c r="E325" s="263" t="s">
        <v>1</v>
      </c>
      <c r="F325" s="264" t="s">
        <v>137</v>
      </c>
      <c r="G325" s="262"/>
      <c r="H325" s="265">
        <v>129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1" t="s">
        <v>134</v>
      </c>
      <c r="AU325" s="271" t="s">
        <v>85</v>
      </c>
      <c r="AV325" s="15" t="s">
        <v>132</v>
      </c>
      <c r="AW325" s="15" t="s">
        <v>32</v>
      </c>
      <c r="AX325" s="15" t="s">
        <v>83</v>
      </c>
      <c r="AY325" s="271" t="s">
        <v>125</v>
      </c>
    </row>
    <row r="326" s="2" customFormat="1" ht="16.5" customHeight="1">
      <c r="A326" s="38"/>
      <c r="B326" s="39"/>
      <c r="C326" s="226" t="s">
        <v>434</v>
      </c>
      <c r="D326" s="226" t="s">
        <v>127</v>
      </c>
      <c r="E326" s="227" t="s">
        <v>435</v>
      </c>
      <c r="F326" s="228" t="s">
        <v>436</v>
      </c>
      <c r="G326" s="229" t="s">
        <v>130</v>
      </c>
      <c r="H326" s="230">
        <v>42</v>
      </c>
      <c r="I326" s="231"/>
      <c r="J326" s="232">
        <f>ROUND(I326*H326,2)</f>
        <v>0</v>
      </c>
      <c r="K326" s="228" t="s">
        <v>131</v>
      </c>
      <c r="L326" s="44"/>
      <c r="M326" s="233" t="s">
        <v>1</v>
      </c>
      <c r="N326" s="234" t="s">
        <v>41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132</v>
      </c>
      <c r="AT326" s="237" t="s">
        <v>127</v>
      </c>
      <c r="AU326" s="237" t="s">
        <v>85</v>
      </c>
      <c r="AY326" s="17" t="s">
        <v>125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83</v>
      </c>
      <c r="BK326" s="238">
        <f>ROUND(I326*H326,2)</f>
        <v>0</v>
      </c>
      <c r="BL326" s="17" t="s">
        <v>132</v>
      </c>
      <c r="BM326" s="237" t="s">
        <v>437</v>
      </c>
    </row>
    <row r="327" s="13" customFormat="1">
      <c r="A327" s="13"/>
      <c r="B327" s="239"/>
      <c r="C327" s="240"/>
      <c r="D327" s="241" t="s">
        <v>134</v>
      </c>
      <c r="E327" s="242" t="s">
        <v>1</v>
      </c>
      <c r="F327" s="243" t="s">
        <v>438</v>
      </c>
      <c r="G327" s="240"/>
      <c r="H327" s="242" t="s">
        <v>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134</v>
      </c>
      <c r="AU327" s="249" t="s">
        <v>85</v>
      </c>
      <c r="AV327" s="13" t="s">
        <v>83</v>
      </c>
      <c r="AW327" s="13" t="s">
        <v>32</v>
      </c>
      <c r="AX327" s="13" t="s">
        <v>76</v>
      </c>
      <c r="AY327" s="249" t="s">
        <v>125</v>
      </c>
    </row>
    <row r="328" s="14" customFormat="1">
      <c r="A328" s="14"/>
      <c r="B328" s="250"/>
      <c r="C328" s="251"/>
      <c r="D328" s="241" t="s">
        <v>134</v>
      </c>
      <c r="E328" s="252" t="s">
        <v>1</v>
      </c>
      <c r="F328" s="253" t="s">
        <v>439</v>
      </c>
      <c r="G328" s="251"/>
      <c r="H328" s="254">
        <v>42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134</v>
      </c>
      <c r="AU328" s="260" t="s">
        <v>85</v>
      </c>
      <c r="AV328" s="14" t="s">
        <v>85</v>
      </c>
      <c r="AW328" s="14" t="s">
        <v>32</v>
      </c>
      <c r="AX328" s="14" t="s">
        <v>76</v>
      </c>
      <c r="AY328" s="260" t="s">
        <v>125</v>
      </c>
    </row>
    <row r="329" s="15" customFormat="1">
      <c r="A329" s="15"/>
      <c r="B329" s="261"/>
      <c r="C329" s="262"/>
      <c r="D329" s="241" t="s">
        <v>134</v>
      </c>
      <c r="E329" s="263" t="s">
        <v>1</v>
      </c>
      <c r="F329" s="264" t="s">
        <v>137</v>
      </c>
      <c r="G329" s="262"/>
      <c r="H329" s="265">
        <v>42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1" t="s">
        <v>134</v>
      </c>
      <c r="AU329" s="271" t="s">
        <v>85</v>
      </c>
      <c r="AV329" s="15" t="s">
        <v>132</v>
      </c>
      <c r="AW329" s="15" t="s">
        <v>32</v>
      </c>
      <c r="AX329" s="15" t="s">
        <v>83</v>
      </c>
      <c r="AY329" s="271" t="s">
        <v>125</v>
      </c>
    </row>
    <row r="330" s="2" customFormat="1" ht="16.5" customHeight="1">
      <c r="A330" s="38"/>
      <c r="B330" s="39"/>
      <c r="C330" s="226" t="s">
        <v>440</v>
      </c>
      <c r="D330" s="226" t="s">
        <v>127</v>
      </c>
      <c r="E330" s="227" t="s">
        <v>441</v>
      </c>
      <c r="F330" s="228" t="s">
        <v>442</v>
      </c>
      <c r="G330" s="229" t="s">
        <v>130</v>
      </c>
      <c r="H330" s="230">
        <v>801</v>
      </c>
      <c r="I330" s="231"/>
      <c r="J330" s="232">
        <f>ROUND(I330*H330,2)</f>
        <v>0</v>
      </c>
      <c r="K330" s="228" t="s">
        <v>131</v>
      </c>
      <c r="L330" s="44"/>
      <c r="M330" s="233" t="s">
        <v>1</v>
      </c>
      <c r="N330" s="234" t="s">
        <v>41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132</v>
      </c>
      <c r="AT330" s="237" t="s">
        <v>127</v>
      </c>
      <c r="AU330" s="237" t="s">
        <v>85</v>
      </c>
      <c r="AY330" s="17" t="s">
        <v>125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83</v>
      </c>
      <c r="BK330" s="238">
        <f>ROUND(I330*H330,2)</f>
        <v>0</v>
      </c>
      <c r="BL330" s="17" t="s">
        <v>132</v>
      </c>
      <c r="BM330" s="237" t="s">
        <v>443</v>
      </c>
    </row>
    <row r="331" s="13" customFormat="1">
      <c r="A331" s="13"/>
      <c r="B331" s="239"/>
      <c r="C331" s="240"/>
      <c r="D331" s="241" t="s">
        <v>134</v>
      </c>
      <c r="E331" s="242" t="s">
        <v>1</v>
      </c>
      <c r="F331" s="243" t="s">
        <v>444</v>
      </c>
      <c r="G331" s="240"/>
      <c r="H331" s="242" t="s">
        <v>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134</v>
      </c>
      <c r="AU331" s="249" t="s">
        <v>85</v>
      </c>
      <c r="AV331" s="13" t="s">
        <v>83</v>
      </c>
      <c r="AW331" s="13" t="s">
        <v>32</v>
      </c>
      <c r="AX331" s="13" t="s">
        <v>76</v>
      </c>
      <c r="AY331" s="249" t="s">
        <v>125</v>
      </c>
    </row>
    <row r="332" s="14" customFormat="1">
      <c r="A332" s="14"/>
      <c r="B332" s="250"/>
      <c r="C332" s="251"/>
      <c r="D332" s="241" t="s">
        <v>134</v>
      </c>
      <c r="E332" s="252" t="s">
        <v>1</v>
      </c>
      <c r="F332" s="253" t="s">
        <v>445</v>
      </c>
      <c r="G332" s="251"/>
      <c r="H332" s="254">
        <v>801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134</v>
      </c>
      <c r="AU332" s="260" t="s">
        <v>85</v>
      </c>
      <c r="AV332" s="14" t="s">
        <v>85</v>
      </c>
      <c r="AW332" s="14" t="s">
        <v>32</v>
      </c>
      <c r="AX332" s="14" t="s">
        <v>76</v>
      </c>
      <c r="AY332" s="260" t="s">
        <v>125</v>
      </c>
    </row>
    <row r="333" s="15" customFormat="1">
      <c r="A333" s="15"/>
      <c r="B333" s="261"/>
      <c r="C333" s="262"/>
      <c r="D333" s="241" t="s">
        <v>134</v>
      </c>
      <c r="E333" s="263" t="s">
        <v>1</v>
      </c>
      <c r="F333" s="264" t="s">
        <v>137</v>
      </c>
      <c r="G333" s="262"/>
      <c r="H333" s="265">
        <v>801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1" t="s">
        <v>134</v>
      </c>
      <c r="AU333" s="271" t="s">
        <v>85</v>
      </c>
      <c r="AV333" s="15" t="s">
        <v>132</v>
      </c>
      <c r="AW333" s="15" t="s">
        <v>32</v>
      </c>
      <c r="AX333" s="15" t="s">
        <v>83</v>
      </c>
      <c r="AY333" s="271" t="s">
        <v>125</v>
      </c>
    </row>
    <row r="334" s="2" customFormat="1" ht="16.5" customHeight="1">
      <c r="A334" s="38"/>
      <c r="B334" s="39"/>
      <c r="C334" s="226" t="s">
        <v>446</v>
      </c>
      <c r="D334" s="226" t="s">
        <v>127</v>
      </c>
      <c r="E334" s="227" t="s">
        <v>447</v>
      </c>
      <c r="F334" s="228" t="s">
        <v>448</v>
      </c>
      <c r="G334" s="229" t="s">
        <v>130</v>
      </c>
      <c r="H334" s="230">
        <v>961</v>
      </c>
      <c r="I334" s="231"/>
      <c r="J334" s="232">
        <f>ROUND(I334*H334,2)</f>
        <v>0</v>
      </c>
      <c r="K334" s="228" t="s">
        <v>131</v>
      </c>
      <c r="L334" s="44"/>
      <c r="M334" s="233" t="s">
        <v>1</v>
      </c>
      <c r="N334" s="234" t="s">
        <v>41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132</v>
      </c>
      <c r="AT334" s="237" t="s">
        <v>127</v>
      </c>
      <c r="AU334" s="237" t="s">
        <v>85</v>
      </c>
      <c r="AY334" s="17" t="s">
        <v>125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83</v>
      </c>
      <c r="BK334" s="238">
        <f>ROUND(I334*H334,2)</f>
        <v>0</v>
      </c>
      <c r="BL334" s="17" t="s">
        <v>132</v>
      </c>
      <c r="BM334" s="237" t="s">
        <v>449</v>
      </c>
    </row>
    <row r="335" s="13" customFormat="1">
      <c r="A335" s="13"/>
      <c r="B335" s="239"/>
      <c r="C335" s="240"/>
      <c r="D335" s="241" t="s">
        <v>134</v>
      </c>
      <c r="E335" s="242" t="s">
        <v>1</v>
      </c>
      <c r="F335" s="243" t="s">
        <v>450</v>
      </c>
      <c r="G335" s="240"/>
      <c r="H335" s="242" t="s">
        <v>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134</v>
      </c>
      <c r="AU335" s="249" t="s">
        <v>85</v>
      </c>
      <c r="AV335" s="13" t="s">
        <v>83</v>
      </c>
      <c r="AW335" s="13" t="s">
        <v>32</v>
      </c>
      <c r="AX335" s="13" t="s">
        <v>76</v>
      </c>
      <c r="AY335" s="249" t="s">
        <v>125</v>
      </c>
    </row>
    <row r="336" s="14" customFormat="1">
      <c r="A336" s="14"/>
      <c r="B336" s="250"/>
      <c r="C336" s="251"/>
      <c r="D336" s="241" t="s">
        <v>134</v>
      </c>
      <c r="E336" s="252" t="s">
        <v>1</v>
      </c>
      <c r="F336" s="253" t="s">
        <v>423</v>
      </c>
      <c r="G336" s="251"/>
      <c r="H336" s="254">
        <v>961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0" t="s">
        <v>134</v>
      </c>
      <c r="AU336" s="260" t="s">
        <v>85</v>
      </c>
      <c r="AV336" s="14" t="s">
        <v>85</v>
      </c>
      <c r="AW336" s="14" t="s">
        <v>32</v>
      </c>
      <c r="AX336" s="14" t="s">
        <v>76</v>
      </c>
      <c r="AY336" s="260" t="s">
        <v>125</v>
      </c>
    </row>
    <row r="337" s="15" customFormat="1">
      <c r="A337" s="15"/>
      <c r="B337" s="261"/>
      <c r="C337" s="262"/>
      <c r="D337" s="241" t="s">
        <v>134</v>
      </c>
      <c r="E337" s="263" t="s">
        <v>1</v>
      </c>
      <c r="F337" s="264" t="s">
        <v>137</v>
      </c>
      <c r="G337" s="262"/>
      <c r="H337" s="265">
        <v>961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1" t="s">
        <v>134</v>
      </c>
      <c r="AU337" s="271" t="s">
        <v>85</v>
      </c>
      <c r="AV337" s="15" t="s">
        <v>132</v>
      </c>
      <c r="AW337" s="15" t="s">
        <v>32</v>
      </c>
      <c r="AX337" s="15" t="s">
        <v>83</v>
      </c>
      <c r="AY337" s="271" t="s">
        <v>125</v>
      </c>
    </row>
    <row r="338" s="2" customFormat="1" ht="16.5" customHeight="1">
      <c r="A338" s="38"/>
      <c r="B338" s="39"/>
      <c r="C338" s="226" t="s">
        <v>451</v>
      </c>
      <c r="D338" s="226" t="s">
        <v>127</v>
      </c>
      <c r="E338" s="227" t="s">
        <v>452</v>
      </c>
      <c r="F338" s="228" t="s">
        <v>453</v>
      </c>
      <c r="G338" s="229" t="s">
        <v>130</v>
      </c>
      <c r="H338" s="230">
        <v>961</v>
      </c>
      <c r="I338" s="231"/>
      <c r="J338" s="232">
        <f>ROUND(I338*H338,2)</f>
        <v>0</v>
      </c>
      <c r="K338" s="228" t="s">
        <v>131</v>
      </c>
      <c r="L338" s="44"/>
      <c r="M338" s="233" t="s">
        <v>1</v>
      </c>
      <c r="N338" s="234" t="s">
        <v>41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132</v>
      </c>
      <c r="AT338" s="237" t="s">
        <v>127</v>
      </c>
      <c r="AU338" s="237" t="s">
        <v>85</v>
      </c>
      <c r="AY338" s="17" t="s">
        <v>125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83</v>
      </c>
      <c r="BK338" s="238">
        <f>ROUND(I338*H338,2)</f>
        <v>0</v>
      </c>
      <c r="BL338" s="17" t="s">
        <v>132</v>
      </c>
      <c r="BM338" s="237" t="s">
        <v>454</v>
      </c>
    </row>
    <row r="339" s="13" customFormat="1">
      <c r="A339" s="13"/>
      <c r="B339" s="239"/>
      <c r="C339" s="240"/>
      <c r="D339" s="241" t="s">
        <v>134</v>
      </c>
      <c r="E339" s="242" t="s">
        <v>1</v>
      </c>
      <c r="F339" s="243" t="s">
        <v>450</v>
      </c>
      <c r="G339" s="240"/>
      <c r="H339" s="242" t="s">
        <v>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134</v>
      </c>
      <c r="AU339" s="249" t="s">
        <v>85</v>
      </c>
      <c r="AV339" s="13" t="s">
        <v>83</v>
      </c>
      <c r="AW339" s="13" t="s">
        <v>32</v>
      </c>
      <c r="AX339" s="13" t="s">
        <v>76</v>
      </c>
      <c r="AY339" s="249" t="s">
        <v>125</v>
      </c>
    </row>
    <row r="340" s="14" customFormat="1">
      <c r="A340" s="14"/>
      <c r="B340" s="250"/>
      <c r="C340" s="251"/>
      <c r="D340" s="241" t="s">
        <v>134</v>
      </c>
      <c r="E340" s="252" t="s">
        <v>1</v>
      </c>
      <c r="F340" s="253" t="s">
        <v>423</v>
      </c>
      <c r="G340" s="251"/>
      <c r="H340" s="254">
        <v>961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134</v>
      </c>
      <c r="AU340" s="260" t="s">
        <v>85</v>
      </c>
      <c r="AV340" s="14" t="s">
        <v>85</v>
      </c>
      <c r="AW340" s="14" t="s">
        <v>32</v>
      </c>
      <c r="AX340" s="14" t="s">
        <v>76</v>
      </c>
      <c r="AY340" s="260" t="s">
        <v>125</v>
      </c>
    </row>
    <row r="341" s="15" customFormat="1">
      <c r="A341" s="15"/>
      <c r="B341" s="261"/>
      <c r="C341" s="262"/>
      <c r="D341" s="241" t="s">
        <v>134</v>
      </c>
      <c r="E341" s="263" t="s">
        <v>1</v>
      </c>
      <c r="F341" s="264" t="s">
        <v>137</v>
      </c>
      <c r="G341" s="262"/>
      <c r="H341" s="265">
        <v>961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134</v>
      </c>
      <c r="AU341" s="271" t="s">
        <v>85</v>
      </c>
      <c r="AV341" s="15" t="s">
        <v>132</v>
      </c>
      <c r="AW341" s="15" t="s">
        <v>32</v>
      </c>
      <c r="AX341" s="15" t="s">
        <v>83</v>
      </c>
      <c r="AY341" s="271" t="s">
        <v>125</v>
      </c>
    </row>
    <row r="342" s="2" customFormat="1" ht="16.5" customHeight="1">
      <c r="A342" s="38"/>
      <c r="B342" s="39"/>
      <c r="C342" s="226" t="s">
        <v>455</v>
      </c>
      <c r="D342" s="226" t="s">
        <v>127</v>
      </c>
      <c r="E342" s="227" t="s">
        <v>456</v>
      </c>
      <c r="F342" s="228" t="s">
        <v>457</v>
      </c>
      <c r="G342" s="229" t="s">
        <v>130</v>
      </c>
      <c r="H342" s="230">
        <v>801</v>
      </c>
      <c r="I342" s="231"/>
      <c r="J342" s="232">
        <f>ROUND(I342*H342,2)</f>
        <v>0</v>
      </c>
      <c r="K342" s="228" t="s">
        <v>131</v>
      </c>
      <c r="L342" s="44"/>
      <c r="M342" s="233" t="s">
        <v>1</v>
      </c>
      <c r="N342" s="234" t="s">
        <v>41</v>
      </c>
      <c r="O342" s="91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132</v>
      </c>
      <c r="AT342" s="237" t="s">
        <v>127</v>
      </c>
      <c r="AU342" s="237" t="s">
        <v>85</v>
      </c>
      <c r="AY342" s="17" t="s">
        <v>125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83</v>
      </c>
      <c r="BK342" s="238">
        <f>ROUND(I342*H342,2)</f>
        <v>0</v>
      </c>
      <c r="BL342" s="17" t="s">
        <v>132</v>
      </c>
      <c r="BM342" s="237" t="s">
        <v>458</v>
      </c>
    </row>
    <row r="343" s="13" customFormat="1">
      <c r="A343" s="13"/>
      <c r="B343" s="239"/>
      <c r="C343" s="240"/>
      <c r="D343" s="241" t="s">
        <v>134</v>
      </c>
      <c r="E343" s="242" t="s">
        <v>1</v>
      </c>
      <c r="F343" s="243" t="s">
        <v>459</v>
      </c>
      <c r="G343" s="240"/>
      <c r="H343" s="242" t="s">
        <v>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134</v>
      </c>
      <c r="AU343" s="249" t="s">
        <v>85</v>
      </c>
      <c r="AV343" s="13" t="s">
        <v>83</v>
      </c>
      <c r="AW343" s="13" t="s">
        <v>32</v>
      </c>
      <c r="AX343" s="13" t="s">
        <v>76</v>
      </c>
      <c r="AY343" s="249" t="s">
        <v>125</v>
      </c>
    </row>
    <row r="344" s="14" customFormat="1">
      <c r="A344" s="14"/>
      <c r="B344" s="250"/>
      <c r="C344" s="251"/>
      <c r="D344" s="241" t="s">
        <v>134</v>
      </c>
      <c r="E344" s="252" t="s">
        <v>1</v>
      </c>
      <c r="F344" s="253" t="s">
        <v>445</v>
      </c>
      <c r="G344" s="251"/>
      <c r="H344" s="254">
        <v>801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134</v>
      </c>
      <c r="AU344" s="260" t="s">
        <v>85</v>
      </c>
      <c r="AV344" s="14" t="s">
        <v>85</v>
      </c>
      <c r="AW344" s="14" t="s">
        <v>32</v>
      </c>
      <c r="AX344" s="14" t="s">
        <v>76</v>
      </c>
      <c r="AY344" s="260" t="s">
        <v>125</v>
      </c>
    </row>
    <row r="345" s="15" customFormat="1">
      <c r="A345" s="15"/>
      <c r="B345" s="261"/>
      <c r="C345" s="262"/>
      <c r="D345" s="241" t="s">
        <v>134</v>
      </c>
      <c r="E345" s="263" t="s">
        <v>1</v>
      </c>
      <c r="F345" s="264" t="s">
        <v>137</v>
      </c>
      <c r="G345" s="262"/>
      <c r="H345" s="265">
        <v>801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1" t="s">
        <v>134</v>
      </c>
      <c r="AU345" s="271" t="s">
        <v>85</v>
      </c>
      <c r="AV345" s="15" t="s">
        <v>132</v>
      </c>
      <c r="AW345" s="15" t="s">
        <v>32</v>
      </c>
      <c r="AX345" s="15" t="s">
        <v>83</v>
      </c>
      <c r="AY345" s="271" t="s">
        <v>125</v>
      </c>
    </row>
    <row r="346" s="2" customFormat="1" ht="21.75" customHeight="1">
      <c r="A346" s="38"/>
      <c r="B346" s="39"/>
      <c r="C346" s="226" t="s">
        <v>460</v>
      </c>
      <c r="D346" s="226" t="s">
        <v>127</v>
      </c>
      <c r="E346" s="227" t="s">
        <v>461</v>
      </c>
      <c r="F346" s="228" t="s">
        <v>462</v>
      </c>
      <c r="G346" s="229" t="s">
        <v>130</v>
      </c>
      <c r="H346" s="230">
        <v>801</v>
      </c>
      <c r="I346" s="231"/>
      <c r="J346" s="232">
        <f>ROUND(I346*H346,2)</f>
        <v>0</v>
      </c>
      <c r="K346" s="228" t="s">
        <v>131</v>
      </c>
      <c r="L346" s="44"/>
      <c r="M346" s="233" t="s">
        <v>1</v>
      </c>
      <c r="N346" s="234" t="s">
        <v>41</v>
      </c>
      <c r="O346" s="91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132</v>
      </c>
      <c r="AT346" s="237" t="s">
        <v>127</v>
      </c>
      <c r="AU346" s="237" t="s">
        <v>85</v>
      </c>
      <c r="AY346" s="17" t="s">
        <v>125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83</v>
      </c>
      <c r="BK346" s="238">
        <f>ROUND(I346*H346,2)</f>
        <v>0</v>
      </c>
      <c r="BL346" s="17" t="s">
        <v>132</v>
      </c>
      <c r="BM346" s="237" t="s">
        <v>463</v>
      </c>
    </row>
    <row r="347" s="13" customFormat="1">
      <c r="A347" s="13"/>
      <c r="B347" s="239"/>
      <c r="C347" s="240"/>
      <c r="D347" s="241" t="s">
        <v>134</v>
      </c>
      <c r="E347" s="242" t="s">
        <v>1</v>
      </c>
      <c r="F347" s="243" t="s">
        <v>450</v>
      </c>
      <c r="G347" s="240"/>
      <c r="H347" s="242" t="s">
        <v>1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134</v>
      </c>
      <c r="AU347" s="249" t="s">
        <v>85</v>
      </c>
      <c r="AV347" s="13" t="s">
        <v>83</v>
      </c>
      <c r="AW347" s="13" t="s">
        <v>32</v>
      </c>
      <c r="AX347" s="13" t="s">
        <v>76</v>
      </c>
      <c r="AY347" s="249" t="s">
        <v>125</v>
      </c>
    </row>
    <row r="348" s="14" customFormat="1">
      <c r="A348" s="14"/>
      <c r="B348" s="250"/>
      <c r="C348" s="251"/>
      <c r="D348" s="241" t="s">
        <v>134</v>
      </c>
      <c r="E348" s="252" t="s">
        <v>1</v>
      </c>
      <c r="F348" s="253" t="s">
        <v>445</v>
      </c>
      <c r="G348" s="251"/>
      <c r="H348" s="254">
        <v>801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134</v>
      </c>
      <c r="AU348" s="260" t="s">
        <v>85</v>
      </c>
      <c r="AV348" s="14" t="s">
        <v>85</v>
      </c>
      <c r="AW348" s="14" t="s">
        <v>32</v>
      </c>
      <c r="AX348" s="14" t="s">
        <v>76</v>
      </c>
      <c r="AY348" s="260" t="s">
        <v>125</v>
      </c>
    </row>
    <row r="349" s="15" customFormat="1">
      <c r="A349" s="15"/>
      <c r="B349" s="261"/>
      <c r="C349" s="262"/>
      <c r="D349" s="241" t="s">
        <v>134</v>
      </c>
      <c r="E349" s="263" t="s">
        <v>1</v>
      </c>
      <c r="F349" s="264" t="s">
        <v>137</v>
      </c>
      <c r="G349" s="262"/>
      <c r="H349" s="265">
        <v>801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1" t="s">
        <v>134</v>
      </c>
      <c r="AU349" s="271" t="s">
        <v>85</v>
      </c>
      <c r="AV349" s="15" t="s">
        <v>132</v>
      </c>
      <c r="AW349" s="15" t="s">
        <v>32</v>
      </c>
      <c r="AX349" s="15" t="s">
        <v>83</v>
      </c>
      <c r="AY349" s="271" t="s">
        <v>125</v>
      </c>
    </row>
    <row r="350" s="2" customFormat="1" ht="21.75" customHeight="1">
      <c r="A350" s="38"/>
      <c r="B350" s="39"/>
      <c r="C350" s="226" t="s">
        <v>464</v>
      </c>
      <c r="D350" s="226" t="s">
        <v>127</v>
      </c>
      <c r="E350" s="227" t="s">
        <v>465</v>
      </c>
      <c r="F350" s="228" t="s">
        <v>466</v>
      </c>
      <c r="G350" s="229" t="s">
        <v>130</v>
      </c>
      <c r="H350" s="230">
        <v>129</v>
      </c>
      <c r="I350" s="231"/>
      <c r="J350" s="232">
        <f>ROUND(I350*H350,2)</f>
        <v>0</v>
      </c>
      <c r="K350" s="228" t="s">
        <v>131</v>
      </c>
      <c r="L350" s="44"/>
      <c r="M350" s="233" t="s">
        <v>1</v>
      </c>
      <c r="N350" s="234" t="s">
        <v>41</v>
      </c>
      <c r="O350" s="91"/>
      <c r="P350" s="235">
        <f>O350*H350</f>
        <v>0</v>
      </c>
      <c r="Q350" s="235">
        <v>0.090620000000000006</v>
      </c>
      <c r="R350" s="235">
        <f>Q350*H350</f>
        <v>11.68998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132</v>
      </c>
      <c r="AT350" s="237" t="s">
        <v>127</v>
      </c>
      <c r="AU350" s="237" t="s">
        <v>85</v>
      </c>
      <c r="AY350" s="17" t="s">
        <v>125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83</v>
      </c>
      <c r="BK350" s="238">
        <f>ROUND(I350*H350,2)</f>
        <v>0</v>
      </c>
      <c r="BL350" s="17" t="s">
        <v>132</v>
      </c>
      <c r="BM350" s="237" t="s">
        <v>467</v>
      </c>
    </row>
    <row r="351" s="13" customFormat="1">
      <c r="A351" s="13"/>
      <c r="B351" s="239"/>
      <c r="C351" s="240"/>
      <c r="D351" s="241" t="s">
        <v>134</v>
      </c>
      <c r="E351" s="242" t="s">
        <v>1</v>
      </c>
      <c r="F351" s="243" t="s">
        <v>468</v>
      </c>
      <c r="G351" s="240"/>
      <c r="H351" s="242" t="s">
        <v>1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134</v>
      </c>
      <c r="AU351" s="249" t="s">
        <v>85</v>
      </c>
      <c r="AV351" s="13" t="s">
        <v>83</v>
      </c>
      <c r="AW351" s="13" t="s">
        <v>32</v>
      </c>
      <c r="AX351" s="13" t="s">
        <v>76</v>
      </c>
      <c r="AY351" s="249" t="s">
        <v>125</v>
      </c>
    </row>
    <row r="352" s="14" customFormat="1">
      <c r="A352" s="14"/>
      <c r="B352" s="250"/>
      <c r="C352" s="251"/>
      <c r="D352" s="241" t="s">
        <v>134</v>
      </c>
      <c r="E352" s="252" t="s">
        <v>1</v>
      </c>
      <c r="F352" s="253" t="s">
        <v>433</v>
      </c>
      <c r="G352" s="251"/>
      <c r="H352" s="254">
        <v>129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0" t="s">
        <v>134</v>
      </c>
      <c r="AU352" s="260" t="s">
        <v>85</v>
      </c>
      <c r="AV352" s="14" t="s">
        <v>85</v>
      </c>
      <c r="AW352" s="14" t="s">
        <v>32</v>
      </c>
      <c r="AX352" s="14" t="s">
        <v>76</v>
      </c>
      <c r="AY352" s="260" t="s">
        <v>125</v>
      </c>
    </row>
    <row r="353" s="15" customFormat="1">
      <c r="A353" s="15"/>
      <c r="B353" s="261"/>
      <c r="C353" s="262"/>
      <c r="D353" s="241" t="s">
        <v>134</v>
      </c>
      <c r="E353" s="263" t="s">
        <v>1</v>
      </c>
      <c r="F353" s="264" t="s">
        <v>137</v>
      </c>
      <c r="G353" s="262"/>
      <c r="H353" s="265">
        <v>129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1" t="s">
        <v>134</v>
      </c>
      <c r="AU353" s="271" t="s">
        <v>85</v>
      </c>
      <c r="AV353" s="15" t="s">
        <v>132</v>
      </c>
      <c r="AW353" s="15" t="s">
        <v>32</v>
      </c>
      <c r="AX353" s="15" t="s">
        <v>83</v>
      </c>
      <c r="AY353" s="271" t="s">
        <v>125</v>
      </c>
    </row>
    <row r="354" s="2" customFormat="1" ht="16.5" customHeight="1">
      <c r="A354" s="38"/>
      <c r="B354" s="39"/>
      <c r="C354" s="275" t="s">
        <v>469</v>
      </c>
      <c r="D354" s="275" t="s">
        <v>346</v>
      </c>
      <c r="E354" s="276" t="s">
        <v>470</v>
      </c>
      <c r="F354" s="277" t="s">
        <v>471</v>
      </c>
      <c r="G354" s="278" t="s">
        <v>130</v>
      </c>
      <c r="H354" s="279">
        <v>131.58000000000001</v>
      </c>
      <c r="I354" s="280"/>
      <c r="J354" s="281">
        <f>ROUND(I354*H354,2)</f>
        <v>0</v>
      </c>
      <c r="K354" s="277" t="s">
        <v>131</v>
      </c>
      <c r="L354" s="282"/>
      <c r="M354" s="283" t="s">
        <v>1</v>
      </c>
      <c r="N354" s="284" t="s">
        <v>41</v>
      </c>
      <c r="O354" s="91"/>
      <c r="P354" s="235">
        <f>O354*H354</f>
        <v>0</v>
      </c>
      <c r="Q354" s="235">
        <v>0.17599999999999999</v>
      </c>
      <c r="R354" s="235">
        <f>Q354*H354</f>
        <v>23.158080000000002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175</v>
      </c>
      <c r="AT354" s="237" t="s">
        <v>346</v>
      </c>
      <c r="AU354" s="237" t="s">
        <v>85</v>
      </c>
      <c r="AY354" s="17" t="s">
        <v>125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83</v>
      </c>
      <c r="BK354" s="238">
        <f>ROUND(I354*H354,2)</f>
        <v>0</v>
      </c>
      <c r="BL354" s="17" t="s">
        <v>132</v>
      </c>
      <c r="BM354" s="237" t="s">
        <v>472</v>
      </c>
    </row>
    <row r="355" s="13" customFormat="1">
      <c r="A355" s="13"/>
      <c r="B355" s="239"/>
      <c r="C355" s="240"/>
      <c r="D355" s="241" t="s">
        <v>134</v>
      </c>
      <c r="E355" s="242" t="s">
        <v>1</v>
      </c>
      <c r="F355" s="243" t="s">
        <v>473</v>
      </c>
      <c r="G355" s="240"/>
      <c r="H355" s="242" t="s">
        <v>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134</v>
      </c>
      <c r="AU355" s="249" t="s">
        <v>85</v>
      </c>
      <c r="AV355" s="13" t="s">
        <v>83</v>
      </c>
      <c r="AW355" s="13" t="s">
        <v>32</v>
      </c>
      <c r="AX355" s="13" t="s">
        <v>76</v>
      </c>
      <c r="AY355" s="249" t="s">
        <v>125</v>
      </c>
    </row>
    <row r="356" s="14" customFormat="1">
      <c r="A356" s="14"/>
      <c r="B356" s="250"/>
      <c r="C356" s="251"/>
      <c r="D356" s="241" t="s">
        <v>134</v>
      </c>
      <c r="E356" s="252" t="s">
        <v>1</v>
      </c>
      <c r="F356" s="253" t="s">
        <v>474</v>
      </c>
      <c r="G356" s="251"/>
      <c r="H356" s="254">
        <v>131.58000000000001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134</v>
      </c>
      <c r="AU356" s="260" t="s">
        <v>85</v>
      </c>
      <c r="AV356" s="14" t="s">
        <v>85</v>
      </c>
      <c r="AW356" s="14" t="s">
        <v>32</v>
      </c>
      <c r="AX356" s="14" t="s">
        <v>76</v>
      </c>
      <c r="AY356" s="260" t="s">
        <v>125</v>
      </c>
    </row>
    <row r="357" s="15" customFormat="1">
      <c r="A357" s="15"/>
      <c r="B357" s="261"/>
      <c r="C357" s="262"/>
      <c r="D357" s="241" t="s">
        <v>134</v>
      </c>
      <c r="E357" s="263" t="s">
        <v>1</v>
      </c>
      <c r="F357" s="264" t="s">
        <v>137</v>
      </c>
      <c r="G357" s="262"/>
      <c r="H357" s="265">
        <v>131.58000000000001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1" t="s">
        <v>134</v>
      </c>
      <c r="AU357" s="271" t="s">
        <v>85</v>
      </c>
      <c r="AV357" s="15" t="s">
        <v>132</v>
      </c>
      <c r="AW357" s="15" t="s">
        <v>32</v>
      </c>
      <c r="AX357" s="15" t="s">
        <v>83</v>
      </c>
      <c r="AY357" s="271" t="s">
        <v>125</v>
      </c>
    </row>
    <row r="358" s="12" customFormat="1" ht="22.8" customHeight="1">
      <c r="A358" s="12"/>
      <c r="B358" s="210"/>
      <c r="C358" s="211"/>
      <c r="D358" s="212" t="s">
        <v>75</v>
      </c>
      <c r="E358" s="224" t="s">
        <v>175</v>
      </c>
      <c r="F358" s="224" t="s">
        <v>475</v>
      </c>
      <c r="G358" s="211"/>
      <c r="H358" s="211"/>
      <c r="I358" s="214"/>
      <c r="J358" s="225">
        <f>BK358</f>
        <v>0</v>
      </c>
      <c r="K358" s="211"/>
      <c r="L358" s="216"/>
      <c r="M358" s="217"/>
      <c r="N358" s="218"/>
      <c r="O358" s="218"/>
      <c r="P358" s="219">
        <f>SUM(P359:P402)</f>
        <v>0</v>
      </c>
      <c r="Q358" s="218"/>
      <c r="R358" s="219">
        <f>SUM(R359:R402)</f>
        <v>2.4984823999999999</v>
      </c>
      <c r="S358" s="218"/>
      <c r="T358" s="220">
        <f>SUM(T359:T402)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1" t="s">
        <v>83</v>
      </c>
      <c r="AT358" s="222" t="s">
        <v>75</v>
      </c>
      <c r="AU358" s="222" t="s">
        <v>83</v>
      </c>
      <c r="AY358" s="221" t="s">
        <v>125</v>
      </c>
      <c r="BK358" s="223">
        <f>SUM(BK359:BK402)</f>
        <v>0</v>
      </c>
    </row>
    <row r="359" s="2" customFormat="1" ht="16.5" customHeight="1">
      <c r="A359" s="38"/>
      <c r="B359" s="39"/>
      <c r="C359" s="226" t="s">
        <v>476</v>
      </c>
      <c r="D359" s="226" t="s">
        <v>127</v>
      </c>
      <c r="E359" s="227" t="s">
        <v>477</v>
      </c>
      <c r="F359" s="228" t="s">
        <v>478</v>
      </c>
      <c r="G359" s="229" t="s">
        <v>1</v>
      </c>
      <c r="H359" s="230">
        <v>3</v>
      </c>
      <c r="I359" s="231"/>
      <c r="J359" s="232">
        <f>ROUND(I359*H359,2)</f>
        <v>0</v>
      </c>
      <c r="K359" s="228" t="s">
        <v>1</v>
      </c>
      <c r="L359" s="44"/>
      <c r="M359" s="233" t="s">
        <v>1</v>
      </c>
      <c r="N359" s="234" t="s">
        <v>41</v>
      </c>
      <c r="O359" s="91"/>
      <c r="P359" s="235">
        <f>O359*H359</f>
        <v>0</v>
      </c>
      <c r="Q359" s="235">
        <v>0</v>
      </c>
      <c r="R359" s="235">
        <f>Q359*H359</f>
        <v>0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132</v>
      </c>
      <c r="AT359" s="237" t="s">
        <v>127</v>
      </c>
      <c r="AU359" s="237" t="s">
        <v>85</v>
      </c>
      <c r="AY359" s="17" t="s">
        <v>125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83</v>
      </c>
      <c r="BK359" s="238">
        <f>ROUND(I359*H359,2)</f>
        <v>0</v>
      </c>
      <c r="BL359" s="17" t="s">
        <v>132</v>
      </c>
      <c r="BM359" s="237" t="s">
        <v>479</v>
      </c>
    </row>
    <row r="360" s="13" customFormat="1">
      <c r="A360" s="13"/>
      <c r="B360" s="239"/>
      <c r="C360" s="240"/>
      <c r="D360" s="241" t="s">
        <v>134</v>
      </c>
      <c r="E360" s="242" t="s">
        <v>1</v>
      </c>
      <c r="F360" s="243" t="s">
        <v>480</v>
      </c>
      <c r="G360" s="240"/>
      <c r="H360" s="242" t="s">
        <v>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134</v>
      </c>
      <c r="AU360" s="249" t="s">
        <v>85</v>
      </c>
      <c r="AV360" s="13" t="s">
        <v>83</v>
      </c>
      <c r="AW360" s="13" t="s">
        <v>32</v>
      </c>
      <c r="AX360" s="13" t="s">
        <v>76</v>
      </c>
      <c r="AY360" s="249" t="s">
        <v>125</v>
      </c>
    </row>
    <row r="361" s="14" customFormat="1">
      <c r="A361" s="14"/>
      <c r="B361" s="250"/>
      <c r="C361" s="251"/>
      <c r="D361" s="241" t="s">
        <v>134</v>
      </c>
      <c r="E361" s="252" t="s">
        <v>1</v>
      </c>
      <c r="F361" s="253" t="s">
        <v>143</v>
      </c>
      <c r="G361" s="251"/>
      <c r="H361" s="254">
        <v>3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134</v>
      </c>
      <c r="AU361" s="260" t="s">
        <v>85</v>
      </c>
      <c r="AV361" s="14" t="s">
        <v>85</v>
      </c>
      <c r="AW361" s="14" t="s">
        <v>32</v>
      </c>
      <c r="AX361" s="14" t="s">
        <v>76</v>
      </c>
      <c r="AY361" s="260" t="s">
        <v>125</v>
      </c>
    </row>
    <row r="362" s="15" customFormat="1">
      <c r="A362" s="15"/>
      <c r="B362" s="261"/>
      <c r="C362" s="262"/>
      <c r="D362" s="241" t="s">
        <v>134</v>
      </c>
      <c r="E362" s="263" t="s">
        <v>1</v>
      </c>
      <c r="F362" s="264" t="s">
        <v>137</v>
      </c>
      <c r="G362" s="262"/>
      <c r="H362" s="265">
        <v>3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1" t="s">
        <v>134</v>
      </c>
      <c r="AU362" s="271" t="s">
        <v>85</v>
      </c>
      <c r="AV362" s="15" t="s">
        <v>132</v>
      </c>
      <c r="AW362" s="15" t="s">
        <v>32</v>
      </c>
      <c r="AX362" s="15" t="s">
        <v>83</v>
      </c>
      <c r="AY362" s="271" t="s">
        <v>125</v>
      </c>
    </row>
    <row r="363" s="2" customFormat="1" ht="16.5" customHeight="1">
      <c r="A363" s="38"/>
      <c r="B363" s="39"/>
      <c r="C363" s="226" t="s">
        <v>481</v>
      </c>
      <c r="D363" s="226" t="s">
        <v>127</v>
      </c>
      <c r="E363" s="227" t="s">
        <v>482</v>
      </c>
      <c r="F363" s="228" t="s">
        <v>483</v>
      </c>
      <c r="G363" s="229" t="s">
        <v>484</v>
      </c>
      <c r="H363" s="230">
        <v>8</v>
      </c>
      <c r="I363" s="231"/>
      <c r="J363" s="232">
        <f>ROUND(I363*H363,2)</f>
        <v>0</v>
      </c>
      <c r="K363" s="228" t="s">
        <v>131</v>
      </c>
      <c r="L363" s="44"/>
      <c r="M363" s="233" t="s">
        <v>1</v>
      </c>
      <c r="N363" s="234" t="s">
        <v>41</v>
      </c>
      <c r="O363" s="91"/>
      <c r="P363" s="235">
        <f>O363*H363</f>
        <v>0</v>
      </c>
      <c r="Q363" s="235">
        <v>1.0000000000000001E-05</v>
      </c>
      <c r="R363" s="235">
        <f>Q363*H363</f>
        <v>8.0000000000000007E-05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132</v>
      </c>
      <c r="AT363" s="237" t="s">
        <v>127</v>
      </c>
      <c r="AU363" s="237" t="s">
        <v>85</v>
      </c>
      <c r="AY363" s="17" t="s">
        <v>125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83</v>
      </c>
      <c r="BK363" s="238">
        <f>ROUND(I363*H363,2)</f>
        <v>0</v>
      </c>
      <c r="BL363" s="17" t="s">
        <v>132</v>
      </c>
      <c r="BM363" s="237" t="s">
        <v>485</v>
      </c>
    </row>
    <row r="364" s="13" customFormat="1">
      <c r="A364" s="13"/>
      <c r="B364" s="239"/>
      <c r="C364" s="240"/>
      <c r="D364" s="241" t="s">
        <v>134</v>
      </c>
      <c r="E364" s="242" t="s">
        <v>1</v>
      </c>
      <c r="F364" s="243" t="s">
        <v>486</v>
      </c>
      <c r="G364" s="240"/>
      <c r="H364" s="242" t="s">
        <v>1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134</v>
      </c>
      <c r="AU364" s="249" t="s">
        <v>85</v>
      </c>
      <c r="AV364" s="13" t="s">
        <v>83</v>
      </c>
      <c r="AW364" s="13" t="s">
        <v>32</v>
      </c>
      <c r="AX364" s="13" t="s">
        <v>76</v>
      </c>
      <c r="AY364" s="249" t="s">
        <v>125</v>
      </c>
    </row>
    <row r="365" s="14" customFormat="1">
      <c r="A365" s="14"/>
      <c r="B365" s="250"/>
      <c r="C365" s="251"/>
      <c r="D365" s="241" t="s">
        <v>134</v>
      </c>
      <c r="E365" s="252" t="s">
        <v>1</v>
      </c>
      <c r="F365" s="253" t="s">
        <v>487</v>
      </c>
      <c r="G365" s="251"/>
      <c r="H365" s="254">
        <v>8</v>
      </c>
      <c r="I365" s="255"/>
      <c r="J365" s="251"/>
      <c r="K365" s="251"/>
      <c r="L365" s="256"/>
      <c r="M365" s="257"/>
      <c r="N365" s="258"/>
      <c r="O365" s="258"/>
      <c r="P365" s="258"/>
      <c r="Q365" s="258"/>
      <c r="R365" s="258"/>
      <c r="S365" s="258"/>
      <c r="T365" s="25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0" t="s">
        <v>134</v>
      </c>
      <c r="AU365" s="260" t="s">
        <v>85</v>
      </c>
      <c r="AV365" s="14" t="s">
        <v>85</v>
      </c>
      <c r="AW365" s="14" t="s">
        <v>32</v>
      </c>
      <c r="AX365" s="14" t="s">
        <v>76</v>
      </c>
      <c r="AY365" s="260" t="s">
        <v>125</v>
      </c>
    </row>
    <row r="366" s="15" customFormat="1">
      <c r="A366" s="15"/>
      <c r="B366" s="261"/>
      <c r="C366" s="262"/>
      <c r="D366" s="241" t="s">
        <v>134</v>
      </c>
      <c r="E366" s="263" t="s">
        <v>1</v>
      </c>
      <c r="F366" s="264" t="s">
        <v>137</v>
      </c>
      <c r="G366" s="262"/>
      <c r="H366" s="265">
        <v>8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1" t="s">
        <v>134</v>
      </c>
      <c r="AU366" s="271" t="s">
        <v>85</v>
      </c>
      <c r="AV366" s="15" t="s">
        <v>132</v>
      </c>
      <c r="AW366" s="15" t="s">
        <v>32</v>
      </c>
      <c r="AX366" s="15" t="s">
        <v>83</v>
      </c>
      <c r="AY366" s="271" t="s">
        <v>125</v>
      </c>
    </row>
    <row r="367" s="2" customFormat="1" ht="16.5" customHeight="1">
      <c r="A367" s="38"/>
      <c r="B367" s="39"/>
      <c r="C367" s="275" t="s">
        <v>488</v>
      </c>
      <c r="D367" s="275" t="s">
        <v>346</v>
      </c>
      <c r="E367" s="276" t="s">
        <v>489</v>
      </c>
      <c r="F367" s="277" t="s">
        <v>490</v>
      </c>
      <c r="G367" s="278" t="s">
        <v>484</v>
      </c>
      <c r="H367" s="279">
        <v>8.2400000000000002</v>
      </c>
      <c r="I367" s="280"/>
      <c r="J367" s="281">
        <f>ROUND(I367*H367,2)</f>
        <v>0</v>
      </c>
      <c r="K367" s="277" t="s">
        <v>131</v>
      </c>
      <c r="L367" s="282"/>
      <c r="M367" s="283" t="s">
        <v>1</v>
      </c>
      <c r="N367" s="284" t="s">
        <v>41</v>
      </c>
      <c r="O367" s="91"/>
      <c r="P367" s="235">
        <f>O367*H367</f>
        <v>0</v>
      </c>
      <c r="Q367" s="235">
        <v>0.0042599999999999999</v>
      </c>
      <c r="R367" s="235">
        <f>Q367*H367</f>
        <v>0.035102399999999999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175</v>
      </c>
      <c r="AT367" s="237" t="s">
        <v>346</v>
      </c>
      <c r="AU367" s="237" t="s">
        <v>85</v>
      </c>
      <c r="AY367" s="17" t="s">
        <v>125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83</v>
      </c>
      <c r="BK367" s="238">
        <f>ROUND(I367*H367,2)</f>
        <v>0</v>
      </c>
      <c r="BL367" s="17" t="s">
        <v>132</v>
      </c>
      <c r="BM367" s="237" t="s">
        <v>491</v>
      </c>
    </row>
    <row r="368" s="13" customFormat="1">
      <c r="A368" s="13"/>
      <c r="B368" s="239"/>
      <c r="C368" s="240"/>
      <c r="D368" s="241" t="s">
        <v>134</v>
      </c>
      <c r="E368" s="242" t="s">
        <v>1</v>
      </c>
      <c r="F368" s="243" t="s">
        <v>492</v>
      </c>
      <c r="G368" s="240"/>
      <c r="H368" s="242" t="s">
        <v>1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134</v>
      </c>
      <c r="AU368" s="249" t="s">
        <v>85</v>
      </c>
      <c r="AV368" s="13" t="s">
        <v>83</v>
      </c>
      <c r="AW368" s="13" t="s">
        <v>32</v>
      </c>
      <c r="AX368" s="13" t="s">
        <v>76</v>
      </c>
      <c r="AY368" s="249" t="s">
        <v>125</v>
      </c>
    </row>
    <row r="369" s="14" customFormat="1">
      <c r="A369" s="14"/>
      <c r="B369" s="250"/>
      <c r="C369" s="251"/>
      <c r="D369" s="241" t="s">
        <v>134</v>
      </c>
      <c r="E369" s="252" t="s">
        <v>1</v>
      </c>
      <c r="F369" s="253" t="s">
        <v>493</v>
      </c>
      <c r="G369" s="251"/>
      <c r="H369" s="254">
        <v>8.2400000000000002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134</v>
      </c>
      <c r="AU369" s="260" t="s">
        <v>85</v>
      </c>
      <c r="AV369" s="14" t="s">
        <v>85</v>
      </c>
      <c r="AW369" s="14" t="s">
        <v>32</v>
      </c>
      <c r="AX369" s="14" t="s">
        <v>76</v>
      </c>
      <c r="AY369" s="260" t="s">
        <v>125</v>
      </c>
    </row>
    <row r="370" s="15" customFormat="1">
      <c r="A370" s="15"/>
      <c r="B370" s="261"/>
      <c r="C370" s="262"/>
      <c r="D370" s="241" t="s">
        <v>134</v>
      </c>
      <c r="E370" s="263" t="s">
        <v>1</v>
      </c>
      <c r="F370" s="264" t="s">
        <v>137</v>
      </c>
      <c r="G370" s="262"/>
      <c r="H370" s="265">
        <v>8.2400000000000002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1" t="s">
        <v>134</v>
      </c>
      <c r="AU370" s="271" t="s">
        <v>85</v>
      </c>
      <c r="AV370" s="15" t="s">
        <v>132</v>
      </c>
      <c r="AW370" s="15" t="s">
        <v>32</v>
      </c>
      <c r="AX370" s="15" t="s">
        <v>83</v>
      </c>
      <c r="AY370" s="271" t="s">
        <v>125</v>
      </c>
    </row>
    <row r="371" s="2" customFormat="1" ht="16.5" customHeight="1">
      <c r="A371" s="38"/>
      <c r="B371" s="39"/>
      <c r="C371" s="226" t="s">
        <v>494</v>
      </c>
      <c r="D371" s="226" t="s">
        <v>127</v>
      </c>
      <c r="E371" s="227" t="s">
        <v>495</v>
      </c>
      <c r="F371" s="228" t="s">
        <v>496</v>
      </c>
      <c r="G371" s="229" t="s">
        <v>408</v>
      </c>
      <c r="H371" s="230">
        <v>3</v>
      </c>
      <c r="I371" s="231"/>
      <c r="J371" s="232">
        <f>ROUND(I371*H371,2)</f>
        <v>0</v>
      </c>
      <c r="K371" s="228" t="s">
        <v>131</v>
      </c>
      <c r="L371" s="44"/>
      <c r="M371" s="233" t="s">
        <v>1</v>
      </c>
      <c r="N371" s="234" t="s">
        <v>41</v>
      </c>
      <c r="O371" s="91"/>
      <c r="P371" s="235">
        <f>O371*H371</f>
        <v>0</v>
      </c>
      <c r="Q371" s="235">
        <v>0.12526000000000001</v>
      </c>
      <c r="R371" s="235">
        <f>Q371*H371</f>
        <v>0.37578</v>
      </c>
      <c r="S371" s="235">
        <v>0</v>
      </c>
      <c r="T371" s="23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132</v>
      </c>
      <c r="AT371" s="237" t="s">
        <v>127</v>
      </c>
      <c r="AU371" s="237" t="s">
        <v>85</v>
      </c>
      <c r="AY371" s="17" t="s">
        <v>125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83</v>
      </c>
      <c r="BK371" s="238">
        <f>ROUND(I371*H371,2)</f>
        <v>0</v>
      </c>
      <c r="BL371" s="17" t="s">
        <v>132</v>
      </c>
      <c r="BM371" s="237" t="s">
        <v>497</v>
      </c>
    </row>
    <row r="372" s="13" customFormat="1">
      <c r="A372" s="13"/>
      <c r="B372" s="239"/>
      <c r="C372" s="240"/>
      <c r="D372" s="241" t="s">
        <v>134</v>
      </c>
      <c r="E372" s="242" t="s">
        <v>1</v>
      </c>
      <c r="F372" s="243" t="s">
        <v>410</v>
      </c>
      <c r="G372" s="240"/>
      <c r="H372" s="242" t="s">
        <v>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134</v>
      </c>
      <c r="AU372" s="249" t="s">
        <v>85</v>
      </c>
      <c r="AV372" s="13" t="s">
        <v>83</v>
      </c>
      <c r="AW372" s="13" t="s">
        <v>32</v>
      </c>
      <c r="AX372" s="13" t="s">
        <v>76</v>
      </c>
      <c r="AY372" s="249" t="s">
        <v>125</v>
      </c>
    </row>
    <row r="373" s="14" customFormat="1">
      <c r="A373" s="14"/>
      <c r="B373" s="250"/>
      <c r="C373" s="251"/>
      <c r="D373" s="241" t="s">
        <v>134</v>
      </c>
      <c r="E373" s="252" t="s">
        <v>1</v>
      </c>
      <c r="F373" s="253" t="s">
        <v>143</v>
      </c>
      <c r="G373" s="251"/>
      <c r="H373" s="254">
        <v>3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134</v>
      </c>
      <c r="AU373" s="260" t="s">
        <v>85</v>
      </c>
      <c r="AV373" s="14" t="s">
        <v>85</v>
      </c>
      <c r="AW373" s="14" t="s">
        <v>32</v>
      </c>
      <c r="AX373" s="14" t="s">
        <v>76</v>
      </c>
      <c r="AY373" s="260" t="s">
        <v>125</v>
      </c>
    </row>
    <row r="374" s="15" customFormat="1">
      <c r="A374" s="15"/>
      <c r="B374" s="261"/>
      <c r="C374" s="262"/>
      <c r="D374" s="241" t="s">
        <v>134</v>
      </c>
      <c r="E374" s="263" t="s">
        <v>1</v>
      </c>
      <c r="F374" s="264" t="s">
        <v>137</v>
      </c>
      <c r="G374" s="262"/>
      <c r="H374" s="265">
        <v>3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1" t="s">
        <v>134</v>
      </c>
      <c r="AU374" s="271" t="s">
        <v>85</v>
      </c>
      <c r="AV374" s="15" t="s">
        <v>132</v>
      </c>
      <c r="AW374" s="15" t="s">
        <v>32</v>
      </c>
      <c r="AX374" s="15" t="s">
        <v>83</v>
      </c>
      <c r="AY374" s="271" t="s">
        <v>125</v>
      </c>
    </row>
    <row r="375" s="2" customFormat="1" ht="16.5" customHeight="1">
      <c r="A375" s="38"/>
      <c r="B375" s="39"/>
      <c r="C375" s="275" t="s">
        <v>498</v>
      </c>
      <c r="D375" s="275" t="s">
        <v>346</v>
      </c>
      <c r="E375" s="276" t="s">
        <v>499</v>
      </c>
      <c r="F375" s="277" t="s">
        <v>500</v>
      </c>
      <c r="G375" s="278" t="s">
        <v>408</v>
      </c>
      <c r="H375" s="279">
        <v>3</v>
      </c>
      <c r="I375" s="280"/>
      <c r="J375" s="281">
        <f>ROUND(I375*H375,2)</f>
        <v>0</v>
      </c>
      <c r="K375" s="277" t="s">
        <v>131</v>
      </c>
      <c r="L375" s="282"/>
      <c r="M375" s="283" t="s">
        <v>1</v>
      </c>
      <c r="N375" s="284" t="s">
        <v>41</v>
      </c>
      <c r="O375" s="91"/>
      <c r="P375" s="235">
        <f>O375*H375</f>
        <v>0</v>
      </c>
      <c r="Q375" s="235">
        <v>0.071999999999999995</v>
      </c>
      <c r="R375" s="235">
        <f>Q375*H375</f>
        <v>0.21599999999999997</v>
      </c>
      <c r="S375" s="235">
        <v>0</v>
      </c>
      <c r="T375" s="23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175</v>
      </c>
      <c r="AT375" s="237" t="s">
        <v>346</v>
      </c>
      <c r="AU375" s="237" t="s">
        <v>85</v>
      </c>
      <c r="AY375" s="17" t="s">
        <v>125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83</v>
      </c>
      <c r="BK375" s="238">
        <f>ROUND(I375*H375,2)</f>
        <v>0</v>
      </c>
      <c r="BL375" s="17" t="s">
        <v>132</v>
      </c>
      <c r="BM375" s="237" t="s">
        <v>501</v>
      </c>
    </row>
    <row r="376" s="13" customFormat="1">
      <c r="A376" s="13"/>
      <c r="B376" s="239"/>
      <c r="C376" s="240"/>
      <c r="D376" s="241" t="s">
        <v>134</v>
      </c>
      <c r="E376" s="242" t="s">
        <v>1</v>
      </c>
      <c r="F376" s="243" t="s">
        <v>410</v>
      </c>
      <c r="G376" s="240"/>
      <c r="H376" s="242" t="s">
        <v>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134</v>
      </c>
      <c r="AU376" s="249" t="s">
        <v>85</v>
      </c>
      <c r="AV376" s="13" t="s">
        <v>83</v>
      </c>
      <c r="AW376" s="13" t="s">
        <v>32</v>
      </c>
      <c r="AX376" s="13" t="s">
        <v>76</v>
      </c>
      <c r="AY376" s="249" t="s">
        <v>125</v>
      </c>
    </row>
    <row r="377" s="14" customFormat="1">
      <c r="A377" s="14"/>
      <c r="B377" s="250"/>
      <c r="C377" s="251"/>
      <c r="D377" s="241" t="s">
        <v>134</v>
      </c>
      <c r="E377" s="252" t="s">
        <v>1</v>
      </c>
      <c r="F377" s="253" t="s">
        <v>143</v>
      </c>
      <c r="G377" s="251"/>
      <c r="H377" s="254">
        <v>3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0" t="s">
        <v>134</v>
      </c>
      <c r="AU377" s="260" t="s">
        <v>85</v>
      </c>
      <c r="AV377" s="14" t="s">
        <v>85</v>
      </c>
      <c r="AW377" s="14" t="s">
        <v>32</v>
      </c>
      <c r="AX377" s="14" t="s">
        <v>76</v>
      </c>
      <c r="AY377" s="260" t="s">
        <v>125</v>
      </c>
    </row>
    <row r="378" s="15" customFormat="1">
      <c r="A378" s="15"/>
      <c r="B378" s="261"/>
      <c r="C378" s="262"/>
      <c r="D378" s="241" t="s">
        <v>134</v>
      </c>
      <c r="E378" s="263" t="s">
        <v>1</v>
      </c>
      <c r="F378" s="264" t="s">
        <v>137</v>
      </c>
      <c r="G378" s="262"/>
      <c r="H378" s="265">
        <v>3</v>
      </c>
      <c r="I378" s="266"/>
      <c r="J378" s="262"/>
      <c r="K378" s="262"/>
      <c r="L378" s="267"/>
      <c r="M378" s="268"/>
      <c r="N378" s="269"/>
      <c r="O378" s="269"/>
      <c r="P378" s="269"/>
      <c r="Q378" s="269"/>
      <c r="R378" s="269"/>
      <c r="S378" s="269"/>
      <c r="T378" s="27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1" t="s">
        <v>134</v>
      </c>
      <c r="AU378" s="271" t="s">
        <v>85</v>
      </c>
      <c r="AV378" s="15" t="s">
        <v>132</v>
      </c>
      <c r="AW378" s="15" t="s">
        <v>32</v>
      </c>
      <c r="AX378" s="15" t="s">
        <v>83</v>
      </c>
      <c r="AY378" s="271" t="s">
        <v>125</v>
      </c>
    </row>
    <row r="379" s="2" customFormat="1" ht="16.5" customHeight="1">
      <c r="A379" s="38"/>
      <c r="B379" s="39"/>
      <c r="C379" s="275" t="s">
        <v>502</v>
      </c>
      <c r="D379" s="275" t="s">
        <v>346</v>
      </c>
      <c r="E379" s="276" t="s">
        <v>503</v>
      </c>
      <c r="F379" s="277" t="s">
        <v>504</v>
      </c>
      <c r="G379" s="278" t="s">
        <v>408</v>
      </c>
      <c r="H379" s="279">
        <v>3</v>
      </c>
      <c r="I379" s="280"/>
      <c r="J379" s="281">
        <f>ROUND(I379*H379,2)</f>
        <v>0</v>
      </c>
      <c r="K379" s="277" t="s">
        <v>131</v>
      </c>
      <c r="L379" s="282"/>
      <c r="M379" s="283" t="s">
        <v>1</v>
      </c>
      <c r="N379" s="284" t="s">
        <v>41</v>
      </c>
      <c r="O379" s="91"/>
      <c r="P379" s="235">
        <f>O379*H379</f>
        <v>0</v>
      </c>
      <c r="Q379" s="235">
        <v>0.111</v>
      </c>
      <c r="R379" s="235">
        <f>Q379*H379</f>
        <v>0.33300000000000002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175</v>
      </c>
      <c r="AT379" s="237" t="s">
        <v>346</v>
      </c>
      <c r="AU379" s="237" t="s">
        <v>85</v>
      </c>
      <c r="AY379" s="17" t="s">
        <v>125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83</v>
      </c>
      <c r="BK379" s="238">
        <f>ROUND(I379*H379,2)</f>
        <v>0</v>
      </c>
      <c r="BL379" s="17" t="s">
        <v>132</v>
      </c>
      <c r="BM379" s="237" t="s">
        <v>505</v>
      </c>
    </row>
    <row r="380" s="13" customFormat="1">
      <c r="A380" s="13"/>
      <c r="B380" s="239"/>
      <c r="C380" s="240"/>
      <c r="D380" s="241" t="s">
        <v>134</v>
      </c>
      <c r="E380" s="242" t="s">
        <v>1</v>
      </c>
      <c r="F380" s="243" t="s">
        <v>410</v>
      </c>
      <c r="G380" s="240"/>
      <c r="H380" s="242" t="s">
        <v>1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134</v>
      </c>
      <c r="AU380" s="249" t="s">
        <v>85</v>
      </c>
      <c r="AV380" s="13" t="s">
        <v>83</v>
      </c>
      <c r="AW380" s="13" t="s">
        <v>32</v>
      </c>
      <c r="AX380" s="13" t="s">
        <v>76</v>
      </c>
      <c r="AY380" s="249" t="s">
        <v>125</v>
      </c>
    </row>
    <row r="381" s="14" customFormat="1">
      <c r="A381" s="14"/>
      <c r="B381" s="250"/>
      <c r="C381" s="251"/>
      <c r="D381" s="241" t="s">
        <v>134</v>
      </c>
      <c r="E381" s="252" t="s">
        <v>1</v>
      </c>
      <c r="F381" s="253" t="s">
        <v>143</v>
      </c>
      <c r="G381" s="251"/>
      <c r="H381" s="254">
        <v>3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134</v>
      </c>
      <c r="AU381" s="260" t="s">
        <v>85</v>
      </c>
      <c r="AV381" s="14" t="s">
        <v>85</v>
      </c>
      <c r="AW381" s="14" t="s">
        <v>32</v>
      </c>
      <c r="AX381" s="14" t="s">
        <v>76</v>
      </c>
      <c r="AY381" s="260" t="s">
        <v>125</v>
      </c>
    </row>
    <row r="382" s="15" customFormat="1">
      <c r="A382" s="15"/>
      <c r="B382" s="261"/>
      <c r="C382" s="262"/>
      <c r="D382" s="241" t="s">
        <v>134</v>
      </c>
      <c r="E382" s="263" t="s">
        <v>1</v>
      </c>
      <c r="F382" s="264" t="s">
        <v>137</v>
      </c>
      <c r="G382" s="262"/>
      <c r="H382" s="265">
        <v>3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1" t="s">
        <v>134</v>
      </c>
      <c r="AU382" s="271" t="s">
        <v>85</v>
      </c>
      <c r="AV382" s="15" t="s">
        <v>132</v>
      </c>
      <c r="AW382" s="15" t="s">
        <v>32</v>
      </c>
      <c r="AX382" s="15" t="s">
        <v>83</v>
      </c>
      <c r="AY382" s="271" t="s">
        <v>125</v>
      </c>
    </row>
    <row r="383" s="2" customFormat="1" ht="16.5" customHeight="1">
      <c r="A383" s="38"/>
      <c r="B383" s="39"/>
      <c r="C383" s="275" t="s">
        <v>506</v>
      </c>
      <c r="D383" s="275" t="s">
        <v>346</v>
      </c>
      <c r="E383" s="276" t="s">
        <v>507</v>
      </c>
      <c r="F383" s="277" t="s">
        <v>508</v>
      </c>
      <c r="G383" s="278" t="s">
        <v>408</v>
      </c>
      <c r="H383" s="279">
        <v>3</v>
      </c>
      <c r="I383" s="280"/>
      <c r="J383" s="281">
        <f>ROUND(I383*H383,2)</f>
        <v>0</v>
      </c>
      <c r="K383" s="277" t="s">
        <v>131</v>
      </c>
      <c r="L383" s="282"/>
      <c r="M383" s="283" t="s">
        <v>1</v>
      </c>
      <c r="N383" s="284" t="s">
        <v>41</v>
      </c>
      <c r="O383" s="91"/>
      <c r="P383" s="235">
        <f>O383*H383</f>
        <v>0</v>
      </c>
      <c r="Q383" s="235">
        <v>0.057000000000000002</v>
      </c>
      <c r="R383" s="235">
        <f>Q383*H383</f>
        <v>0.17100000000000001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175</v>
      </c>
      <c r="AT383" s="237" t="s">
        <v>346</v>
      </c>
      <c r="AU383" s="237" t="s">
        <v>85</v>
      </c>
      <c r="AY383" s="17" t="s">
        <v>125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83</v>
      </c>
      <c r="BK383" s="238">
        <f>ROUND(I383*H383,2)</f>
        <v>0</v>
      </c>
      <c r="BL383" s="17" t="s">
        <v>132</v>
      </c>
      <c r="BM383" s="237" t="s">
        <v>509</v>
      </c>
    </row>
    <row r="384" s="13" customFormat="1">
      <c r="A384" s="13"/>
      <c r="B384" s="239"/>
      <c r="C384" s="240"/>
      <c r="D384" s="241" t="s">
        <v>134</v>
      </c>
      <c r="E384" s="242" t="s">
        <v>1</v>
      </c>
      <c r="F384" s="243" t="s">
        <v>410</v>
      </c>
      <c r="G384" s="240"/>
      <c r="H384" s="242" t="s">
        <v>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134</v>
      </c>
      <c r="AU384" s="249" t="s">
        <v>85</v>
      </c>
      <c r="AV384" s="13" t="s">
        <v>83</v>
      </c>
      <c r="AW384" s="13" t="s">
        <v>32</v>
      </c>
      <c r="AX384" s="13" t="s">
        <v>76</v>
      </c>
      <c r="AY384" s="249" t="s">
        <v>125</v>
      </c>
    </row>
    <row r="385" s="14" customFormat="1">
      <c r="A385" s="14"/>
      <c r="B385" s="250"/>
      <c r="C385" s="251"/>
      <c r="D385" s="241" t="s">
        <v>134</v>
      </c>
      <c r="E385" s="252" t="s">
        <v>1</v>
      </c>
      <c r="F385" s="253" t="s">
        <v>143</v>
      </c>
      <c r="G385" s="251"/>
      <c r="H385" s="254">
        <v>3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134</v>
      </c>
      <c r="AU385" s="260" t="s">
        <v>85</v>
      </c>
      <c r="AV385" s="14" t="s">
        <v>85</v>
      </c>
      <c r="AW385" s="14" t="s">
        <v>32</v>
      </c>
      <c r="AX385" s="14" t="s">
        <v>76</v>
      </c>
      <c r="AY385" s="260" t="s">
        <v>125</v>
      </c>
    </row>
    <row r="386" s="15" customFormat="1">
      <c r="A386" s="15"/>
      <c r="B386" s="261"/>
      <c r="C386" s="262"/>
      <c r="D386" s="241" t="s">
        <v>134</v>
      </c>
      <c r="E386" s="263" t="s">
        <v>1</v>
      </c>
      <c r="F386" s="264" t="s">
        <v>137</v>
      </c>
      <c r="G386" s="262"/>
      <c r="H386" s="265">
        <v>3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1" t="s">
        <v>134</v>
      </c>
      <c r="AU386" s="271" t="s">
        <v>85</v>
      </c>
      <c r="AV386" s="15" t="s">
        <v>132</v>
      </c>
      <c r="AW386" s="15" t="s">
        <v>32</v>
      </c>
      <c r="AX386" s="15" t="s">
        <v>83</v>
      </c>
      <c r="AY386" s="271" t="s">
        <v>125</v>
      </c>
    </row>
    <row r="387" s="2" customFormat="1" ht="16.5" customHeight="1">
      <c r="A387" s="38"/>
      <c r="B387" s="39"/>
      <c r="C387" s="275" t="s">
        <v>510</v>
      </c>
      <c r="D387" s="275" t="s">
        <v>346</v>
      </c>
      <c r="E387" s="276" t="s">
        <v>511</v>
      </c>
      <c r="F387" s="277" t="s">
        <v>512</v>
      </c>
      <c r="G387" s="278" t="s">
        <v>408</v>
      </c>
      <c r="H387" s="279">
        <v>3</v>
      </c>
      <c r="I387" s="280"/>
      <c r="J387" s="281">
        <f>ROUND(I387*H387,2)</f>
        <v>0</v>
      </c>
      <c r="K387" s="277" t="s">
        <v>131</v>
      </c>
      <c r="L387" s="282"/>
      <c r="M387" s="283" t="s">
        <v>1</v>
      </c>
      <c r="N387" s="284" t="s">
        <v>41</v>
      </c>
      <c r="O387" s="91"/>
      <c r="P387" s="235">
        <f>O387*H387</f>
        <v>0</v>
      </c>
      <c r="Q387" s="235">
        <v>0.17000000000000001</v>
      </c>
      <c r="R387" s="235">
        <f>Q387*H387</f>
        <v>0.51000000000000001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175</v>
      </c>
      <c r="AT387" s="237" t="s">
        <v>346</v>
      </c>
      <c r="AU387" s="237" t="s">
        <v>85</v>
      </c>
      <c r="AY387" s="17" t="s">
        <v>125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83</v>
      </c>
      <c r="BK387" s="238">
        <f>ROUND(I387*H387,2)</f>
        <v>0</v>
      </c>
      <c r="BL387" s="17" t="s">
        <v>132</v>
      </c>
      <c r="BM387" s="237" t="s">
        <v>513</v>
      </c>
    </row>
    <row r="388" s="13" customFormat="1">
      <c r="A388" s="13"/>
      <c r="B388" s="239"/>
      <c r="C388" s="240"/>
      <c r="D388" s="241" t="s">
        <v>134</v>
      </c>
      <c r="E388" s="242" t="s">
        <v>1</v>
      </c>
      <c r="F388" s="243" t="s">
        <v>410</v>
      </c>
      <c r="G388" s="240"/>
      <c r="H388" s="242" t="s">
        <v>1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134</v>
      </c>
      <c r="AU388" s="249" t="s">
        <v>85</v>
      </c>
      <c r="AV388" s="13" t="s">
        <v>83</v>
      </c>
      <c r="AW388" s="13" t="s">
        <v>32</v>
      </c>
      <c r="AX388" s="13" t="s">
        <v>76</v>
      </c>
      <c r="AY388" s="249" t="s">
        <v>125</v>
      </c>
    </row>
    <row r="389" s="14" customFormat="1">
      <c r="A389" s="14"/>
      <c r="B389" s="250"/>
      <c r="C389" s="251"/>
      <c r="D389" s="241" t="s">
        <v>134</v>
      </c>
      <c r="E389" s="252" t="s">
        <v>1</v>
      </c>
      <c r="F389" s="253" t="s">
        <v>143</v>
      </c>
      <c r="G389" s="251"/>
      <c r="H389" s="254">
        <v>3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134</v>
      </c>
      <c r="AU389" s="260" t="s">
        <v>85</v>
      </c>
      <c r="AV389" s="14" t="s">
        <v>85</v>
      </c>
      <c r="AW389" s="14" t="s">
        <v>32</v>
      </c>
      <c r="AX389" s="14" t="s">
        <v>76</v>
      </c>
      <c r="AY389" s="260" t="s">
        <v>125</v>
      </c>
    </row>
    <row r="390" s="15" customFormat="1">
      <c r="A390" s="15"/>
      <c r="B390" s="261"/>
      <c r="C390" s="262"/>
      <c r="D390" s="241" t="s">
        <v>134</v>
      </c>
      <c r="E390" s="263" t="s">
        <v>1</v>
      </c>
      <c r="F390" s="264" t="s">
        <v>137</v>
      </c>
      <c r="G390" s="262"/>
      <c r="H390" s="265">
        <v>3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1" t="s">
        <v>134</v>
      </c>
      <c r="AU390" s="271" t="s">
        <v>85</v>
      </c>
      <c r="AV390" s="15" t="s">
        <v>132</v>
      </c>
      <c r="AW390" s="15" t="s">
        <v>32</v>
      </c>
      <c r="AX390" s="15" t="s">
        <v>83</v>
      </c>
      <c r="AY390" s="271" t="s">
        <v>125</v>
      </c>
    </row>
    <row r="391" s="2" customFormat="1" ht="16.5" customHeight="1">
      <c r="A391" s="38"/>
      <c r="B391" s="39"/>
      <c r="C391" s="226" t="s">
        <v>514</v>
      </c>
      <c r="D391" s="226" t="s">
        <v>127</v>
      </c>
      <c r="E391" s="227" t="s">
        <v>515</v>
      </c>
      <c r="F391" s="228" t="s">
        <v>516</v>
      </c>
      <c r="G391" s="229" t="s">
        <v>408</v>
      </c>
      <c r="H391" s="230">
        <v>3</v>
      </c>
      <c r="I391" s="231"/>
      <c r="J391" s="232">
        <f>ROUND(I391*H391,2)</f>
        <v>0</v>
      </c>
      <c r="K391" s="228" t="s">
        <v>131</v>
      </c>
      <c r="L391" s="44"/>
      <c r="M391" s="233" t="s">
        <v>1</v>
      </c>
      <c r="N391" s="234" t="s">
        <v>41</v>
      </c>
      <c r="O391" s="91"/>
      <c r="P391" s="235">
        <f>O391*H391</f>
        <v>0</v>
      </c>
      <c r="Q391" s="235">
        <v>0.21734000000000001</v>
      </c>
      <c r="R391" s="235">
        <f>Q391*H391</f>
        <v>0.65202000000000004</v>
      </c>
      <c r="S391" s="235">
        <v>0</v>
      </c>
      <c r="T391" s="23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132</v>
      </c>
      <c r="AT391" s="237" t="s">
        <v>127</v>
      </c>
      <c r="AU391" s="237" t="s">
        <v>85</v>
      </c>
      <c r="AY391" s="17" t="s">
        <v>125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83</v>
      </c>
      <c r="BK391" s="238">
        <f>ROUND(I391*H391,2)</f>
        <v>0</v>
      </c>
      <c r="BL391" s="17" t="s">
        <v>132</v>
      </c>
      <c r="BM391" s="237" t="s">
        <v>517</v>
      </c>
    </row>
    <row r="392" s="13" customFormat="1">
      <c r="A392" s="13"/>
      <c r="B392" s="239"/>
      <c r="C392" s="240"/>
      <c r="D392" s="241" t="s">
        <v>134</v>
      </c>
      <c r="E392" s="242" t="s">
        <v>1</v>
      </c>
      <c r="F392" s="243" t="s">
        <v>410</v>
      </c>
      <c r="G392" s="240"/>
      <c r="H392" s="242" t="s">
        <v>1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134</v>
      </c>
      <c r="AU392" s="249" t="s">
        <v>85</v>
      </c>
      <c r="AV392" s="13" t="s">
        <v>83</v>
      </c>
      <c r="AW392" s="13" t="s">
        <v>32</v>
      </c>
      <c r="AX392" s="13" t="s">
        <v>76</v>
      </c>
      <c r="AY392" s="249" t="s">
        <v>125</v>
      </c>
    </row>
    <row r="393" s="14" customFormat="1">
      <c r="A393" s="14"/>
      <c r="B393" s="250"/>
      <c r="C393" s="251"/>
      <c r="D393" s="241" t="s">
        <v>134</v>
      </c>
      <c r="E393" s="252" t="s">
        <v>1</v>
      </c>
      <c r="F393" s="253" t="s">
        <v>143</v>
      </c>
      <c r="G393" s="251"/>
      <c r="H393" s="254">
        <v>3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134</v>
      </c>
      <c r="AU393" s="260" t="s">
        <v>85</v>
      </c>
      <c r="AV393" s="14" t="s">
        <v>85</v>
      </c>
      <c r="AW393" s="14" t="s">
        <v>32</v>
      </c>
      <c r="AX393" s="14" t="s">
        <v>76</v>
      </c>
      <c r="AY393" s="260" t="s">
        <v>125</v>
      </c>
    </row>
    <row r="394" s="15" customFormat="1">
      <c r="A394" s="15"/>
      <c r="B394" s="261"/>
      <c r="C394" s="262"/>
      <c r="D394" s="241" t="s">
        <v>134</v>
      </c>
      <c r="E394" s="263" t="s">
        <v>1</v>
      </c>
      <c r="F394" s="264" t="s">
        <v>137</v>
      </c>
      <c r="G394" s="262"/>
      <c r="H394" s="265">
        <v>3</v>
      </c>
      <c r="I394" s="266"/>
      <c r="J394" s="262"/>
      <c r="K394" s="262"/>
      <c r="L394" s="267"/>
      <c r="M394" s="268"/>
      <c r="N394" s="269"/>
      <c r="O394" s="269"/>
      <c r="P394" s="269"/>
      <c r="Q394" s="269"/>
      <c r="R394" s="269"/>
      <c r="S394" s="269"/>
      <c r="T394" s="270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1" t="s">
        <v>134</v>
      </c>
      <c r="AU394" s="271" t="s">
        <v>85</v>
      </c>
      <c r="AV394" s="15" t="s">
        <v>132</v>
      </c>
      <c r="AW394" s="15" t="s">
        <v>32</v>
      </c>
      <c r="AX394" s="15" t="s">
        <v>83</v>
      </c>
      <c r="AY394" s="271" t="s">
        <v>125</v>
      </c>
    </row>
    <row r="395" s="2" customFormat="1" ht="16.5" customHeight="1">
      <c r="A395" s="38"/>
      <c r="B395" s="39"/>
      <c r="C395" s="275" t="s">
        <v>518</v>
      </c>
      <c r="D395" s="275" t="s">
        <v>346</v>
      </c>
      <c r="E395" s="276" t="s">
        <v>519</v>
      </c>
      <c r="F395" s="277" t="s">
        <v>520</v>
      </c>
      <c r="G395" s="278" t="s">
        <v>408</v>
      </c>
      <c r="H395" s="279">
        <v>3</v>
      </c>
      <c r="I395" s="280"/>
      <c r="J395" s="281">
        <f>ROUND(I395*H395,2)</f>
        <v>0</v>
      </c>
      <c r="K395" s="277" t="s">
        <v>131</v>
      </c>
      <c r="L395" s="282"/>
      <c r="M395" s="283" t="s">
        <v>1</v>
      </c>
      <c r="N395" s="284" t="s">
        <v>41</v>
      </c>
      <c r="O395" s="91"/>
      <c r="P395" s="235">
        <f>O395*H395</f>
        <v>0</v>
      </c>
      <c r="Q395" s="235">
        <v>0.059999999999999998</v>
      </c>
      <c r="R395" s="235">
        <f>Q395*H395</f>
        <v>0.17999999999999999</v>
      </c>
      <c r="S395" s="235">
        <v>0</v>
      </c>
      <c r="T395" s="23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175</v>
      </c>
      <c r="AT395" s="237" t="s">
        <v>346</v>
      </c>
      <c r="AU395" s="237" t="s">
        <v>85</v>
      </c>
      <c r="AY395" s="17" t="s">
        <v>125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83</v>
      </c>
      <c r="BK395" s="238">
        <f>ROUND(I395*H395,2)</f>
        <v>0</v>
      </c>
      <c r="BL395" s="17" t="s">
        <v>132</v>
      </c>
      <c r="BM395" s="237" t="s">
        <v>521</v>
      </c>
    </row>
    <row r="396" s="13" customFormat="1">
      <c r="A396" s="13"/>
      <c r="B396" s="239"/>
      <c r="C396" s="240"/>
      <c r="D396" s="241" t="s">
        <v>134</v>
      </c>
      <c r="E396" s="242" t="s">
        <v>1</v>
      </c>
      <c r="F396" s="243" t="s">
        <v>522</v>
      </c>
      <c r="G396" s="240"/>
      <c r="H396" s="242" t="s">
        <v>1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134</v>
      </c>
      <c r="AU396" s="249" t="s">
        <v>85</v>
      </c>
      <c r="AV396" s="13" t="s">
        <v>83</v>
      </c>
      <c r="AW396" s="13" t="s">
        <v>32</v>
      </c>
      <c r="AX396" s="13" t="s">
        <v>76</v>
      </c>
      <c r="AY396" s="249" t="s">
        <v>125</v>
      </c>
    </row>
    <row r="397" s="14" customFormat="1">
      <c r="A397" s="14"/>
      <c r="B397" s="250"/>
      <c r="C397" s="251"/>
      <c r="D397" s="241" t="s">
        <v>134</v>
      </c>
      <c r="E397" s="252" t="s">
        <v>1</v>
      </c>
      <c r="F397" s="253" t="s">
        <v>143</v>
      </c>
      <c r="G397" s="251"/>
      <c r="H397" s="254">
        <v>3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134</v>
      </c>
      <c r="AU397" s="260" t="s">
        <v>85</v>
      </c>
      <c r="AV397" s="14" t="s">
        <v>85</v>
      </c>
      <c r="AW397" s="14" t="s">
        <v>32</v>
      </c>
      <c r="AX397" s="14" t="s">
        <v>76</v>
      </c>
      <c r="AY397" s="260" t="s">
        <v>125</v>
      </c>
    </row>
    <row r="398" s="15" customFormat="1">
      <c r="A398" s="15"/>
      <c r="B398" s="261"/>
      <c r="C398" s="262"/>
      <c r="D398" s="241" t="s">
        <v>134</v>
      </c>
      <c r="E398" s="263" t="s">
        <v>1</v>
      </c>
      <c r="F398" s="264" t="s">
        <v>137</v>
      </c>
      <c r="G398" s="262"/>
      <c r="H398" s="265">
        <v>3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1" t="s">
        <v>134</v>
      </c>
      <c r="AU398" s="271" t="s">
        <v>85</v>
      </c>
      <c r="AV398" s="15" t="s">
        <v>132</v>
      </c>
      <c r="AW398" s="15" t="s">
        <v>32</v>
      </c>
      <c r="AX398" s="15" t="s">
        <v>83</v>
      </c>
      <c r="AY398" s="271" t="s">
        <v>125</v>
      </c>
    </row>
    <row r="399" s="2" customFormat="1" ht="16.5" customHeight="1">
      <c r="A399" s="38"/>
      <c r="B399" s="39"/>
      <c r="C399" s="275" t="s">
        <v>523</v>
      </c>
      <c r="D399" s="275" t="s">
        <v>346</v>
      </c>
      <c r="E399" s="276" t="s">
        <v>524</v>
      </c>
      <c r="F399" s="277" t="s">
        <v>525</v>
      </c>
      <c r="G399" s="278" t="s">
        <v>408</v>
      </c>
      <c r="H399" s="279">
        <v>3</v>
      </c>
      <c r="I399" s="280"/>
      <c r="J399" s="281">
        <f>ROUND(I399*H399,2)</f>
        <v>0</v>
      </c>
      <c r="K399" s="277" t="s">
        <v>131</v>
      </c>
      <c r="L399" s="282"/>
      <c r="M399" s="283" t="s">
        <v>1</v>
      </c>
      <c r="N399" s="284" t="s">
        <v>41</v>
      </c>
      <c r="O399" s="91"/>
      <c r="P399" s="235">
        <f>O399*H399</f>
        <v>0</v>
      </c>
      <c r="Q399" s="235">
        <v>0.0085000000000000006</v>
      </c>
      <c r="R399" s="235">
        <f>Q399*H399</f>
        <v>0.025500000000000002</v>
      </c>
      <c r="S399" s="235">
        <v>0</v>
      </c>
      <c r="T399" s="23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7" t="s">
        <v>175</v>
      </c>
      <c r="AT399" s="237" t="s">
        <v>346</v>
      </c>
      <c r="AU399" s="237" t="s">
        <v>85</v>
      </c>
      <c r="AY399" s="17" t="s">
        <v>125</v>
      </c>
      <c r="BE399" s="238">
        <f>IF(N399="základní",J399,0)</f>
        <v>0</v>
      </c>
      <c r="BF399" s="238">
        <f>IF(N399="snížená",J399,0)</f>
        <v>0</v>
      </c>
      <c r="BG399" s="238">
        <f>IF(N399="zákl. přenesená",J399,0)</f>
        <v>0</v>
      </c>
      <c r="BH399" s="238">
        <f>IF(N399="sníž. přenesená",J399,0)</f>
        <v>0</v>
      </c>
      <c r="BI399" s="238">
        <f>IF(N399="nulová",J399,0)</f>
        <v>0</v>
      </c>
      <c r="BJ399" s="17" t="s">
        <v>83</v>
      </c>
      <c r="BK399" s="238">
        <f>ROUND(I399*H399,2)</f>
        <v>0</v>
      </c>
      <c r="BL399" s="17" t="s">
        <v>132</v>
      </c>
      <c r="BM399" s="237" t="s">
        <v>526</v>
      </c>
    </row>
    <row r="400" s="13" customFormat="1">
      <c r="A400" s="13"/>
      <c r="B400" s="239"/>
      <c r="C400" s="240"/>
      <c r="D400" s="241" t="s">
        <v>134</v>
      </c>
      <c r="E400" s="242" t="s">
        <v>1</v>
      </c>
      <c r="F400" s="243" t="s">
        <v>410</v>
      </c>
      <c r="G400" s="240"/>
      <c r="H400" s="242" t="s">
        <v>1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134</v>
      </c>
      <c r="AU400" s="249" t="s">
        <v>85</v>
      </c>
      <c r="AV400" s="13" t="s">
        <v>83</v>
      </c>
      <c r="AW400" s="13" t="s">
        <v>32</v>
      </c>
      <c r="AX400" s="13" t="s">
        <v>76</v>
      </c>
      <c r="AY400" s="249" t="s">
        <v>125</v>
      </c>
    </row>
    <row r="401" s="14" customFormat="1">
      <c r="A401" s="14"/>
      <c r="B401" s="250"/>
      <c r="C401" s="251"/>
      <c r="D401" s="241" t="s">
        <v>134</v>
      </c>
      <c r="E401" s="252" t="s">
        <v>1</v>
      </c>
      <c r="F401" s="253" t="s">
        <v>143</v>
      </c>
      <c r="G401" s="251"/>
      <c r="H401" s="254">
        <v>3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0" t="s">
        <v>134</v>
      </c>
      <c r="AU401" s="260" t="s">
        <v>85</v>
      </c>
      <c r="AV401" s="14" t="s">
        <v>85</v>
      </c>
      <c r="AW401" s="14" t="s">
        <v>32</v>
      </c>
      <c r="AX401" s="14" t="s">
        <v>76</v>
      </c>
      <c r="AY401" s="260" t="s">
        <v>125</v>
      </c>
    </row>
    <row r="402" s="15" customFormat="1">
      <c r="A402" s="15"/>
      <c r="B402" s="261"/>
      <c r="C402" s="262"/>
      <c r="D402" s="241" t="s">
        <v>134</v>
      </c>
      <c r="E402" s="263" t="s">
        <v>1</v>
      </c>
      <c r="F402" s="264" t="s">
        <v>137</v>
      </c>
      <c r="G402" s="262"/>
      <c r="H402" s="265">
        <v>3</v>
      </c>
      <c r="I402" s="266"/>
      <c r="J402" s="262"/>
      <c r="K402" s="262"/>
      <c r="L402" s="267"/>
      <c r="M402" s="268"/>
      <c r="N402" s="269"/>
      <c r="O402" s="269"/>
      <c r="P402" s="269"/>
      <c r="Q402" s="269"/>
      <c r="R402" s="269"/>
      <c r="S402" s="269"/>
      <c r="T402" s="27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1" t="s">
        <v>134</v>
      </c>
      <c r="AU402" s="271" t="s">
        <v>85</v>
      </c>
      <c r="AV402" s="15" t="s">
        <v>132</v>
      </c>
      <c r="AW402" s="15" t="s">
        <v>32</v>
      </c>
      <c r="AX402" s="15" t="s">
        <v>83</v>
      </c>
      <c r="AY402" s="271" t="s">
        <v>125</v>
      </c>
    </row>
    <row r="403" s="12" customFormat="1" ht="22.8" customHeight="1">
      <c r="A403" s="12"/>
      <c r="B403" s="210"/>
      <c r="C403" s="211"/>
      <c r="D403" s="212" t="s">
        <v>75</v>
      </c>
      <c r="E403" s="224" t="s">
        <v>181</v>
      </c>
      <c r="F403" s="224" t="s">
        <v>527</v>
      </c>
      <c r="G403" s="211"/>
      <c r="H403" s="211"/>
      <c r="I403" s="214"/>
      <c r="J403" s="225">
        <f>BK403</f>
        <v>0</v>
      </c>
      <c r="K403" s="211"/>
      <c r="L403" s="216"/>
      <c r="M403" s="217"/>
      <c r="N403" s="218"/>
      <c r="O403" s="218"/>
      <c r="P403" s="219">
        <f>SUM(P404:P427)</f>
        <v>0</v>
      </c>
      <c r="Q403" s="218"/>
      <c r="R403" s="219">
        <f>SUM(R404:R427)</f>
        <v>112.80156</v>
      </c>
      <c r="S403" s="218"/>
      <c r="T403" s="220">
        <f>SUM(T404:T427)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21" t="s">
        <v>83</v>
      </c>
      <c r="AT403" s="222" t="s">
        <v>75</v>
      </c>
      <c r="AU403" s="222" t="s">
        <v>83</v>
      </c>
      <c r="AY403" s="221" t="s">
        <v>125</v>
      </c>
      <c r="BK403" s="223">
        <f>SUM(BK404:BK427)</f>
        <v>0</v>
      </c>
    </row>
    <row r="404" s="2" customFormat="1" ht="16.5" customHeight="1">
      <c r="A404" s="38"/>
      <c r="B404" s="39"/>
      <c r="C404" s="226" t="s">
        <v>528</v>
      </c>
      <c r="D404" s="226" t="s">
        <v>127</v>
      </c>
      <c r="E404" s="227" t="s">
        <v>529</v>
      </c>
      <c r="F404" s="228" t="s">
        <v>530</v>
      </c>
      <c r="G404" s="229" t="s">
        <v>484</v>
      </c>
      <c r="H404" s="230">
        <v>321</v>
      </c>
      <c r="I404" s="231"/>
      <c r="J404" s="232">
        <f>ROUND(I404*H404,2)</f>
        <v>0</v>
      </c>
      <c r="K404" s="228" t="s">
        <v>131</v>
      </c>
      <c r="L404" s="44"/>
      <c r="M404" s="233" t="s">
        <v>1</v>
      </c>
      <c r="N404" s="234" t="s">
        <v>41</v>
      </c>
      <c r="O404" s="91"/>
      <c r="P404" s="235">
        <f>O404*H404</f>
        <v>0</v>
      </c>
      <c r="Q404" s="235">
        <v>0.1295</v>
      </c>
      <c r="R404" s="235">
        <f>Q404*H404</f>
        <v>41.569499999999998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132</v>
      </c>
      <c r="AT404" s="237" t="s">
        <v>127</v>
      </c>
      <c r="AU404" s="237" t="s">
        <v>85</v>
      </c>
      <c r="AY404" s="17" t="s">
        <v>125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132</v>
      </c>
      <c r="BM404" s="237" t="s">
        <v>531</v>
      </c>
    </row>
    <row r="405" s="13" customFormat="1">
      <c r="A405" s="13"/>
      <c r="B405" s="239"/>
      <c r="C405" s="240"/>
      <c r="D405" s="241" t="s">
        <v>134</v>
      </c>
      <c r="E405" s="242" t="s">
        <v>1</v>
      </c>
      <c r="F405" s="243" t="s">
        <v>532</v>
      </c>
      <c r="G405" s="240"/>
      <c r="H405" s="242" t="s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134</v>
      </c>
      <c r="AU405" s="249" t="s">
        <v>85</v>
      </c>
      <c r="AV405" s="13" t="s">
        <v>83</v>
      </c>
      <c r="AW405" s="13" t="s">
        <v>32</v>
      </c>
      <c r="AX405" s="13" t="s">
        <v>76</v>
      </c>
      <c r="AY405" s="249" t="s">
        <v>125</v>
      </c>
    </row>
    <row r="406" s="14" customFormat="1">
      <c r="A406" s="14"/>
      <c r="B406" s="250"/>
      <c r="C406" s="251"/>
      <c r="D406" s="241" t="s">
        <v>134</v>
      </c>
      <c r="E406" s="252" t="s">
        <v>1</v>
      </c>
      <c r="F406" s="253" t="s">
        <v>533</v>
      </c>
      <c r="G406" s="251"/>
      <c r="H406" s="254">
        <v>321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134</v>
      </c>
      <c r="AU406" s="260" t="s">
        <v>85</v>
      </c>
      <c r="AV406" s="14" t="s">
        <v>85</v>
      </c>
      <c r="AW406" s="14" t="s">
        <v>32</v>
      </c>
      <c r="AX406" s="14" t="s">
        <v>76</v>
      </c>
      <c r="AY406" s="260" t="s">
        <v>125</v>
      </c>
    </row>
    <row r="407" s="15" customFormat="1">
      <c r="A407" s="15"/>
      <c r="B407" s="261"/>
      <c r="C407" s="262"/>
      <c r="D407" s="241" t="s">
        <v>134</v>
      </c>
      <c r="E407" s="263" t="s">
        <v>1</v>
      </c>
      <c r="F407" s="264" t="s">
        <v>137</v>
      </c>
      <c r="G407" s="262"/>
      <c r="H407" s="265">
        <v>321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134</v>
      </c>
      <c r="AU407" s="271" t="s">
        <v>85</v>
      </c>
      <c r="AV407" s="15" t="s">
        <v>132</v>
      </c>
      <c r="AW407" s="15" t="s">
        <v>32</v>
      </c>
      <c r="AX407" s="15" t="s">
        <v>83</v>
      </c>
      <c r="AY407" s="271" t="s">
        <v>125</v>
      </c>
    </row>
    <row r="408" s="2" customFormat="1" ht="16.5" customHeight="1">
      <c r="A408" s="38"/>
      <c r="B408" s="39"/>
      <c r="C408" s="275" t="s">
        <v>534</v>
      </c>
      <c r="D408" s="275" t="s">
        <v>346</v>
      </c>
      <c r="E408" s="276" t="s">
        <v>535</v>
      </c>
      <c r="F408" s="277" t="s">
        <v>536</v>
      </c>
      <c r="G408" s="278" t="s">
        <v>484</v>
      </c>
      <c r="H408" s="279">
        <v>327.42000000000002</v>
      </c>
      <c r="I408" s="280"/>
      <c r="J408" s="281">
        <f>ROUND(I408*H408,2)</f>
        <v>0</v>
      </c>
      <c r="K408" s="277" t="s">
        <v>131</v>
      </c>
      <c r="L408" s="282"/>
      <c r="M408" s="283" t="s">
        <v>1</v>
      </c>
      <c r="N408" s="284" t="s">
        <v>41</v>
      </c>
      <c r="O408" s="91"/>
      <c r="P408" s="235">
        <f>O408*H408</f>
        <v>0</v>
      </c>
      <c r="Q408" s="235">
        <v>0.085000000000000006</v>
      </c>
      <c r="R408" s="235">
        <f>Q408*H408</f>
        <v>27.830700000000004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175</v>
      </c>
      <c r="AT408" s="237" t="s">
        <v>346</v>
      </c>
      <c r="AU408" s="237" t="s">
        <v>85</v>
      </c>
      <c r="AY408" s="17" t="s">
        <v>125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83</v>
      </c>
      <c r="BK408" s="238">
        <f>ROUND(I408*H408,2)</f>
        <v>0</v>
      </c>
      <c r="BL408" s="17" t="s">
        <v>132</v>
      </c>
      <c r="BM408" s="237" t="s">
        <v>537</v>
      </c>
    </row>
    <row r="409" s="13" customFormat="1">
      <c r="A409" s="13"/>
      <c r="B409" s="239"/>
      <c r="C409" s="240"/>
      <c r="D409" s="241" t="s">
        <v>134</v>
      </c>
      <c r="E409" s="242" t="s">
        <v>1</v>
      </c>
      <c r="F409" s="243" t="s">
        <v>538</v>
      </c>
      <c r="G409" s="240"/>
      <c r="H409" s="242" t="s">
        <v>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134</v>
      </c>
      <c r="AU409" s="249" t="s">
        <v>85</v>
      </c>
      <c r="AV409" s="13" t="s">
        <v>83</v>
      </c>
      <c r="AW409" s="13" t="s">
        <v>32</v>
      </c>
      <c r="AX409" s="13" t="s">
        <v>76</v>
      </c>
      <c r="AY409" s="249" t="s">
        <v>125</v>
      </c>
    </row>
    <row r="410" s="14" customFormat="1">
      <c r="A410" s="14"/>
      <c r="B410" s="250"/>
      <c r="C410" s="251"/>
      <c r="D410" s="241" t="s">
        <v>134</v>
      </c>
      <c r="E410" s="252" t="s">
        <v>1</v>
      </c>
      <c r="F410" s="253" t="s">
        <v>539</v>
      </c>
      <c r="G410" s="251"/>
      <c r="H410" s="254">
        <v>327.42000000000002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134</v>
      </c>
      <c r="AU410" s="260" t="s">
        <v>85</v>
      </c>
      <c r="AV410" s="14" t="s">
        <v>85</v>
      </c>
      <c r="AW410" s="14" t="s">
        <v>32</v>
      </c>
      <c r="AX410" s="14" t="s">
        <v>76</v>
      </c>
      <c r="AY410" s="260" t="s">
        <v>125</v>
      </c>
    </row>
    <row r="411" s="15" customFormat="1">
      <c r="A411" s="15"/>
      <c r="B411" s="261"/>
      <c r="C411" s="262"/>
      <c r="D411" s="241" t="s">
        <v>134</v>
      </c>
      <c r="E411" s="263" t="s">
        <v>1</v>
      </c>
      <c r="F411" s="264" t="s">
        <v>137</v>
      </c>
      <c r="G411" s="262"/>
      <c r="H411" s="265">
        <v>327.42000000000002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1" t="s">
        <v>134</v>
      </c>
      <c r="AU411" s="271" t="s">
        <v>85</v>
      </c>
      <c r="AV411" s="15" t="s">
        <v>132</v>
      </c>
      <c r="AW411" s="15" t="s">
        <v>32</v>
      </c>
      <c r="AX411" s="15" t="s">
        <v>83</v>
      </c>
      <c r="AY411" s="271" t="s">
        <v>125</v>
      </c>
    </row>
    <row r="412" s="2" customFormat="1" ht="16.5" customHeight="1">
      <c r="A412" s="38"/>
      <c r="B412" s="39"/>
      <c r="C412" s="226" t="s">
        <v>540</v>
      </c>
      <c r="D412" s="226" t="s">
        <v>127</v>
      </c>
      <c r="E412" s="227" t="s">
        <v>541</v>
      </c>
      <c r="F412" s="228" t="s">
        <v>542</v>
      </c>
      <c r="G412" s="229" t="s">
        <v>484</v>
      </c>
      <c r="H412" s="230">
        <v>52</v>
      </c>
      <c r="I412" s="231"/>
      <c r="J412" s="232">
        <f>ROUND(I412*H412,2)</f>
        <v>0</v>
      </c>
      <c r="K412" s="228" t="s">
        <v>131</v>
      </c>
      <c r="L412" s="44"/>
      <c r="M412" s="233" t="s">
        <v>1</v>
      </c>
      <c r="N412" s="234" t="s">
        <v>41</v>
      </c>
      <c r="O412" s="91"/>
      <c r="P412" s="235">
        <f>O412*H412</f>
        <v>0</v>
      </c>
      <c r="Q412" s="235">
        <v>0.10095</v>
      </c>
      <c r="R412" s="235">
        <f>Q412*H412</f>
        <v>5.2493999999999996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132</v>
      </c>
      <c r="AT412" s="237" t="s">
        <v>127</v>
      </c>
      <c r="AU412" s="237" t="s">
        <v>85</v>
      </c>
      <c r="AY412" s="17" t="s">
        <v>125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83</v>
      </c>
      <c r="BK412" s="238">
        <f>ROUND(I412*H412,2)</f>
        <v>0</v>
      </c>
      <c r="BL412" s="17" t="s">
        <v>132</v>
      </c>
      <c r="BM412" s="237" t="s">
        <v>543</v>
      </c>
    </row>
    <row r="413" s="13" customFormat="1">
      <c r="A413" s="13"/>
      <c r="B413" s="239"/>
      <c r="C413" s="240"/>
      <c r="D413" s="241" t="s">
        <v>134</v>
      </c>
      <c r="E413" s="242" t="s">
        <v>1</v>
      </c>
      <c r="F413" s="243" t="s">
        <v>544</v>
      </c>
      <c r="G413" s="240"/>
      <c r="H413" s="242" t="s">
        <v>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134</v>
      </c>
      <c r="AU413" s="249" t="s">
        <v>85</v>
      </c>
      <c r="AV413" s="13" t="s">
        <v>83</v>
      </c>
      <c r="AW413" s="13" t="s">
        <v>32</v>
      </c>
      <c r="AX413" s="13" t="s">
        <v>76</v>
      </c>
      <c r="AY413" s="249" t="s">
        <v>125</v>
      </c>
    </row>
    <row r="414" s="14" customFormat="1">
      <c r="A414" s="14"/>
      <c r="B414" s="250"/>
      <c r="C414" s="251"/>
      <c r="D414" s="241" t="s">
        <v>134</v>
      </c>
      <c r="E414" s="252" t="s">
        <v>1</v>
      </c>
      <c r="F414" s="253" t="s">
        <v>545</v>
      </c>
      <c r="G414" s="251"/>
      <c r="H414" s="254">
        <v>52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134</v>
      </c>
      <c r="AU414" s="260" t="s">
        <v>85</v>
      </c>
      <c r="AV414" s="14" t="s">
        <v>85</v>
      </c>
      <c r="AW414" s="14" t="s">
        <v>32</v>
      </c>
      <c r="AX414" s="14" t="s">
        <v>76</v>
      </c>
      <c r="AY414" s="260" t="s">
        <v>125</v>
      </c>
    </row>
    <row r="415" s="15" customFormat="1">
      <c r="A415" s="15"/>
      <c r="B415" s="261"/>
      <c r="C415" s="262"/>
      <c r="D415" s="241" t="s">
        <v>134</v>
      </c>
      <c r="E415" s="263" t="s">
        <v>1</v>
      </c>
      <c r="F415" s="264" t="s">
        <v>137</v>
      </c>
      <c r="G415" s="262"/>
      <c r="H415" s="265">
        <v>52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134</v>
      </c>
      <c r="AU415" s="271" t="s">
        <v>85</v>
      </c>
      <c r="AV415" s="15" t="s">
        <v>132</v>
      </c>
      <c r="AW415" s="15" t="s">
        <v>32</v>
      </c>
      <c r="AX415" s="15" t="s">
        <v>83</v>
      </c>
      <c r="AY415" s="271" t="s">
        <v>125</v>
      </c>
    </row>
    <row r="416" s="2" customFormat="1" ht="16.5" customHeight="1">
      <c r="A416" s="38"/>
      <c r="B416" s="39"/>
      <c r="C416" s="275" t="s">
        <v>546</v>
      </c>
      <c r="D416" s="275" t="s">
        <v>346</v>
      </c>
      <c r="E416" s="276" t="s">
        <v>547</v>
      </c>
      <c r="F416" s="277" t="s">
        <v>548</v>
      </c>
      <c r="G416" s="278" t="s">
        <v>484</v>
      </c>
      <c r="H416" s="279">
        <v>53.039999999999999</v>
      </c>
      <c r="I416" s="280"/>
      <c r="J416" s="281">
        <f>ROUND(I416*H416,2)</f>
        <v>0</v>
      </c>
      <c r="K416" s="277" t="s">
        <v>131</v>
      </c>
      <c r="L416" s="282"/>
      <c r="M416" s="283" t="s">
        <v>1</v>
      </c>
      <c r="N416" s="284" t="s">
        <v>41</v>
      </c>
      <c r="O416" s="91"/>
      <c r="P416" s="235">
        <f>O416*H416</f>
        <v>0</v>
      </c>
      <c r="Q416" s="235">
        <v>0.042999999999999997</v>
      </c>
      <c r="R416" s="235">
        <f>Q416*H416</f>
        <v>2.2807199999999996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175</v>
      </c>
      <c r="AT416" s="237" t="s">
        <v>346</v>
      </c>
      <c r="AU416" s="237" t="s">
        <v>85</v>
      </c>
      <c r="AY416" s="17" t="s">
        <v>125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132</v>
      </c>
      <c r="BM416" s="237" t="s">
        <v>549</v>
      </c>
    </row>
    <row r="417" s="13" customFormat="1">
      <c r="A417" s="13"/>
      <c r="B417" s="239"/>
      <c r="C417" s="240"/>
      <c r="D417" s="241" t="s">
        <v>134</v>
      </c>
      <c r="E417" s="242" t="s">
        <v>1</v>
      </c>
      <c r="F417" s="243" t="s">
        <v>550</v>
      </c>
      <c r="G417" s="240"/>
      <c r="H417" s="242" t="s">
        <v>1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134</v>
      </c>
      <c r="AU417" s="249" t="s">
        <v>85</v>
      </c>
      <c r="AV417" s="13" t="s">
        <v>83</v>
      </c>
      <c r="AW417" s="13" t="s">
        <v>32</v>
      </c>
      <c r="AX417" s="13" t="s">
        <v>76</v>
      </c>
      <c r="AY417" s="249" t="s">
        <v>125</v>
      </c>
    </row>
    <row r="418" s="14" customFormat="1">
      <c r="A418" s="14"/>
      <c r="B418" s="250"/>
      <c r="C418" s="251"/>
      <c r="D418" s="241" t="s">
        <v>134</v>
      </c>
      <c r="E418" s="252" t="s">
        <v>1</v>
      </c>
      <c r="F418" s="253" t="s">
        <v>551</v>
      </c>
      <c r="G418" s="251"/>
      <c r="H418" s="254">
        <v>53.039999999999999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0" t="s">
        <v>134</v>
      </c>
      <c r="AU418" s="260" t="s">
        <v>85</v>
      </c>
      <c r="AV418" s="14" t="s">
        <v>85</v>
      </c>
      <c r="AW418" s="14" t="s">
        <v>32</v>
      </c>
      <c r="AX418" s="14" t="s">
        <v>76</v>
      </c>
      <c r="AY418" s="260" t="s">
        <v>125</v>
      </c>
    </row>
    <row r="419" s="15" customFormat="1">
      <c r="A419" s="15"/>
      <c r="B419" s="261"/>
      <c r="C419" s="262"/>
      <c r="D419" s="241" t="s">
        <v>134</v>
      </c>
      <c r="E419" s="263" t="s">
        <v>1</v>
      </c>
      <c r="F419" s="264" t="s">
        <v>137</v>
      </c>
      <c r="G419" s="262"/>
      <c r="H419" s="265">
        <v>53.039999999999999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1" t="s">
        <v>134</v>
      </c>
      <c r="AU419" s="271" t="s">
        <v>85</v>
      </c>
      <c r="AV419" s="15" t="s">
        <v>132</v>
      </c>
      <c r="AW419" s="15" t="s">
        <v>32</v>
      </c>
      <c r="AX419" s="15" t="s">
        <v>83</v>
      </c>
      <c r="AY419" s="271" t="s">
        <v>125</v>
      </c>
    </row>
    <row r="420" s="2" customFormat="1" ht="16.5" customHeight="1">
      <c r="A420" s="38"/>
      <c r="B420" s="39"/>
      <c r="C420" s="226" t="s">
        <v>552</v>
      </c>
      <c r="D420" s="226" t="s">
        <v>127</v>
      </c>
      <c r="E420" s="227" t="s">
        <v>553</v>
      </c>
      <c r="F420" s="228" t="s">
        <v>554</v>
      </c>
      <c r="G420" s="229" t="s">
        <v>157</v>
      </c>
      <c r="H420" s="230">
        <v>3</v>
      </c>
      <c r="I420" s="231"/>
      <c r="J420" s="232">
        <f>ROUND(I420*H420,2)</f>
        <v>0</v>
      </c>
      <c r="K420" s="228" t="s">
        <v>131</v>
      </c>
      <c r="L420" s="44"/>
      <c r="M420" s="233" t="s">
        <v>1</v>
      </c>
      <c r="N420" s="234" t="s">
        <v>41</v>
      </c>
      <c r="O420" s="91"/>
      <c r="P420" s="235">
        <f>O420*H420</f>
        <v>0</v>
      </c>
      <c r="Q420" s="235">
        <v>2.2563399999999998</v>
      </c>
      <c r="R420" s="235">
        <f>Q420*H420</f>
        <v>6.7690199999999994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132</v>
      </c>
      <c r="AT420" s="237" t="s">
        <v>127</v>
      </c>
      <c r="AU420" s="237" t="s">
        <v>85</v>
      </c>
      <c r="AY420" s="17" t="s">
        <v>125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83</v>
      </c>
      <c r="BK420" s="238">
        <f>ROUND(I420*H420,2)</f>
        <v>0</v>
      </c>
      <c r="BL420" s="17" t="s">
        <v>132</v>
      </c>
      <c r="BM420" s="237" t="s">
        <v>555</v>
      </c>
    </row>
    <row r="421" s="13" customFormat="1">
      <c r="A421" s="13"/>
      <c r="B421" s="239"/>
      <c r="C421" s="240"/>
      <c r="D421" s="241" t="s">
        <v>134</v>
      </c>
      <c r="E421" s="242" t="s">
        <v>1</v>
      </c>
      <c r="F421" s="243" t="s">
        <v>556</v>
      </c>
      <c r="G421" s="240"/>
      <c r="H421" s="242" t="s">
        <v>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134</v>
      </c>
      <c r="AU421" s="249" t="s">
        <v>85</v>
      </c>
      <c r="AV421" s="13" t="s">
        <v>83</v>
      </c>
      <c r="AW421" s="13" t="s">
        <v>32</v>
      </c>
      <c r="AX421" s="13" t="s">
        <v>76</v>
      </c>
      <c r="AY421" s="249" t="s">
        <v>125</v>
      </c>
    </row>
    <row r="422" s="14" customFormat="1">
      <c r="A422" s="14"/>
      <c r="B422" s="250"/>
      <c r="C422" s="251"/>
      <c r="D422" s="241" t="s">
        <v>134</v>
      </c>
      <c r="E422" s="252" t="s">
        <v>1</v>
      </c>
      <c r="F422" s="253" t="s">
        <v>143</v>
      </c>
      <c r="G422" s="251"/>
      <c r="H422" s="254">
        <v>3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0" t="s">
        <v>134</v>
      </c>
      <c r="AU422" s="260" t="s">
        <v>85</v>
      </c>
      <c r="AV422" s="14" t="s">
        <v>85</v>
      </c>
      <c r="AW422" s="14" t="s">
        <v>32</v>
      </c>
      <c r="AX422" s="14" t="s">
        <v>76</v>
      </c>
      <c r="AY422" s="260" t="s">
        <v>125</v>
      </c>
    </row>
    <row r="423" s="15" customFormat="1">
      <c r="A423" s="15"/>
      <c r="B423" s="261"/>
      <c r="C423" s="262"/>
      <c r="D423" s="241" t="s">
        <v>134</v>
      </c>
      <c r="E423" s="263" t="s">
        <v>1</v>
      </c>
      <c r="F423" s="264" t="s">
        <v>137</v>
      </c>
      <c r="G423" s="262"/>
      <c r="H423" s="265">
        <v>3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1" t="s">
        <v>134</v>
      </c>
      <c r="AU423" s="271" t="s">
        <v>85</v>
      </c>
      <c r="AV423" s="15" t="s">
        <v>132</v>
      </c>
      <c r="AW423" s="15" t="s">
        <v>32</v>
      </c>
      <c r="AX423" s="15" t="s">
        <v>83</v>
      </c>
      <c r="AY423" s="271" t="s">
        <v>125</v>
      </c>
    </row>
    <row r="424" s="2" customFormat="1" ht="21.75" customHeight="1">
      <c r="A424" s="38"/>
      <c r="B424" s="39"/>
      <c r="C424" s="226" t="s">
        <v>557</v>
      </c>
      <c r="D424" s="226" t="s">
        <v>127</v>
      </c>
      <c r="E424" s="227" t="s">
        <v>558</v>
      </c>
      <c r="F424" s="228" t="s">
        <v>559</v>
      </c>
      <c r="G424" s="229" t="s">
        <v>408</v>
      </c>
      <c r="H424" s="230">
        <v>18</v>
      </c>
      <c r="I424" s="231"/>
      <c r="J424" s="232">
        <f>ROUND(I424*H424,2)</f>
        <v>0</v>
      </c>
      <c r="K424" s="228" t="s">
        <v>131</v>
      </c>
      <c r="L424" s="44"/>
      <c r="M424" s="233" t="s">
        <v>1</v>
      </c>
      <c r="N424" s="234" t="s">
        <v>41</v>
      </c>
      <c r="O424" s="91"/>
      <c r="P424" s="235">
        <f>O424*H424</f>
        <v>0</v>
      </c>
      <c r="Q424" s="235">
        <v>1.61679</v>
      </c>
      <c r="R424" s="235">
        <f>Q424*H424</f>
        <v>29.102219999999999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132</v>
      </c>
      <c r="AT424" s="237" t="s">
        <v>127</v>
      </c>
      <c r="AU424" s="237" t="s">
        <v>85</v>
      </c>
      <c r="AY424" s="17" t="s">
        <v>125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83</v>
      </c>
      <c r="BK424" s="238">
        <f>ROUND(I424*H424,2)</f>
        <v>0</v>
      </c>
      <c r="BL424" s="17" t="s">
        <v>132</v>
      </c>
      <c r="BM424" s="237" t="s">
        <v>560</v>
      </c>
    </row>
    <row r="425" s="13" customFormat="1">
      <c r="A425" s="13"/>
      <c r="B425" s="239"/>
      <c r="C425" s="240"/>
      <c r="D425" s="241" t="s">
        <v>134</v>
      </c>
      <c r="E425" s="242" t="s">
        <v>1</v>
      </c>
      <c r="F425" s="243" t="s">
        <v>561</v>
      </c>
      <c r="G425" s="240"/>
      <c r="H425" s="242" t="s">
        <v>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134</v>
      </c>
      <c r="AU425" s="249" t="s">
        <v>85</v>
      </c>
      <c r="AV425" s="13" t="s">
        <v>83</v>
      </c>
      <c r="AW425" s="13" t="s">
        <v>32</v>
      </c>
      <c r="AX425" s="13" t="s">
        <v>76</v>
      </c>
      <c r="AY425" s="249" t="s">
        <v>125</v>
      </c>
    </row>
    <row r="426" s="14" customFormat="1">
      <c r="A426" s="14"/>
      <c r="B426" s="250"/>
      <c r="C426" s="251"/>
      <c r="D426" s="241" t="s">
        <v>134</v>
      </c>
      <c r="E426" s="252" t="s">
        <v>1</v>
      </c>
      <c r="F426" s="253" t="s">
        <v>562</v>
      </c>
      <c r="G426" s="251"/>
      <c r="H426" s="254">
        <v>18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134</v>
      </c>
      <c r="AU426" s="260" t="s">
        <v>85</v>
      </c>
      <c r="AV426" s="14" t="s">
        <v>85</v>
      </c>
      <c r="AW426" s="14" t="s">
        <v>32</v>
      </c>
      <c r="AX426" s="14" t="s">
        <v>76</v>
      </c>
      <c r="AY426" s="260" t="s">
        <v>125</v>
      </c>
    </row>
    <row r="427" s="15" customFormat="1">
      <c r="A427" s="15"/>
      <c r="B427" s="261"/>
      <c r="C427" s="262"/>
      <c r="D427" s="241" t="s">
        <v>134</v>
      </c>
      <c r="E427" s="263" t="s">
        <v>1</v>
      </c>
      <c r="F427" s="264" t="s">
        <v>137</v>
      </c>
      <c r="G427" s="262"/>
      <c r="H427" s="265">
        <v>18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134</v>
      </c>
      <c r="AU427" s="271" t="s">
        <v>85</v>
      </c>
      <c r="AV427" s="15" t="s">
        <v>132</v>
      </c>
      <c r="AW427" s="15" t="s">
        <v>32</v>
      </c>
      <c r="AX427" s="15" t="s">
        <v>83</v>
      </c>
      <c r="AY427" s="271" t="s">
        <v>125</v>
      </c>
    </row>
    <row r="428" s="12" customFormat="1" ht="22.8" customHeight="1">
      <c r="A428" s="12"/>
      <c r="B428" s="210"/>
      <c r="C428" s="211"/>
      <c r="D428" s="212" t="s">
        <v>75</v>
      </c>
      <c r="E428" s="224" t="s">
        <v>563</v>
      </c>
      <c r="F428" s="224" t="s">
        <v>564</v>
      </c>
      <c r="G428" s="211"/>
      <c r="H428" s="211"/>
      <c r="I428" s="214"/>
      <c r="J428" s="225">
        <f>BK428</f>
        <v>0</v>
      </c>
      <c r="K428" s="211"/>
      <c r="L428" s="216"/>
      <c r="M428" s="217"/>
      <c r="N428" s="218"/>
      <c r="O428" s="218"/>
      <c r="P428" s="219">
        <f>SUM(P429:P430)</f>
        <v>0</v>
      </c>
      <c r="Q428" s="218"/>
      <c r="R428" s="219">
        <f>SUM(R429:R430)</f>
        <v>0</v>
      </c>
      <c r="S428" s="218"/>
      <c r="T428" s="220">
        <f>SUM(T429:T430)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1" t="s">
        <v>83</v>
      </c>
      <c r="AT428" s="222" t="s">
        <v>75</v>
      </c>
      <c r="AU428" s="222" t="s">
        <v>83</v>
      </c>
      <c r="AY428" s="221" t="s">
        <v>125</v>
      </c>
      <c r="BK428" s="223">
        <f>SUM(BK429:BK430)</f>
        <v>0</v>
      </c>
    </row>
    <row r="429" s="2" customFormat="1" ht="21.75" customHeight="1">
      <c r="A429" s="38"/>
      <c r="B429" s="39"/>
      <c r="C429" s="226" t="s">
        <v>565</v>
      </c>
      <c r="D429" s="226" t="s">
        <v>127</v>
      </c>
      <c r="E429" s="227" t="s">
        <v>566</v>
      </c>
      <c r="F429" s="228" t="s">
        <v>567</v>
      </c>
      <c r="G429" s="229" t="s">
        <v>171</v>
      </c>
      <c r="H429" s="230">
        <v>240.28999999999999</v>
      </c>
      <c r="I429" s="231"/>
      <c r="J429" s="232">
        <f>ROUND(I429*H429,2)</f>
        <v>0</v>
      </c>
      <c r="K429" s="228" t="s">
        <v>131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132</v>
      </c>
      <c r="AT429" s="237" t="s">
        <v>127</v>
      </c>
      <c r="AU429" s="237" t="s">
        <v>85</v>
      </c>
      <c r="AY429" s="17" t="s">
        <v>125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132</v>
      </c>
      <c r="BM429" s="237" t="s">
        <v>568</v>
      </c>
    </row>
    <row r="430" s="2" customFormat="1" ht="21.75" customHeight="1">
      <c r="A430" s="38"/>
      <c r="B430" s="39"/>
      <c r="C430" s="226" t="s">
        <v>569</v>
      </c>
      <c r="D430" s="226" t="s">
        <v>127</v>
      </c>
      <c r="E430" s="227" t="s">
        <v>570</v>
      </c>
      <c r="F430" s="228" t="s">
        <v>571</v>
      </c>
      <c r="G430" s="229" t="s">
        <v>171</v>
      </c>
      <c r="H430" s="230">
        <v>240.28999999999999</v>
      </c>
      <c r="I430" s="231"/>
      <c r="J430" s="232">
        <f>ROUND(I430*H430,2)</f>
        <v>0</v>
      </c>
      <c r="K430" s="228" t="s">
        <v>131</v>
      </c>
      <c r="L430" s="44"/>
      <c r="M430" s="233" t="s">
        <v>1</v>
      </c>
      <c r="N430" s="234" t="s">
        <v>41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132</v>
      </c>
      <c r="AT430" s="237" t="s">
        <v>127</v>
      </c>
      <c r="AU430" s="237" t="s">
        <v>85</v>
      </c>
      <c r="AY430" s="17" t="s">
        <v>125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83</v>
      </c>
      <c r="BK430" s="238">
        <f>ROUND(I430*H430,2)</f>
        <v>0</v>
      </c>
      <c r="BL430" s="17" t="s">
        <v>132</v>
      </c>
      <c r="BM430" s="237" t="s">
        <v>572</v>
      </c>
    </row>
    <row r="431" s="12" customFormat="1" ht="25.92" customHeight="1">
      <c r="A431" s="12"/>
      <c r="B431" s="210"/>
      <c r="C431" s="211"/>
      <c r="D431" s="212" t="s">
        <v>75</v>
      </c>
      <c r="E431" s="213" t="s">
        <v>346</v>
      </c>
      <c r="F431" s="213" t="s">
        <v>573</v>
      </c>
      <c r="G431" s="211"/>
      <c r="H431" s="211"/>
      <c r="I431" s="214"/>
      <c r="J431" s="215">
        <f>BK431</f>
        <v>0</v>
      </c>
      <c r="K431" s="211"/>
      <c r="L431" s="216"/>
      <c r="M431" s="217"/>
      <c r="N431" s="218"/>
      <c r="O431" s="218"/>
      <c r="P431" s="219">
        <f>P432</f>
        <v>0</v>
      </c>
      <c r="Q431" s="218"/>
      <c r="R431" s="219">
        <f>R432</f>
        <v>1.0229999999999999</v>
      </c>
      <c r="S431" s="218"/>
      <c r="T431" s="220">
        <f>T432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1" t="s">
        <v>143</v>
      </c>
      <c r="AT431" s="222" t="s">
        <v>75</v>
      </c>
      <c r="AU431" s="222" t="s">
        <v>76</v>
      </c>
      <c r="AY431" s="221" t="s">
        <v>125</v>
      </c>
      <c r="BK431" s="223">
        <f>BK432</f>
        <v>0</v>
      </c>
    </row>
    <row r="432" s="12" customFormat="1" ht="22.8" customHeight="1">
      <c r="A432" s="12"/>
      <c r="B432" s="210"/>
      <c r="C432" s="211"/>
      <c r="D432" s="212" t="s">
        <v>75</v>
      </c>
      <c r="E432" s="224" t="s">
        <v>574</v>
      </c>
      <c r="F432" s="224" t="s">
        <v>575</v>
      </c>
      <c r="G432" s="211"/>
      <c r="H432" s="211"/>
      <c r="I432" s="214"/>
      <c r="J432" s="225">
        <f>BK432</f>
        <v>0</v>
      </c>
      <c r="K432" s="211"/>
      <c r="L432" s="216"/>
      <c r="M432" s="217"/>
      <c r="N432" s="218"/>
      <c r="O432" s="218"/>
      <c r="P432" s="219">
        <f>SUM(P433:P440)</f>
        <v>0</v>
      </c>
      <c r="Q432" s="218"/>
      <c r="R432" s="219">
        <f>SUM(R433:R440)</f>
        <v>1.0229999999999999</v>
      </c>
      <c r="S432" s="218"/>
      <c r="T432" s="220">
        <f>SUM(T433:T440)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21" t="s">
        <v>143</v>
      </c>
      <c r="AT432" s="222" t="s">
        <v>75</v>
      </c>
      <c r="AU432" s="222" t="s">
        <v>83</v>
      </c>
      <c r="AY432" s="221" t="s">
        <v>125</v>
      </c>
      <c r="BK432" s="223">
        <f>SUM(BK433:BK440)</f>
        <v>0</v>
      </c>
    </row>
    <row r="433" s="2" customFormat="1" ht="16.5" customHeight="1">
      <c r="A433" s="38"/>
      <c r="B433" s="39"/>
      <c r="C433" s="226" t="s">
        <v>576</v>
      </c>
      <c r="D433" s="226" t="s">
        <v>127</v>
      </c>
      <c r="E433" s="227" t="s">
        <v>577</v>
      </c>
      <c r="F433" s="228" t="s">
        <v>578</v>
      </c>
      <c r="G433" s="229" t="s">
        <v>484</v>
      </c>
      <c r="H433" s="230">
        <v>33</v>
      </c>
      <c r="I433" s="231"/>
      <c r="J433" s="232">
        <f>ROUND(I433*H433,2)</f>
        <v>0</v>
      </c>
      <c r="K433" s="228" t="s">
        <v>131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0</v>
      </c>
      <c r="R433" s="235">
        <f>Q433*H433</f>
        <v>0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510</v>
      </c>
      <c r="AT433" s="237" t="s">
        <v>127</v>
      </c>
      <c r="AU433" s="237" t="s">
        <v>85</v>
      </c>
      <c r="AY433" s="17" t="s">
        <v>125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510</v>
      </c>
      <c r="BM433" s="237" t="s">
        <v>579</v>
      </c>
    </row>
    <row r="434" s="13" customFormat="1">
      <c r="A434" s="13"/>
      <c r="B434" s="239"/>
      <c r="C434" s="240"/>
      <c r="D434" s="241" t="s">
        <v>134</v>
      </c>
      <c r="E434" s="242" t="s">
        <v>1</v>
      </c>
      <c r="F434" s="243" t="s">
        <v>580</v>
      </c>
      <c r="G434" s="240"/>
      <c r="H434" s="242" t="s">
        <v>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134</v>
      </c>
      <c r="AU434" s="249" t="s">
        <v>85</v>
      </c>
      <c r="AV434" s="13" t="s">
        <v>83</v>
      </c>
      <c r="AW434" s="13" t="s">
        <v>32</v>
      </c>
      <c r="AX434" s="13" t="s">
        <v>76</v>
      </c>
      <c r="AY434" s="249" t="s">
        <v>125</v>
      </c>
    </row>
    <row r="435" s="14" customFormat="1">
      <c r="A435" s="14"/>
      <c r="B435" s="250"/>
      <c r="C435" s="251"/>
      <c r="D435" s="241" t="s">
        <v>134</v>
      </c>
      <c r="E435" s="252" t="s">
        <v>1</v>
      </c>
      <c r="F435" s="253" t="s">
        <v>581</v>
      </c>
      <c r="G435" s="251"/>
      <c r="H435" s="254">
        <v>33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0" t="s">
        <v>134</v>
      </c>
      <c r="AU435" s="260" t="s">
        <v>85</v>
      </c>
      <c r="AV435" s="14" t="s">
        <v>85</v>
      </c>
      <c r="AW435" s="14" t="s">
        <v>32</v>
      </c>
      <c r="AX435" s="14" t="s">
        <v>76</v>
      </c>
      <c r="AY435" s="260" t="s">
        <v>125</v>
      </c>
    </row>
    <row r="436" s="15" customFormat="1">
      <c r="A436" s="15"/>
      <c r="B436" s="261"/>
      <c r="C436" s="262"/>
      <c r="D436" s="241" t="s">
        <v>134</v>
      </c>
      <c r="E436" s="263" t="s">
        <v>1</v>
      </c>
      <c r="F436" s="264" t="s">
        <v>137</v>
      </c>
      <c r="G436" s="262"/>
      <c r="H436" s="265">
        <v>33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1" t="s">
        <v>134</v>
      </c>
      <c r="AU436" s="271" t="s">
        <v>85</v>
      </c>
      <c r="AV436" s="15" t="s">
        <v>132</v>
      </c>
      <c r="AW436" s="15" t="s">
        <v>32</v>
      </c>
      <c r="AX436" s="15" t="s">
        <v>83</v>
      </c>
      <c r="AY436" s="271" t="s">
        <v>125</v>
      </c>
    </row>
    <row r="437" s="2" customFormat="1" ht="16.5" customHeight="1">
      <c r="A437" s="38"/>
      <c r="B437" s="39"/>
      <c r="C437" s="275" t="s">
        <v>582</v>
      </c>
      <c r="D437" s="275" t="s">
        <v>346</v>
      </c>
      <c r="E437" s="276" t="s">
        <v>583</v>
      </c>
      <c r="F437" s="277" t="s">
        <v>584</v>
      </c>
      <c r="G437" s="278" t="s">
        <v>484</v>
      </c>
      <c r="H437" s="279">
        <v>33</v>
      </c>
      <c r="I437" s="280"/>
      <c r="J437" s="281">
        <f>ROUND(I437*H437,2)</f>
        <v>0</v>
      </c>
      <c r="K437" s="277" t="s">
        <v>131</v>
      </c>
      <c r="L437" s="282"/>
      <c r="M437" s="283" t="s">
        <v>1</v>
      </c>
      <c r="N437" s="284" t="s">
        <v>41</v>
      </c>
      <c r="O437" s="91"/>
      <c r="P437" s="235">
        <f>O437*H437</f>
        <v>0</v>
      </c>
      <c r="Q437" s="235">
        <v>0.031</v>
      </c>
      <c r="R437" s="235">
        <f>Q437*H437</f>
        <v>1.0229999999999999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585</v>
      </c>
      <c r="AT437" s="237" t="s">
        <v>346</v>
      </c>
      <c r="AU437" s="237" t="s">
        <v>85</v>
      </c>
      <c r="AY437" s="17" t="s">
        <v>125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585</v>
      </c>
      <c r="BM437" s="237" t="s">
        <v>586</v>
      </c>
    </row>
    <row r="438" s="13" customFormat="1">
      <c r="A438" s="13"/>
      <c r="B438" s="239"/>
      <c r="C438" s="240"/>
      <c r="D438" s="241" t="s">
        <v>134</v>
      </c>
      <c r="E438" s="242" t="s">
        <v>1</v>
      </c>
      <c r="F438" s="243" t="s">
        <v>254</v>
      </c>
      <c r="G438" s="240"/>
      <c r="H438" s="242" t="s">
        <v>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134</v>
      </c>
      <c r="AU438" s="249" t="s">
        <v>85</v>
      </c>
      <c r="AV438" s="13" t="s">
        <v>83</v>
      </c>
      <c r="AW438" s="13" t="s">
        <v>32</v>
      </c>
      <c r="AX438" s="13" t="s">
        <v>76</v>
      </c>
      <c r="AY438" s="249" t="s">
        <v>125</v>
      </c>
    </row>
    <row r="439" s="14" customFormat="1">
      <c r="A439" s="14"/>
      <c r="B439" s="250"/>
      <c r="C439" s="251"/>
      <c r="D439" s="241" t="s">
        <v>134</v>
      </c>
      <c r="E439" s="252" t="s">
        <v>1</v>
      </c>
      <c r="F439" s="253" t="s">
        <v>581</v>
      </c>
      <c r="G439" s="251"/>
      <c r="H439" s="254">
        <v>33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134</v>
      </c>
      <c r="AU439" s="260" t="s">
        <v>85</v>
      </c>
      <c r="AV439" s="14" t="s">
        <v>85</v>
      </c>
      <c r="AW439" s="14" t="s">
        <v>32</v>
      </c>
      <c r="AX439" s="14" t="s">
        <v>76</v>
      </c>
      <c r="AY439" s="260" t="s">
        <v>125</v>
      </c>
    </row>
    <row r="440" s="15" customFormat="1">
      <c r="A440" s="15"/>
      <c r="B440" s="261"/>
      <c r="C440" s="262"/>
      <c r="D440" s="241" t="s">
        <v>134</v>
      </c>
      <c r="E440" s="263" t="s">
        <v>1</v>
      </c>
      <c r="F440" s="264" t="s">
        <v>137</v>
      </c>
      <c r="G440" s="262"/>
      <c r="H440" s="265">
        <v>33</v>
      </c>
      <c r="I440" s="266"/>
      <c r="J440" s="262"/>
      <c r="K440" s="262"/>
      <c r="L440" s="267"/>
      <c r="M440" s="272"/>
      <c r="N440" s="273"/>
      <c r="O440" s="273"/>
      <c r="P440" s="273"/>
      <c r="Q440" s="273"/>
      <c r="R440" s="273"/>
      <c r="S440" s="273"/>
      <c r="T440" s="27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134</v>
      </c>
      <c r="AU440" s="271" t="s">
        <v>85</v>
      </c>
      <c r="AV440" s="15" t="s">
        <v>132</v>
      </c>
      <c r="AW440" s="15" t="s">
        <v>32</v>
      </c>
      <c r="AX440" s="15" t="s">
        <v>83</v>
      </c>
      <c r="AY440" s="271" t="s">
        <v>125</v>
      </c>
    </row>
    <row r="441" s="2" customFormat="1" ht="6.96" customHeight="1">
      <c r="A441" s="38"/>
      <c r="B441" s="66"/>
      <c r="C441" s="67"/>
      <c r="D441" s="67"/>
      <c r="E441" s="67"/>
      <c r="F441" s="67"/>
      <c r="G441" s="67"/>
      <c r="H441" s="67"/>
      <c r="I441" s="67"/>
      <c r="J441" s="67"/>
      <c r="K441" s="67"/>
      <c r="L441" s="44"/>
      <c r="M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</row>
  </sheetData>
  <sheetProtection sheet="1" autoFilter="0" formatColumns="0" formatRows="0" objects="1" scenarios="1" spinCount="100000" saltValue="iH1oBw+H5wq2bPePLg8f6r1QJGg+1LpN0FYElsSkj7t4mbgj26SdwF6/udhSO3EXs/M/YirE/AVIsE5kXqSAnw==" hashValue="qRH0HL4Jq5iBiD5ysSfXUSWxkE19wfZbRkFcA0A9re/FWTr3hSbevvzE3obzVuAiIUOvwe/owHlcZ3LFrOdmyA==" algorithmName="SHA-512" password="CC35"/>
  <autoFilter ref="C128:K4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Kněžnou,III.etapa - ul. Bajzova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587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7. 8. 2024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ROUND((SUM(BE122:BE150)),  2)</f>
        <v>0</v>
      </c>
      <c r="G33" s="38"/>
      <c r="H33" s="38"/>
      <c r="I33" s="164">
        <v>0.20999999999999999</v>
      </c>
      <c r="J33" s="163">
        <f>ROUND(((SUM(BE122:BE150))*I33),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ROUND((SUM(BF122:BF150)),  2)</f>
        <v>0</v>
      </c>
      <c r="G34" s="38"/>
      <c r="H34" s="38"/>
      <c r="I34" s="164">
        <v>0.12</v>
      </c>
      <c r="J34" s="163">
        <f>ROUND(((SUM(BF122:BF150))*I34),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ROUND((SUM(BG122:BG150)),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ROUND((SUM(BH122:BH150)),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ROUND((SUM(BI122:BI150)),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Kněžnou,III.etapa - ul. Bajzova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7. 8. 2024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588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589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590</v>
      </c>
      <c r="E99" s="196"/>
      <c r="F99" s="196"/>
      <c r="G99" s="196"/>
      <c r="H99" s="196"/>
      <c r="I99" s="196"/>
      <c r="J99" s="197">
        <f>J133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591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592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593</v>
      </c>
      <c r="E102" s="196"/>
      <c r="F102" s="196"/>
      <c r="G102" s="196"/>
      <c r="H102" s="196"/>
      <c r="I102" s="196"/>
      <c r="J102" s="197">
        <f>J149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ZTV Nová Sibiř,  Rychnov nad Kněžnou,III.etapa - ul. Bajzova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7. 8. 2024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111</v>
      </c>
      <c r="D121" s="202" t="s">
        <v>61</v>
      </c>
      <c r="E121" s="202" t="s">
        <v>57</v>
      </c>
      <c r="F121" s="202" t="s">
        <v>58</v>
      </c>
      <c r="G121" s="202" t="s">
        <v>112</v>
      </c>
      <c r="H121" s="202" t="s">
        <v>113</v>
      </c>
      <c r="I121" s="202" t="s">
        <v>114</v>
      </c>
      <c r="J121" s="202" t="s">
        <v>104</v>
      </c>
      <c r="K121" s="203" t="s">
        <v>115</v>
      </c>
      <c r="L121" s="204"/>
      <c r="M121" s="100" t="s">
        <v>1</v>
      </c>
      <c r="N121" s="101" t="s">
        <v>40</v>
      </c>
      <c r="O121" s="101" t="s">
        <v>116</v>
      </c>
      <c r="P121" s="101" t="s">
        <v>117</v>
      </c>
      <c r="Q121" s="101" t="s">
        <v>118</v>
      </c>
      <c r="R121" s="101" t="s">
        <v>119</v>
      </c>
      <c r="S121" s="101" t="s">
        <v>120</v>
      </c>
      <c r="T121" s="102" t="s">
        <v>121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122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594</v>
      </c>
      <c r="F123" s="213" t="s">
        <v>595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P124+P133+P142+P144+P149</f>
        <v>0</v>
      </c>
      <c r="Q123" s="218"/>
      <c r="R123" s="219">
        <f>R124+R133+R142+R144+R149</f>
        <v>0</v>
      </c>
      <c r="S123" s="218"/>
      <c r="T123" s="220">
        <f>T124+T133+T142+T144+T149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154</v>
      </c>
      <c r="AT123" s="222" t="s">
        <v>75</v>
      </c>
      <c r="AU123" s="222" t="s">
        <v>76</v>
      </c>
      <c r="AY123" s="221" t="s">
        <v>125</v>
      </c>
      <c r="BK123" s="223">
        <f>BK124+BK133+BK142+BK144+BK149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596</v>
      </c>
      <c r="F124" s="224" t="s">
        <v>597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154</v>
      </c>
      <c r="AT124" s="222" t="s">
        <v>75</v>
      </c>
      <c r="AU124" s="222" t="s">
        <v>83</v>
      </c>
      <c r="AY124" s="221" t="s">
        <v>125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127</v>
      </c>
      <c r="E125" s="227" t="s">
        <v>598</v>
      </c>
      <c r="F125" s="228" t="s">
        <v>599</v>
      </c>
      <c r="G125" s="229" t="s">
        <v>408</v>
      </c>
      <c r="H125" s="230">
        <v>1</v>
      </c>
      <c r="I125" s="231"/>
      <c r="J125" s="232">
        <f>ROUND(I125*H125,2)</f>
        <v>0</v>
      </c>
      <c r="K125" s="228" t="s">
        <v>131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600</v>
      </c>
      <c r="AT125" s="237" t="s">
        <v>127</v>
      </c>
      <c r="AU125" s="237" t="s">
        <v>85</v>
      </c>
      <c r="AY125" s="17" t="s">
        <v>125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600</v>
      </c>
      <c r="BM125" s="237" t="s">
        <v>601</v>
      </c>
    </row>
    <row r="126" s="2" customFormat="1" ht="16.5" customHeight="1">
      <c r="A126" s="38"/>
      <c r="B126" s="39"/>
      <c r="C126" s="226" t="s">
        <v>85</v>
      </c>
      <c r="D126" s="226" t="s">
        <v>127</v>
      </c>
      <c r="E126" s="227" t="s">
        <v>602</v>
      </c>
      <c r="F126" s="228" t="s">
        <v>603</v>
      </c>
      <c r="G126" s="229" t="s">
        <v>408</v>
      </c>
      <c r="H126" s="230">
        <v>1</v>
      </c>
      <c r="I126" s="231"/>
      <c r="J126" s="232">
        <f>ROUND(I126*H126,2)</f>
        <v>0</v>
      </c>
      <c r="K126" s="228" t="s">
        <v>131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600</v>
      </c>
      <c r="AT126" s="237" t="s">
        <v>127</v>
      </c>
      <c r="AU126" s="237" t="s">
        <v>85</v>
      </c>
      <c r="AY126" s="17" t="s">
        <v>125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600</v>
      </c>
      <c r="BM126" s="237" t="s">
        <v>604</v>
      </c>
    </row>
    <row r="127" s="13" customFormat="1">
      <c r="A127" s="13"/>
      <c r="B127" s="239"/>
      <c r="C127" s="240"/>
      <c r="D127" s="241" t="s">
        <v>134</v>
      </c>
      <c r="E127" s="242" t="s">
        <v>1</v>
      </c>
      <c r="F127" s="243" t="s">
        <v>605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134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125</v>
      </c>
    </row>
    <row r="128" s="14" customFormat="1">
      <c r="A128" s="14"/>
      <c r="B128" s="250"/>
      <c r="C128" s="251"/>
      <c r="D128" s="241" t="s">
        <v>134</v>
      </c>
      <c r="E128" s="252" t="s">
        <v>1</v>
      </c>
      <c r="F128" s="253" t="s">
        <v>83</v>
      </c>
      <c r="G128" s="251"/>
      <c r="H128" s="254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134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125</v>
      </c>
    </row>
    <row r="129" s="15" customFormat="1">
      <c r="A129" s="15"/>
      <c r="B129" s="261"/>
      <c r="C129" s="262"/>
      <c r="D129" s="241" t="s">
        <v>134</v>
      </c>
      <c r="E129" s="263" t="s">
        <v>1</v>
      </c>
      <c r="F129" s="264" t="s">
        <v>137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134</v>
      </c>
      <c r="AU129" s="271" t="s">
        <v>85</v>
      </c>
      <c r="AV129" s="15" t="s">
        <v>132</v>
      </c>
      <c r="AW129" s="15" t="s">
        <v>32</v>
      </c>
      <c r="AX129" s="15" t="s">
        <v>83</v>
      </c>
      <c r="AY129" s="271" t="s">
        <v>125</v>
      </c>
    </row>
    <row r="130" s="2" customFormat="1" ht="16.5" customHeight="1">
      <c r="A130" s="38"/>
      <c r="B130" s="39"/>
      <c r="C130" s="226" t="s">
        <v>143</v>
      </c>
      <c r="D130" s="226" t="s">
        <v>127</v>
      </c>
      <c r="E130" s="227" t="s">
        <v>606</v>
      </c>
      <c r="F130" s="228" t="s">
        <v>607</v>
      </c>
      <c r="G130" s="229" t="s">
        <v>408</v>
      </c>
      <c r="H130" s="230">
        <v>1</v>
      </c>
      <c r="I130" s="231"/>
      <c r="J130" s="232">
        <f>ROUND(I130*H130,2)</f>
        <v>0</v>
      </c>
      <c r="K130" s="228" t="s">
        <v>131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600</v>
      </c>
      <c r="AT130" s="237" t="s">
        <v>127</v>
      </c>
      <c r="AU130" s="237" t="s">
        <v>85</v>
      </c>
      <c r="AY130" s="17" t="s">
        <v>125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600</v>
      </c>
      <c r="BM130" s="237" t="s">
        <v>608</v>
      </c>
    </row>
    <row r="131" s="2" customFormat="1" ht="16.5" customHeight="1">
      <c r="A131" s="38"/>
      <c r="B131" s="39"/>
      <c r="C131" s="226" t="s">
        <v>132</v>
      </c>
      <c r="D131" s="226" t="s">
        <v>127</v>
      </c>
      <c r="E131" s="227" t="s">
        <v>609</v>
      </c>
      <c r="F131" s="228" t="s">
        <v>610</v>
      </c>
      <c r="G131" s="229" t="s">
        <v>408</v>
      </c>
      <c r="H131" s="230">
        <v>1</v>
      </c>
      <c r="I131" s="231"/>
      <c r="J131" s="232">
        <f>ROUND(I131*H131,2)</f>
        <v>0</v>
      </c>
      <c r="K131" s="228" t="s">
        <v>131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600</v>
      </c>
      <c r="AT131" s="237" t="s">
        <v>127</v>
      </c>
      <c r="AU131" s="237" t="s">
        <v>85</v>
      </c>
      <c r="AY131" s="17" t="s">
        <v>125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600</v>
      </c>
      <c r="BM131" s="237" t="s">
        <v>611</v>
      </c>
    </row>
    <row r="132" s="2" customFormat="1" ht="16.5" customHeight="1">
      <c r="A132" s="38"/>
      <c r="B132" s="39"/>
      <c r="C132" s="226" t="s">
        <v>154</v>
      </c>
      <c r="D132" s="226" t="s">
        <v>127</v>
      </c>
      <c r="E132" s="227" t="s">
        <v>612</v>
      </c>
      <c r="F132" s="228" t="s">
        <v>613</v>
      </c>
      <c r="G132" s="229" t="s">
        <v>408</v>
      </c>
      <c r="H132" s="230">
        <v>1</v>
      </c>
      <c r="I132" s="231"/>
      <c r="J132" s="232">
        <f>ROUND(I132*H132,2)</f>
        <v>0</v>
      </c>
      <c r="K132" s="228" t="s">
        <v>131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600</v>
      </c>
      <c r="AT132" s="237" t="s">
        <v>127</v>
      </c>
      <c r="AU132" s="237" t="s">
        <v>85</v>
      </c>
      <c r="AY132" s="17" t="s">
        <v>125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600</v>
      </c>
      <c r="BM132" s="237" t="s">
        <v>614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615</v>
      </c>
      <c r="F133" s="224" t="s">
        <v>616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SUM(P134:P141)</f>
        <v>0</v>
      </c>
      <c r="Q133" s="218"/>
      <c r="R133" s="219">
        <f>SUM(R134:R141)</f>
        <v>0</v>
      </c>
      <c r="S133" s="218"/>
      <c r="T133" s="22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154</v>
      </c>
      <c r="AT133" s="222" t="s">
        <v>75</v>
      </c>
      <c r="AU133" s="222" t="s">
        <v>83</v>
      </c>
      <c r="AY133" s="221" t="s">
        <v>125</v>
      </c>
      <c r="BK133" s="223">
        <f>SUM(BK134:BK141)</f>
        <v>0</v>
      </c>
    </row>
    <row r="134" s="2" customFormat="1" ht="16.5" customHeight="1">
      <c r="A134" s="38"/>
      <c r="B134" s="39"/>
      <c r="C134" s="226" t="s">
        <v>161</v>
      </c>
      <c r="D134" s="226" t="s">
        <v>127</v>
      </c>
      <c r="E134" s="227" t="s">
        <v>617</v>
      </c>
      <c r="F134" s="228" t="s">
        <v>616</v>
      </c>
      <c r="G134" s="229" t="s">
        <v>408</v>
      </c>
      <c r="H134" s="230">
        <v>1</v>
      </c>
      <c r="I134" s="231"/>
      <c r="J134" s="232">
        <f>ROUND(I134*H134,2)</f>
        <v>0</v>
      </c>
      <c r="K134" s="228" t="s">
        <v>131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600</v>
      </c>
      <c r="AT134" s="237" t="s">
        <v>127</v>
      </c>
      <c r="AU134" s="237" t="s">
        <v>85</v>
      </c>
      <c r="AY134" s="17" t="s">
        <v>125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600</v>
      </c>
      <c r="BM134" s="237" t="s">
        <v>618</v>
      </c>
    </row>
    <row r="135" s="13" customFormat="1">
      <c r="A135" s="13"/>
      <c r="B135" s="239"/>
      <c r="C135" s="240"/>
      <c r="D135" s="241" t="s">
        <v>134</v>
      </c>
      <c r="E135" s="242" t="s">
        <v>1</v>
      </c>
      <c r="F135" s="243" t="s">
        <v>619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134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125</v>
      </c>
    </row>
    <row r="136" s="14" customFormat="1">
      <c r="A136" s="14"/>
      <c r="B136" s="250"/>
      <c r="C136" s="251"/>
      <c r="D136" s="241" t="s">
        <v>134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134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125</v>
      </c>
    </row>
    <row r="137" s="15" customFormat="1">
      <c r="A137" s="15"/>
      <c r="B137" s="261"/>
      <c r="C137" s="262"/>
      <c r="D137" s="241" t="s">
        <v>134</v>
      </c>
      <c r="E137" s="263" t="s">
        <v>1</v>
      </c>
      <c r="F137" s="264" t="s">
        <v>137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134</v>
      </c>
      <c r="AU137" s="271" t="s">
        <v>85</v>
      </c>
      <c r="AV137" s="15" t="s">
        <v>132</v>
      </c>
      <c r="AW137" s="15" t="s">
        <v>32</v>
      </c>
      <c r="AX137" s="15" t="s">
        <v>83</v>
      </c>
      <c r="AY137" s="271" t="s">
        <v>125</v>
      </c>
    </row>
    <row r="138" s="2" customFormat="1" ht="16.5" customHeight="1">
      <c r="A138" s="38"/>
      <c r="B138" s="39"/>
      <c r="C138" s="226" t="s">
        <v>168</v>
      </c>
      <c r="D138" s="226" t="s">
        <v>127</v>
      </c>
      <c r="E138" s="227" t="s">
        <v>620</v>
      </c>
      <c r="F138" s="228" t="s">
        <v>621</v>
      </c>
      <c r="G138" s="229" t="s">
        <v>408</v>
      </c>
      <c r="H138" s="230">
        <v>1</v>
      </c>
      <c r="I138" s="231"/>
      <c r="J138" s="232">
        <f>ROUND(I138*H138,2)</f>
        <v>0</v>
      </c>
      <c r="K138" s="228" t="s">
        <v>131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600</v>
      </c>
      <c r="AT138" s="237" t="s">
        <v>127</v>
      </c>
      <c r="AU138" s="237" t="s">
        <v>85</v>
      </c>
      <c r="AY138" s="17" t="s">
        <v>125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600</v>
      </c>
      <c r="BM138" s="237" t="s">
        <v>622</v>
      </c>
    </row>
    <row r="139" s="13" customFormat="1">
      <c r="A139" s="13"/>
      <c r="B139" s="239"/>
      <c r="C139" s="240"/>
      <c r="D139" s="241" t="s">
        <v>134</v>
      </c>
      <c r="E139" s="242" t="s">
        <v>1</v>
      </c>
      <c r="F139" s="243" t="s">
        <v>623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134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125</v>
      </c>
    </row>
    <row r="140" s="14" customFormat="1">
      <c r="A140" s="14"/>
      <c r="B140" s="250"/>
      <c r="C140" s="251"/>
      <c r="D140" s="241" t="s">
        <v>134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134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125</v>
      </c>
    </row>
    <row r="141" s="15" customFormat="1">
      <c r="A141" s="15"/>
      <c r="B141" s="261"/>
      <c r="C141" s="262"/>
      <c r="D141" s="241" t="s">
        <v>134</v>
      </c>
      <c r="E141" s="263" t="s">
        <v>1</v>
      </c>
      <c r="F141" s="264" t="s">
        <v>137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134</v>
      </c>
      <c r="AU141" s="271" t="s">
        <v>85</v>
      </c>
      <c r="AV141" s="15" t="s">
        <v>132</v>
      </c>
      <c r="AW141" s="15" t="s">
        <v>32</v>
      </c>
      <c r="AX141" s="15" t="s">
        <v>83</v>
      </c>
      <c r="AY141" s="271" t="s">
        <v>125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624</v>
      </c>
      <c r="F142" s="224" t="s">
        <v>625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154</v>
      </c>
      <c r="AT142" s="222" t="s">
        <v>75</v>
      </c>
      <c r="AU142" s="222" t="s">
        <v>83</v>
      </c>
      <c r="AY142" s="221" t="s">
        <v>125</v>
      </c>
      <c r="BK142" s="223">
        <f>BK143</f>
        <v>0</v>
      </c>
    </row>
    <row r="143" s="2" customFormat="1" ht="16.5" customHeight="1">
      <c r="A143" s="38"/>
      <c r="B143" s="39"/>
      <c r="C143" s="226" t="s">
        <v>175</v>
      </c>
      <c r="D143" s="226" t="s">
        <v>127</v>
      </c>
      <c r="E143" s="227" t="s">
        <v>626</v>
      </c>
      <c r="F143" s="228" t="s">
        <v>627</v>
      </c>
      <c r="G143" s="229" t="s">
        <v>408</v>
      </c>
      <c r="H143" s="230">
        <v>4</v>
      </c>
      <c r="I143" s="231"/>
      <c r="J143" s="232">
        <f>ROUND(I143*H143,2)</f>
        <v>0</v>
      </c>
      <c r="K143" s="228" t="s">
        <v>131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600</v>
      </c>
      <c r="AT143" s="237" t="s">
        <v>127</v>
      </c>
      <c r="AU143" s="237" t="s">
        <v>85</v>
      </c>
      <c r="AY143" s="17" t="s">
        <v>125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600</v>
      </c>
      <c r="BM143" s="237" t="s">
        <v>628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629</v>
      </c>
      <c r="F144" s="224" t="s">
        <v>630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154</v>
      </c>
      <c r="AT144" s="222" t="s">
        <v>75</v>
      </c>
      <c r="AU144" s="222" t="s">
        <v>83</v>
      </c>
      <c r="AY144" s="221" t="s">
        <v>125</v>
      </c>
      <c r="BK144" s="223">
        <f>SUM(BK145:BK148)</f>
        <v>0</v>
      </c>
    </row>
    <row r="145" s="2" customFormat="1" ht="16.5" customHeight="1">
      <c r="A145" s="38"/>
      <c r="B145" s="39"/>
      <c r="C145" s="226" t="s">
        <v>181</v>
      </c>
      <c r="D145" s="226" t="s">
        <v>127</v>
      </c>
      <c r="E145" s="227" t="s">
        <v>631</v>
      </c>
      <c r="F145" s="228" t="s">
        <v>632</v>
      </c>
      <c r="G145" s="229" t="s">
        <v>408</v>
      </c>
      <c r="H145" s="230">
        <v>1</v>
      </c>
      <c r="I145" s="231"/>
      <c r="J145" s="232">
        <f>ROUND(I145*H145,2)</f>
        <v>0</v>
      </c>
      <c r="K145" s="228" t="s">
        <v>131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600</v>
      </c>
      <c r="AT145" s="237" t="s">
        <v>127</v>
      </c>
      <c r="AU145" s="237" t="s">
        <v>85</v>
      </c>
      <c r="AY145" s="17" t="s">
        <v>125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600</v>
      </c>
      <c r="BM145" s="237" t="s">
        <v>633</v>
      </c>
    </row>
    <row r="146" s="13" customFormat="1">
      <c r="A146" s="13"/>
      <c r="B146" s="239"/>
      <c r="C146" s="240"/>
      <c r="D146" s="241" t="s">
        <v>134</v>
      </c>
      <c r="E146" s="242" t="s">
        <v>1</v>
      </c>
      <c r="F146" s="243" t="s">
        <v>634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134</v>
      </c>
      <c r="AU146" s="249" t="s">
        <v>85</v>
      </c>
      <c r="AV146" s="13" t="s">
        <v>83</v>
      </c>
      <c r="AW146" s="13" t="s">
        <v>32</v>
      </c>
      <c r="AX146" s="13" t="s">
        <v>76</v>
      </c>
      <c r="AY146" s="249" t="s">
        <v>125</v>
      </c>
    </row>
    <row r="147" s="14" customFormat="1">
      <c r="A147" s="14"/>
      <c r="B147" s="250"/>
      <c r="C147" s="251"/>
      <c r="D147" s="241" t="s">
        <v>134</v>
      </c>
      <c r="E147" s="252" t="s">
        <v>1</v>
      </c>
      <c r="F147" s="253" t="s">
        <v>83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134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125</v>
      </c>
    </row>
    <row r="148" s="15" customFormat="1">
      <c r="A148" s="15"/>
      <c r="B148" s="261"/>
      <c r="C148" s="262"/>
      <c r="D148" s="241" t="s">
        <v>134</v>
      </c>
      <c r="E148" s="263" t="s">
        <v>1</v>
      </c>
      <c r="F148" s="264" t="s">
        <v>137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134</v>
      </c>
      <c r="AU148" s="271" t="s">
        <v>85</v>
      </c>
      <c r="AV148" s="15" t="s">
        <v>132</v>
      </c>
      <c r="AW148" s="15" t="s">
        <v>32</v>
      </c>
      <c r="AX148" s="15" t="s">
        <v>83</v>
      </c>
      <c r="AY148" s="271" t="s">
        <v>125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635</v>
      </c>
      <c r="F149" s="224" t="s">
        <v>636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154</v>
      </c>
      <c r="AT149" s="222" t="s">
        <v>75</v>
      </c>
      <c r="AU149" s="222" t="s">
        <v>83</v>
      </c>
      <c r="AY149" s="221" t="s">
        <v>125</v>
      </c>
      <c r="BK149" s="223">
        <f>BK150</f>
        <v>0</v>
      </c>
    </row>
    <row r="150" s="2" customFormat="1" ht="16.5" customHeight="1">
      <c r="A150" s="38"/>
      <c r="B150" s="39"/>
      <c r="C150" s="226" t="s">
        <v>185</v>
      </c>
      <c r="D150" s="226" t="s">
        <v>127</v>
      </c>
      <c r="E150" s="227" t="s">
        <v>637</v>
      </c>
      <c r="F150" s="228" t="s">
        <v>638</v>
      </c>
      <c r="G150" s="229" t="s">
        <v>408</v>
      </c>
      <c r="H150" s="230">
        <v>1</v>
      </c>
      <c r="I150" s="231"/>
      <c r="J150" s="232">
        <f>ROUND(I150*H150,2)</f>
        <v>0</v>
      </c>
      <c r="K150" s="228" t="s">
        <v>131</v>
      </c>
      <c r="L150" s="44"/>
      <c r="M150" s="285" t="s">
        <v>1</v>
      </c>
      <c r="N150" s="286" t="s">
        <v>41</v>
      </c>
      <c r="O150" s="287"/>
      <c r="P150" s="288">
        <f>O150*H150</f>
        <v>0</v>
      </c>
      <c r="Q150" s="288">
        <v>0</v>
      </c>
      <c r="R150" s="288">
        <f>Q150*H150</f>
        <v>0</v>
      </c>
      <c r="S150" s="288">
        <v>0</v>
      </c>
      <c r="T150" s="28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600</v>
      </c>
      <c r="AT150" s="237" t="s">
        <v>127</v>
      </c>
      <c r="AU150" s="237" t="s">
        <v>85</v>
      </c>
      <c r="AY150" s="17" t="s">
        <v>125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600</v>
      </c>
      <c r="BM150" s="237" t="s">
        <v>639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B1e3Hc/W5YkRVXRK7MDA8D6zC0ielrGPnduQC3wr5QSLe92GZ/OMD/hJKOIPCjLU9ZhEitJu8fHJTq983D6TWw==" hashValue="En8r10zYvvXeY6IcFyRPJC60CQUJn7T1hOUMIeeweMFMtzacYy85mJqf+2xvYd1shkxvtjeEbvK/+bAKw6+iwg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2024-11-05T13:56:00Z</dcterms:created>
  <dcterms:modified xsi:type="dcterms:W3CDTF">2024-11-05T13:56:03Z</dcterms:modified>
</cp:coreProperties>
</file>