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území'!$C$126:$K$371</definedName>
    <definedName name="_xlnm.Print_Area" localSheetId="1">'a - příprava území'!$C$4:$J$41,'a - příprava území'!$C$50:$J$76,'a - příprava území'!$C$82:$J$106,'a - příprava území'!$C$112:$K$371</definedName>
    <definedName name="_xlnm.Print_Titles" localSheetId="1">'a - příprava území'!$126:$126</definedName>
    <definedName name="_xlnm._FilterDatabase" localSheetId="2" hidden="1">'b - návrh'!$C$127:$K$543</definedName>
    <definedName name="_xlnm.Print_Area" localSheetId="2">'b - návrh'!$C$4:$J$41,'b - návrh'!$C$50:$J$76,'b - návrh'!$C$82:$J$107,'b - návrh'!$C$113:$K$543</definedName>
    <definedName name="_xlnm.Print_Titles" localSheetId="2">'b - návrh'!$127:$127</definedName>
    <definedName name="_xlnm._FilterDatabase" localSheetId="3" hidden="1">'B - Vedlejší a ostatní ná...'!$C$121:$K$151</definedName>
    <definedName name="_xlnm.Print_Area" localSheetId="3">'B - Vedlejší a ostatní ná...'!$C$4:$J$39,'B - Vedlejší a ostatní ná...'!$C$50:$J$76,'B - Vedlejší a ostatní ná...'!$C$82:$J$103,'B - Vedlejší a ostatní ná...'!$C$109:$K$151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51"/>
  <c r="BH151"/>
  <c r="BG151"/>
  <c r="BF151"/>
  <c r="T151"/>
  <c r="T150"/>
  <c r="R151"/>
  <c r="R150"/>
  <c r="P151"/>
  <c r="P150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92"/>
  <c r="J17"/>
  <c r="J15"/>
  <c r="E15"/>
  <c r="F91"/>
  <c r="J14"/>
  <c r="J12"/>
  <c r="J116"/>
  <c r="E7"/>
  <c r="E85"/>
  <c i="3" r="J39"/>
  <c r="J38"/>
  <c i="1" r="AY97"/>
  <c i="3" r="J37"/>
  <c i="1" r="AX97"/>
  <c i="3" r="BI540"/>
  <c r="BH540"/>
  <c r="BG540"/>
  <c r="BF540"/>
  <c r="T540"/>
  <c r="T539"/>
  <c r="T538"/>
  <c r="R540"/>
  <c r="R539"/>
  <c r="R538"/>
  <c r="P540"/>
  <c r="P539"/>
  <c r="P538"/>
  <c r="BI537"/>
  <c r="BH537"/>
  <c r="BG537"/>
  <c r="BF537"/>
  <c r="T537"/>
  <c r="R537"/>
  <c r="P537"/>
  <c r="BI536"/>
  <c r="BH536"/>
  <c r="BG536"/>
  <c r="BF536"/>
  <c r="T536"/>
  <c r="R536"/>
  <c r="P536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94"/>
  <c r="J19"/>
  <c r="J17"/>
  <c r="E17"/>
  <c r="F124"/>
  <c r="J16"/>
  <c r="J14"/>
  <c r="J91"/>
  <c r="E7"/>
  <c r="E116"/>
  <c i="2" r="J39"/>
  <c r="J38"/>
  <c i="1" r="AY96"/>
  <c i="2" r="J37"/>
  <c i="1" r="AX96"/>
  <c i="2"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60"/>
  <c r="BH360"/>
  <c r="BG360"/>
  <c r="BF360"/>
  <c r="T360"/>
  <c r="R360"/>
  <c r="P360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124"/>
  <c r="J19"/>
  <c r="J17"/>
  <c r="E17"/>
  <c r="F123"/>
  <c r="J16"/>
  <c r="J14"/>
  <c r="J91"/>
  <c r="E7"/>
  <c r="E115"/>
  <c i="1" r="L90"/>
  <c r="AM90"/>
  <c r="AM89"/>
  <c r="L89"/>
  <c r="AM87"/>
  <c r="L87"/>
  <c r="L85"/>
  <c r="L84"/>
  <c i="2" r="J361"/>
  <c r="J347"/>
  <c r="BK327"/>
  <c r="BK295"/>
  <c r="J278"/>
  <c r="BK245"/>
  <c r="BK229"/>
  <c r="J217"/>
  <c r="BK209"/>
  <c r="J185"/>
  <c r="J153"/>
  <c r="J138"/>
  <c r="J364"/>
  <c r="J351"/>
  <c r="J339"/>
  <c r="J319"/>
  <c r="BK257"/>
  <c r="BK241"/>
  <c r="BK185"/>
  <c r="BK177"/>
  <c r="BK153"/>
  <c r="J360"/>
  <c r="J331"/>
  <c r="J315"/>
  <c r="J282"/>
  <c r="BK270"/>
  <c r="J249"/>
  <c r="J221"/>
  <c r="BK197"/>
  <c r="BK161"/>
  <c r="BK138"/>
  <c r="BK364"/>
  <c r="BK311"/>
  <c r="J286"/>
  <c r="J270"/>
  <c r="J245"/>
  <c r="BK225"/>
  <c r="BK201"/>
  <c r="BK181"/>
  <c r="J161"/>
  <c r="J130"/>
  <c i="3" r="J537"/>
  <c r="J518"/>
  <c r="J502"/>
  <c r="J490"/>
  <c r="J478"/>
  <c r="BK426"/>
  <c r="J413"/>
  <c r="BK385"/>
  <c r="BK329"/>
  <c r="J309"/>
  <c r="J293"/>
  <c r="BK264"/>
  <c r="BK256"/>
  <c r="J235"/>
  <c r="BK215"/>
  <c r="BK207"/>
  <c r="BK199"/>
  <c r="BK191"/>
  <c r="J179"/>
  <c r="BK163"/>
  <c r="BK537"/>
  <c i="2" r="BK355"/>
  <c r="BK339"/>
  <c r="BK315"/>
  <c r="BK307"/>
  <c r="BK286"/>
  <c r="BK266"/>
  <c r="J237"/>
  <c r="J225"/>
  <c r="J205"/>
  <c r="BK193"/>
  <c r="J173"/>
  <c r="BK146"/>
  <c r="BK368"/>
  <c r="BK361"/>
  <c r="J343"/>
  <c r="J327"/>
  <c r="J307"/>
  <c r="J295"/>
  <c r="J253"/>
  <c r="J197"/>
  <c r="BK169"/>
  <c r="J146"/>
  <c r="BK130"/>
  <c r="J323"/>
  <c r="J299"/>
  <c r="BK278"/>
  <c r="J257"/>
  <c r="J229"/>
  <c r="BK205"/>
  <c r="BK173"/>
  <c r="J149"/>
  <c r="J134"/>
  <c r="BK335"/>
  <c r="J303"/>
  <c r="BK274"/>
  <c r="J266"/>
  <c r="BK237"/>
  <c r="BK217"/>
  <c r="BK189"/>
  <c r="BK165"/>
  <c r="J157"/>
  <c i="1" r="AS95"/>
  <c i="3" r="J498"/>
  <c r="BK458"/>
  <c r="J446"/>
  <c r="BK422"/>
  <c r="J389"/>
  <c r="J349"/>
  <c r="J313"/>
  <c r="J289"/>
  <c r="J276"/>
  <c r="J260"/>
  <c r="BK239"/>
  <c r="BK219"/>
  <c r="J211"/>
  <c r="BK203"/>
  <c r="BK187"/>
  <c r="J183"/>
  <c r="J171"/>
  <c r="J139"/>
  <c r="J536"/>
  <c r="J531"/>
  <c r="J510"/>
  <c r="BK490"/>
  <c r="J482"/>
  <c r="BK474"/>
  <c r="J458"/>
  <c r="J450"/>
  <c r="BK434"/>
  <c r="J430"/>
  <c r="J426"/>
  <c r="BK405"/>
  <c r="J401"/>
  <c r="J393"/>
  <c r="J373"/>
  <c r="BK353"/>
  <c r="BK333"/>
  <c r="BK321"/>
  <c r="J297"/>
  <c r="BK248"/>
  <c r="J243"/>
  <c r="J223"/>
  <c r="BK171"/>
  <c r="J163"/>
  <c r="BK147"/>
  <c r="BK540"/>
  <c r="J527"/>
  <c r="BK518"/>
  <c r="BK498"/>
  <c r="BK466"/>
  <c r="BK450"/>
  <c r="BK438"/>
  <c r="BK418"/>
  <c r="BK413"/>
  <c r="BK381"/>
  <c r="BK373"/>
  <c r="BK365"/>
  <c r="BK349"/>
  <c r="J341"/>
  <c r="J325"/>
  <c r="BK313"/>
  <c r="J305"/>
  <c r="BK289"/>
  <c r="J280"/>
  <c r="BK272"/>
  <c r="BK252"/>
  <c r="BK243"/>
  <c r="J231"/>
  <c r="J219"/>
  <c r="J207"/>
  <c r="BK175"/>
  <c r="BK155"/>
  <c r="BK139"/>
  <c r="J131"/>
  <c r="BK514"/>
  <c r="J506"/>
  <c r="BK502"/>
  <c r="BK478"/>
  <c r="J462"/>
  <c r="BK446"/>
  <c r="J422"/>
  <c r="J409"/>
  <c r="J405"/>
  <c r="BK393"/>
  <c r="J385"/>
  <c r="J365"/>
  <c r="J357"/>
  <c r="BK341"/>
  <c r="J333"/>
  <c r="J317"/>
  <c r="BK297"/>
  <c r="J264"/>
  <c r="J252"/>
  <c r="BK231"/>
  <c r="J215"/>
  <c r="J199"/>
  <c r="BK195"/>
  <c r="BK179"/>
  <c r="BK151"/>
  <c r="BK143"/>
  <c r="BK131"/>
  <c i="4" r="J151"/>
  <c r="BK143"/>
  <c r="J132"/>
  <c r="J146"/>
  <c r="J143"/>
  <c r="BK134"/>
  <c r="BK125"/>
  <c r="BK146"/>
  <c r="J127"/>
  <c r="BK126"/>
  <c i="2" r="BK351"/>
  <c r="BK331"/>
  <c r="J311"/>
  <c r="J291"/>
  <c r="BK253"/>
  <c r="BK233"/>
  <c r="BK221"/>
  <c r="BK213"/>
  <c r="J189"/>
  <c r="BK157"/>
  <c r="BK142"/>
  <c r="J368"/>
  <c r="BK360"/>
  <c r="BK347"/>
  <c r="J335"/>
  <c r="BK303"/>
  <c r="J261"/>
  <c r="J209"/>
  <c r="J181"/>
  <c r="J165"/>
  <c r="BK134"/>
  <c r="BK343"/>
  <c r="BK319"/>
  <c r="BK291"/>
  <c r="J274"/>
  <c r="BK261"/>
  <c r="J241"/>
  <c r="J201"/>
  <c r="J169"/>
  <c r="J142"/>
  <c r="J355"/>
  <c r="BK323"/>
  <c r="BK299"/>
  <c r="BK282"/>
  <c r="BK249"/>
  <c r="J233"/>
  <c r="J213"/>
  <c r="J193"/>
  <c r="J177"/>
  <c r="BK149"/>
  <c i="3" r="J540"/>
  <c r="BK531"/>
  <c r="J514"/>
  <c r="BK494"/>
  <c r="BK482"/>
  <c r="J438"/>
  <c r="BK409"/>
  <c r="J361"/>
  <c r="J321"/>
  <c r="BK305"/>
  <c r="BK284"/>
  <c r="BK268"/>
  <c r="J248"/>
  <c r="J195"/>
  <c r="J159"/>
  <c r="BK527"/>
  <c r="J494"/>
  <c r="J486"/>
  <c r="J466"/>
  <c r="BK454"/>
  <c r="J442"/>
  <c r="BK397"/>
  <c r="BK377"/>
  <c r="BK357"/>
  <c r="BK337"/>
  <c r="BK325"/>
  <c r="J301"/>
  <c r="BK276"/>
  <c r="J227"/>
  <c r="BK183"/>
  <c r="J175"/>
  <c r="BK167"/>
  <c r="J143"/>
  <c r="BK536"/>
  <c r="J523"/>
  <c r="BK506"/>
  <c r="BK470"/>
  <c r="BK462"/>
  <c r="BK442"/>
  <c r="J434"/>
  <c r="J397"/>
  <c r="J377"/>
  <c r="BK369"/>
  <c r="J353"/>
  <c r="J345"/>
  <c r="J329"/>
  <c r="BK317"/>
  <c r="BK309"/>
  <c r="BK293"/>
  <c r="J284"/>
  <c r="J268"/>
  <c r="BK260"/>
  <c r="J239"/>
  <c r="BK223"/>
  <c r="BK211"/>
  <c r="J191"/>
  <c r="J167"/>
  <c r="J151"/>
  <c r="BK135"/>
  <c r="BK523"/>
  <c r="BK510"/>
  <c r="BK486"/>
  <c r="J474"/>
  <c r="J470"/>
  <c r="J454"/>
  <c r="BK430"/>
  <c r="J418"/>
  <c r="BK401"/>
  <c r="BK389"/>
  <c r="J381"/>
  <c r="J369"/>
  <c r="BK361"/>
  <c r="BK345"/>
  <c r="J337"/>
  <c r="BK301"/>
  <c r="BK280"/>
  <c r="J272"/>
  <c r="J256"/>
  <c r="BK235"/>
  <c r="BK227"/>
  <c r="J203"/>
  <c r="J187"/>
  <c r="BK159"/>
  <c r="J155"/>
  <c r="J147"/>
  <c r="J135"/>
  <c i="4" r="BK144"/>
  <c r="J134"/>
  <c r="J144"/>
  <c r="J138"/>
  <c r="BK131"/>
  <c r="BK151"/>
  <c r="BK132"/>
  <c r="J126"/>
  <c r="BK138"/>
  <c r="J131"/>
  <c r="BK127"/>
  <c r="J125"/>
  <c i="2" l="1" r="BK129"/>
  <c r="J129"/>
  <c r="J100"/>
  <c r="P129"/>
  <c r="BK290"/>
  <c r="J290"/>
  <c r="J102"/>
  <c r="R290"/>
  <c r="P359"/>
  <c r="BK363"/>
  <c r="J363"/>
  <c r="J105"/>
  <c r="R363"/>
  <c r="R362"/>
  <c i="3" r="BK130"/>
  <c r="J130"/>
  <c r="J100"/>
  <c r="R130"/>
  <c r="P247"/>
  <c r="BK417"/>
  <c r="J417"/>
  <c r="J102"/>
  <c r="T417"/>
  <c r="R522"/>
  <c r="R535"/>
  <c i="4" r="T124"/>
  <c r="R133"/>
  <c r="T142"/>
  <c i="2" r="R129"/>
  <c r="R128"/>
  <c r="R127"/>
  <c r="BK265"/>
  <c r="J265"/>
  <c r="J101"/>
  <c r="R265"/>
  <c r="T290"/>
  <c r="R359"/>
  <c r="T363"/>
  <c r="T362"/>
  <c i="3" r="BK247"/>
  <c r="J247"/>
  <c r="J101"/>
  <c r="T247"/>
  <c r="R417"/>
  <c r="P522"/>
  <c r="BK535"/>
  <c r="J535"/>
  <c r="J104"/>
  <c r="T535"/>
  <c i="4" r="P124"/>
  <c r="BK133"/>
  <c r="J133"/>
  <c r="J99"/>
  <c r="T133"/>
  <c r="P142"/>
  <c i="2" r="T129"/>
  <c r="T128"/>
  <c r="T127"/>
  <c r="P265"/>
  <c r="T265"/>
  <c r="P290"/>
  <c r="BK359"/>
  <c r="J359"/>
  <c r="J103"/>
  <c r="T359"/>
  <c r="P363"/>
  <c r="P362"/>
  <c i="3" r="P130"/>
  <c r="T130"/>
  <c r="R247"/>
  <c r="P417"/>
  <c r="BK522"/>
  <c r="J522"/>
  <c r="J103"/>
  <c r="T522"/>
  <c r="P535"/>
  <c i="4" r="BK124"/>
  <c r="R124"/>
  <c r="P133"/>
  <c r="BK142"/>
  <c r="J142"/>
  <c r="J100"/>
  <c r="R142"/>
  <c i="3" r="BK539"/>
  <c r="J539"/>
  <c r="J106"/>
  <c i="4" r="BK145"/>
  <c r="J145"/>
  <c r="J101"/>
  <c r="BK150"/>
  <c r="J150"/>
  <c r="J102"/>
  <c r="F118"/>
  <c r="BE134"/>
  <c r="BE138"/>
  <c r="BE143"/>
  <c r="BE144"/>
  <c r="BE146"/>
  <c r="BE151"/>
  <c r="J89"/>
  <c r="E112"/>
  <c r="F119"/>
  <c r="BE127"/>
  <c r="BE132"/>
  <c r="BE125"/>
  <c r="BE126"/>
  <c r="BE131"/>
  <c i="3" r="E85"/>
  <c r="F93"/>
  <c r="J122"/>
  <c r="BE135"/>
  <c r="BE167"/>
  <c r="BE207"/>
  <c r="BE239"/>
  <c r="BE243"/>
  <c r="BE248"/>
  <c r="BE256"/>
  <c r="BE289"/>
  <c r="BE309"/>
  <c r="BE313"/>
  <c r="BE317"/>
  <c r="BE321"/>
  <c r="BE333"/>
  <c r="BE349"/>
  <c r="BE357"/>
  <c r="BE434"/>
  <c r="BE438"/>
  <c r="BE458"/>
  <c r="BE490"/>
  <c r="F125"/>
  <c r="BE163"/>
  <c r="BE183"/>
  <c r="BE195"/>
  <c r="BE227"/>
  <c r="BE264"/>
  <c r="BE276"/>
  <c r="BE329"/>
  <c r="BE337"/>
  <c r="BE377"/>
  <c r="BE393"/>
  <c r="BE405"/>
  <c r="BE422"/>
  <c r="BE426"/>
  <c r="BE430"/>
  <c r="BE454"/>
  <c r="BE474"/>
  <c r="BE482"/>
  <c r="BE486"/>
  <c r="BE510"/>
  <c r="BE527"/>
  <c r="BE537"/>
  <c r="BE131"/>
  <c r="BE139"/>
  <c r="BE151"/>
  <c r="BE155"/>
  <c r="BE159"/>
  <c r="BE175"/>
  <c r="BE179"/>
  <c r="BE187"/>
  <c r="BE191"/>
  <c r="BE199"/>
  <c r="BE203"/>
  <c r="BE211"/>
  <c r="BE219"/>
  <c r="BE223"/>
  <c r="BE235"/>
  <c r="BE252"/>
  <c r="BE260"/>
  <c r="BE268"/>
  <c r="BE280"/>
  <c r="BE284"/>
  <c r="BE293"/>
  <c r="BE301"/>
  <c r="BE305"/>
  <c r="BE341"/>
  <c r="BE345"/>
  <c r="BE361"/>
  <c r="BE381"/>
  <c r="BE385"/>
  <c r="BE401"/>
  <c r="BE409"/>
  <c r="BE413"/>
  <c r="BE418"/>
  <c r="BE442"/>
  <c r="BE478"/>
  <c r="BE494"/>
  <c r="BE498"/>
  <c r="BE502"/>
  <c r="BE523"/>
  <c r="BE540"/>
  <c r="BE143"/>
  <c r="BE147"/>
  <c r="BE171"/>
  <c r="BE215"/>
  <c r="BE231"/>
  <c r="BE272"/>
  <c r="BE297"/>
  <c r="BE325"/>
  <c r="BE353"/>
  <c r="BE365"/>
  <c r="BE369"/>
  <c r="BE373"/>
  <c r="BE389"/>
  <c r="BE397"/>
  <c r="BE446"/>
  <c r="BE450"/>
  <c r="BE462"/>
  <c r="BE466"/>
  <c r="BE470"/>
  <c r="BE506"/>
  <c r="BE514"/>
  <c r="BE518"/>
  <c r="BE531"/>
  <c r="BE536"/>
  <c i="2" r="E85"/>
  <c r="J121"/>
  <c r="BE134"/>
  <c r="BE138"/>
  <c r="BE161"/>
  <c r="BE185"/>
  <c r="BE201"/>
  <c r="BE205"/>
  <c r="BE225"/>
  <c r="BE291"/>
  <c r="BE295"/>
  <c r="BE303"/>
  <c r="BE315"/>
  <c r="BE323"/>
  <c r="BE347"/>
  <c r="BE361"/>
  <c r="F93"/>
  <c r="BE142"/>
  <c r="BE146"/>
  <c r="BE177"/>
  <c r="BE181"/>
  <c r="BE209"/>
  <c r="BE221"/>
  <c r="BE241"/>
  <c r="BE249"/>
  <c r="BE253"/>
  <c r="BE307"/>
  <c r="BE339"/>
  <c r="F94"/>
  <c r="BE149"/>
  <c r="BE153"/>
  <c r="BE157"/>
  <c r="BE189"/>
  <c r="BE193"/>
  <c r="BE213"/>
  <c r="BE217"/>
  <c r="BE229"/>
  <c r="BE233"/>
  <c r="BE245"/>
  <c r="BE261"/>
  <c r="BE266"/>
  <c r="BE274"/>
  <c r="BE278"/>
  <c r="BE282"/>
  <c r="BE286"/>
  <c r="BE327"/>
  <c r="BE331"/>
  <c r="BE351"/>
  <c r="BE355"/>
  <c r="BE364"/>
  <c r="BE368"/>
  <c r="BE130"/>
  <c r="BE165"/>
  <c r="BE169"/>
  <c r="BE173"/>
  <c r="BE197"/>
  <c r="BE237"/>
  <c r="BE257"/>
  <c r="BE270"/>
  <c r="BE299"/>
  <c r="BE311"/>
  <c r="BE319"/>
  <c r="BE335"/>
  <c r="BE343"/>
  <c r="BE360"/>
  <c i="1" r="AS94"/>
  <c i="2" r="F39"/>
  <c i="1" r="BD96"/>
  <c i="2" r="F37"/>
  <c i="1" r="BB96"/>
  <c i="3" r="F39"/>
  <c i="1" r="BD97"/>
  <c i="3" r="J36"/>
  <c i="1" r="AW97"/>
  <c i="4" r="F37"/>
  <c i="1" r="BD98"/>
  <c i="4" r="F35"/>
  <c i="1" r="BB98"/>
  <c i="2" r="F36"/>
  <c i="1" r="BA96"/>
  <c i="3" r="F36"/>
  <c i="1" r="BA97"/>
  <c i="3" r="F38"/>
  <c i="1" r="BC97"/>
  <c i="2" r="J36"/>
  <c i="1" r="AW96"/>
  <c i="2" r="F38"/>
  <c i="1" r="BC96"/>
  <c i="3" r="F37"/>
  <c i="1" r="BB97"/>
  <c i="4" r="J34"/>
  <c i="1" r="AW98"/>
  <c i="4" r="F34"/>
  <c i="1" r="BA98"/>
  <c i="4" r="F36"/>
  <c i="1" r="BC98"/>
  <c i="4" l="1" r="BK123"/>
  <c r="BK122"/>
  <c r="J122"/>
  <c r="J96"/>
  <c i="3" r="T129"/>
  <c r="T128"/>
  <c i="4" r="P123"/>
  <c r="P122"/>
  <c i="1" r="AU98"/>
  <c i="3" r="P129"/>
  <c r="P128"/>
  <c i="1" r="AU97"/>
  <c i="4" r="T123"/>
  <c r="T122"/>
  <c i="2" r="P128"/>
  <c r="P127"/>
  <c i="1" r="AU96"/>
  <c i="4" r="R123"/>
  <c r="R122"/>
  <c i="3" r="R129"/>
  <c r="R128"/>
  <c r="BK538"/>
  <c r="J538"/>
  <c r="J105"/>
  <c i="4" r="J124"/>
  <c r="J98"/>
  <c i="2" r="BK128"/>
  <c r="J128"/>
  <c r="J99"/>
  <c r="BK362"/>
  <c r="J362"/>
  <c r="J104"/>
  <c i="3" r="BK129"/>
  <c r="J129"/>
  <c r="J99"/>
  <c i="2" r="F35"/>
  <c i="1" r="AZ96"/>
  <c r="BB95"/>
  <c r="AX95"/>
  <c i="4" r="F33"/>
  <c i="1" r="AZ98"/>
  <c i="4" r="J33"/>
  <c i="1" r="AV98"/>
  <c r="AT98"/>
  <c r="BC95"/>
  <c r="AY95"/>
  <c r="BA95"/>
  <c r="AW95"/>
  <c r="BD95"/>
  <c i="3" r="J35"/>
  <c i="1" r="AV97"/>
  <c r="AT97"/>
  <c i="2" r="J35"/>
  <c i="1" r="AV96"/>
  <c r="AT96"/>
  <c i="3" r="F35"/>
  <c i="1" r="AZ97"/>
  <c i="4" l="1" r="J123"/>
  <c r="J97"/>
  <c i="2" r="BK127"/>
  <c r="J127"/>
  <c r="J98"/>
  <c i="3" r="BK128"/>
  <c r="J128"/>
  <c i="1" r="AU95"/>
  <c r="AU94"/>
  <c r="BD94"/>
  <c r="W33"/>
  <c i="4" r="J30"/>
  <c i="1" r="AG98"/>
  <c i="3" r="J32"/>
  <c i="1" r="AG97"/>
  <c r="BC94"/>
  <c r="W32"/>
  <c r="BB94"/>
  <c r="W31"/>
  <c r="BA94"/>
  <c r="W30"/>
  <c r="AZ95"/>
  <c i="3" l="1" r="J41"/>
  <c i="4" r="J39"/>
  <c i="3" r="J98"/>
  <c i="1" r="AN98"/>
  <c r="AN97"/>
  <c r="AZ94"/>
  <c r="W29"/>
  <c i="2" r="J32"/>
  <c i="1" r="AG96"/>
  <c r="AG95"/>
  <c r="AG94"/>
  <c r="AK26"/>
  <c r="AV95"/>
  <c r="AT95"/>
  <c r="AN95"/>
  <c r="AW94"/>
  <c r="AK30"/>
  <c r="AY94"/>
  <c r="AX94"/>
  <c i="2" l="1" r="J41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<sst xmlns="http://schemas.openxmlformats.org/spreadsheetml/2006/main">
  <si>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</si>
  <si>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</si>
  <si>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</si>
  <si>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</si>
  <si>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</si>
  <si>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{3f0d39a2-40e5-4a9f-b327-43659506d02b}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</si>
  <si>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</si>
  <si>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</si>
  <si>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</si>
  <si>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</si>
  <si>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</si>
  <si>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</si>
  <si>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</si>
  <si>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</si>
  <si>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47/232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</si>
  <si>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</si>
  <si>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</si>
  <si>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Na Drahách, Rychnov nad Kněžnou</t>
  </si>
  <si>
    <t>KSO:</t>
  </si>
  <si>
    <t>CC-CZ:</t>
  </si>
  <si>
    <t>Místo:</t>
  </si>
  <si>
    <t>Rychnov nad Kněžnou</t>
  </si>
  <si>
    <t>Datum:</t>
  </si>
  <si>
    <t>2. 2. 2024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</si>
  <si>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</si>
  <si>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</si>
  <si>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</si>
  <si>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</si>
  <si>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</si>
  <si>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</si>
  <si>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</si>
  <si>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</si>
  <si>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</si>
  <si>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</si>
  <si>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</si>
  <si>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</si>
  <si>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</si>
  <si>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</si>
  <si>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</si>
  <si>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</si>
  <si>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</si>
  <si>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</si>
  <si>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</si>
  <si>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</si>
  <si>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</si>
  <si>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</si>
  <si>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</si>
  <si>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</si>
  <si>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</si>
  <si>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</si>
  <si>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</si>
  <si>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</si>
  <si>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</si>
  <si>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</si>
  <si>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</si>
  <si>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</si>
  <si>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</si>
  <si>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</si>
  <si>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</si>
  <si>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</si>
  <si>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</si>
  <si>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</si>
  <si>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</si>
  <si>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</si>
  <si>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</si>
  <si>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</si>
  <si>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</si>
  <si>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</si>
  <si>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</si>
  <si>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</si>
  <si>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</si>
  <si>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</si>
  <si>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</si>
  <si>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</si>
  <si>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</si>
  <si>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</si>
  <si>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</si>
  <si>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</si>
  <si>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</si>
  <si>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</si>
  <si>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</si>
  <si>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SO 101 Komunikace a zpevněné plochy - II.ETAPA</t>
  </si>
  <si>
    <t>STA</t>
  </si>
  <si>
    <t>1</t>
  </si>
  <si>
    <t>{497afeef-49f9-4843-9992-4b6f941eb521}</t>
  </si>
  <si>
    <t>2</t>
  </si>
  <si>
    <t>/</t>
  </si>
  <si>
    <t>a</t>
  </si>
  <si>
    <t>příprava území</t>
  </si>
  <si>
    <t>Soupis</t>
  </si>
  <si>
    <t>{7e9aeebf-c2ed-422a-b71f-1c038e1afd0e}</t>
  </si>
  <si>
    <t>b</t>
  </si>
  <si>
    <t>návrh</t>
  </si>
  <si>
    <t>{6e3e718c-7f7b-4b8e-924e-547cf32e49ab}</t>
  </si>
  <si>
    <t>B</t>
  </si>
  <si>
    <t>Vedlejší a ostatní náklady</t>
  </si>
  <si>
    <t>{5afeb8e5-bb66-4846-add7-40aa7788dd6e}</t>
  </si>
  <si>
    <t>KRYCÍ LIST SOUPISU PRACÍ</t>
  </si>
  <si>
    <t>Objekt:</t>
  </si>
  <si>
    <t>A - SO 101 Komunikace a zpevněné plochy - II.ETAPA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</si>
  <si>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</si>
  <si>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</si>
  <si>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</si>
  <si>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</si>
  <si>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</si>
  <si>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</si>
  <si>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</si>
  <si>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</si>
  <si>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</si>
  <si>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</si>
  <si>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</si>
  <si>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</si>
  <si>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</si>
  <si>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</si>
  <si>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</si>
  <si>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</si>
  <si>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</si>
  <si>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</si>
  <si>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</si>
  <si>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</si>
  <si>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</si>
  <si>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</si>
  <si>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</si>
  <si>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</si>
  <si>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</si>
  <si>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</si>
  <si>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</si>
  <si>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</si>
  <si>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</si>
  <si>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</si>
  <si>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</si>
  <si>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</si>
  <si>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</si>
  <si>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</si>
  <si>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</si>
  <si>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2024 01</t>
  </si>
  <si>
    <t>4</t>
  </si>
  <si>
    <t>2038509961</t>
  </si>
  <si>
    <t>VV</t>
  </si>
  <si>
    <t>vybourání vodícího proužku, osazeného na šířku 25 cm, délka 24,0 m, viz.příloha D.1.1.2a.</t>
  </si>
  <si>
    <t>24*0,25</t>
  </si>
  <si>
    <t>Součet</t>
  </si>
  <si>
    <t>113106134</t>
  </si>
  <si>
    <t>Rozebrání dlažeb ze zámkových dlaždic komunikací pro pěší strojně pl do 50 m2</t>
  </si>
  <si>
    <t>318134475</t>
  </si>
  <si>
    <t>vybourání vjezdů-kryt betonová ZD (předláždění). dlažba se očistí a zpětně použije, viz.příloha D.1.1.2a.</t>
  </si>
  <si>
    <t>6+6+7</t>
  </si>
  <si>
    <t>3</t>
  </si>
  <si>
    <t>113106144</t>
  </si>
  <si>
    <t>Rozebrání dlažeb ze zámkových dlaždic komunikací pro pěší strojně pl přes 50 m2</t>
  </si>
  <si>
    <t>689129794</t>
  </si>
  <si>
    <t>vybourání chodníku-kryt betonová ZD, viz.příloha D.1.1.2a.</t>
  </si>
  <si>
    <t>99+2</t>
  </si>
  <si>
    <t>-632032517</t>
  </si>
  <si>
    <t>vybourání chodníku-kryt betonová ZD (předláždění), dlažba se očistí a zpětně použije, viz.příloha D.1.1.2a</t>
  </si>
  <si>
    <t>135+9+36+4+5</t>
  </si>
  <si>
    <t>5</t>
  </si>
  <si>
    <t>113106187</t>
  </si>
  <si>
    <t>Rozebrání dlažeb vozovek ze zámkové dlažby s ložem z kameniva strojně pl do 50 m2</t>
  </si>
  <si>
    <t>-1153160246</t>
  </si>
  <si>
    <t>vybourání parkovacího pruhu-kryt betonová ZD,viz.příloha D.1.1.2a</t>
  </si>
  <si>
    <t>48</t>
  </si>
  <si>
    <t>6</t>
  </si>
  <si>
    <t>113107162</t>
  </si>
  <si>
    <t>Odstranění podkladu z kameniva drceného tl přes 100 do 200 mm strojně pl přes 50 do 200 m2</t>
  </si>
  <si>
    <t>1615744919</t>
  </si>
  <si>
    <t>vybourání chodníku-kryt asfaltový, viz.příloha D.1.1.2a</t>
  </si>
  <si>
    <t>62+52</t>
  </si>
  <si>
    <t>7</t>
  </si>
  <si>
    <t>113107163</t>
  </si>
  <si>
    <t>Odstranění podkladu z kameniva drceného tl přes 200 do 300 mm strojně pl přes 50 do 200 m2</t>
  </si>
  <si>
    <t>-598565586</t>
  </si>
  <si>
    <t xml:space="preserve">vybourání chodníku-kryt  betonová ZD, viz.příloha D.1.1.2a.</t>
  </si>
  <si>
    <t>8</t>
  </si>
  <si>
    <t>113107164</t>
  </si>
  <si>
    <t>Odstranění podkladu z kameniva drceného tl přes 300 do 400 mm strojně pl přes 50 do 200 m2</t>
  </si>
  <si>
    <t>-464140241</t>
  </si>
  <si>
    <t>vybourání chodníku-kryt betonová dlažba (předláždění), viz.příloha D.1.1.2a</t>
  </si>
  <si>
    <t>9</t>
  </si>
  <si>
    <t>113107170</t>
  </si>
  <si>
    <t>Odstranění podkladu z betonu prostého tl do 100 mm strojně pl přes 50 do 200 m2</t>
  </si>
  <si>
    <t>-1924025355</t>
  </si>
  <si>
    <t>vybourání chodníku-kryt asfaltový, vi.příloha D.1.1.2a</t>
  </si>
  <si>
    <t>10</t>
  </si>
  <si>
    <t>113107181</t>
  </si>
  <si>
    <t>Odstranění podkladu živičného tl do 50 mm strojně pl přes 50 do 200 m2</t>
  </si>
  <si>
    <t>2097355097</t>
  </si>
  <si>
    <t>11</t>
  </si>
  <si>
    <t>113107222</t>
  </si>
  <si>
    <t>Odstranění podkladu z kameniva drceného tl přes 100 do 200 mm strojně pl přes 200 m2</t>
  </si>
  <si>
    <t>-958079864</t>
  </si>
  <si>
    <t xml:space="preserve">vybourání komunikace  vozidlové-kryt asfalt, viz.příloha D.1.1.2a.</t>
  </si>
  <si>
    <t>850+413-151+4</t>
  </si>
  <si>
    <t>113107230</t>
  </si>
  <si>
    <t>Odstranění podkladu z betonu prostého tl do 100 mm strojně pl přes 200 m2</t>
  </si>
  <si>
    <t>367957311</t>
  </si>
  <si>
    <t>vybourání komunikace vozidlové-kryt asfalt, viz.příloha D.1.1.2a.</t>
  </si>
  <si>
    <t>13</t>
  </si>
  <si>
    <t>113107242</t>
  </si>
  <si>
    <t>Odstranění podkladu živičného tl přes 50 do 100 mm strojně pl přes 200 m2</t>
  </si>
  <si>
    <t>-430455458</t>
  </si>
  <si>
    <t>14</t>
  </si>
  <si>
    <t>113107322</t>
  </si>
  <si>
    <t>Odstranění podkladu z kameniva drceného tl přes 100 do 200 mm strojně pl do 50 m2</t>
  </si>
  <si>
    <t>607357543</t>
  </si>
  <si>
    <t>vybourání zpevněné plochy pro kontejnery-kryt beton, viz.příloha D.1.1.2a</t>
  </si>
  <si>
    <t>15</t>
  </si>
  <si>
    <t>113107323</t>
  </si>
  <si>
    <t>Odstranění podkladu z kameniva drceného tl přes 200 do 300 mm strojně pl do 50 m2</t>
  </si>
  <si>
    <t>-829983413</t>
  </si>
  <si>
    <t>vybourání parkovacího pruhu-kryt betonová ZD, viz.příloha D.1.1.2a</t>
  </si>
  <si>
    <t>16</t>
  </si>
  <si>
    <t>113107324</t>
  </si>
  <si>
    <t>Odstranění podkladu z kameniva drceného tl přes 300 do 400 mm strojně pl do 50 m2</t>
  </si>
  <si>
    <t>1409644079</t>
  </si>
  <si>
    <t>vybourání vjezdu-kryt betonová ZD (předláždění), viz.příloha D.1.1.2a.</t>
  </si>
  <si>
    <t>17</t>
  </si>
  <si>
    <t>113107330</t>
  </si>
  <si>
    <t>Odstranění podkladu z betonu prostého tl do 100 mm strojně pl do 50 m2</t>
  </si>
  <si>
    <t>-890543393</t>
  </si>
  <si>
    <t>vybourání parkovacího pruhu-kryt betonová ZD, vbiz.příloha D.1.1.2a</t>
  </si>
  <si>
    <t>18</t>
  </si>
  <si>
    <t>113107331</t>
  </si>
  <si>
    <t>Odstranění podkladu z betonu prostého tl přes 100 do 150 mm strojně pl do 50 m2</t>
  </si>
  <si>
    <t>199759230</t>
  </si>
  <si>
    <t>vybourání zpevněné plochy-kryt beton, viz.příloha D.1.1.2a</t>
  </si>
  <si>
    <t>19</t>
  </si>
  <si>
    <t>113154112</t>
  </si>
  <si>
    <t>Frézování živičného krytu tl 40 mm pruh š 0,5 m pl do 500 m2 bez překážek v trase</t>
  </si>
  <si>
    <t>410794869</t>
  </si>
  <si>
    <t>napojení na stávající zpevněné plochy, viz.příloha D.1.1.2a.</t>
  </si>
  <si>
    <t>46*0,5</t>
  </si>
  <si>
    <t>20</t>
  </si>
  <si>
    <t>113202111</t>
  </si>
  <si>
    <t>Vytrhání obrub krajníků obrubníků stojatých</t>
  </si>
  <si>
    <t>m</t>
  </si>
  <si>
    <t>-1177594498</t>
  </si>
  <si>
    <t>betonový obrubník chodníkový, viz.příloha D.1.1.2a.</t>
  </si>
  <si>
    <t>47,5+74+34+25,5+9,4+36,6</t>
  </si>
  <si>
    <t>113204111</t>
  </si>
  <si>
    <t>Vytrhání obrub záhonových</t>
  </si>
  <si>
    <t>-1790887300</t>
  </si>
  <si>
    <t>betonový obrubník záhonový,viz.příloha D.1.1.2a.</t>
  </si>
  <si>
    <t>19+21+5+19</t>
  </si>
  <si>
    <t>22</t>
  </si>
  <si>
    <t>121151103</t>
  </si>
  <si>
    <t>Sejmutí ornice plochy do 100 m2 tl vrstvy do 200 mm strojně</t>
  </si>
  <si>
    <t>-161579677</t>
  </si>
  <si>
    <t>sejmutí ornice v tl. 10 cm, viz.příloha D.1.1.2a.</t>
  </si>
  <si>
    <t>10,4+2,5+33,5+41,6</t>
  </si>
  <si>
    <t>23</t>
  </si>
  <si>
    <t>132251254</t>
  </si>
  <si>
    <t>Hloubení rýh nezapažených š do 2000 mm v hornině třídy těžitelnosti I skupiny 3 objem do 500 m3 strojně</t>
  </si>
  <si>
    <t>m3</t>
  </si>
  <si>
    <t>1289101032</t>
  </si>
  <si>
    <t>kabelové žlaby, viz.příloha D.1.1.1.</t>
  </si>
  <si>
    <t>1*1*50</t>
  </si>
  <si>
    <t>24</t>
  </si>
  <si>
    <t>139001101</t>
  </si>
  <si>
    <t>Příplatek za ztížení vykopávky v blízkosti podzemního vedení</t>
  </si>
  <si>
    <t>-115091387</t>
  </si>
  <si>
    <t>25</t>
  </si>
  <si>
    <t>162351103</t>
  </si>
  <si>
    <t>Vodorovné přemístění přes 50 do 500 m výkopku/sypaniny z horniny třídy těžitelnosti I skupiny 1 až 3</t>
  </si>
  <si>
    <t>1638763407</t>
  </si>
  <si>
    <t>sejmutá ornice - odvoz na meziskládku, zpětně se použije pro ohumusování, viz.příloha D.1.1.2.a.</t>
  </si>
  <si>
    <t>88*0,1</t>
  </si>
  <si>
    <t>26</t>
  </si>
  <si>
    <t>162751117</t>
  </si>
  <si>
    <t>Vodorovné přemístění přes 9 000 do 10000 m výkopku/sypaniny z horniny třídy těžitelnosti I skupiny 1 až 3</t>
  </si>
  <si>
    <t>377742680</t>
  </si>
  <si>
    <t>0,46*0,46*50</t>
  </si>
  <si>
    <t>27</t>
  </si>
  <si>
    <t>162751119</t>
  </si>
  <si>
    <t>Příplatek k vodorovnému přemístění výkopku/sypaniny z horniny třídy těžitelnosti I skupiny 1 až 3 ZKD 1000 m přes 10000 m</t>
  </si>
  <si>
    <t>1307361340</t>
  </si>
  <si>
    <t>kabelové žlaby+příplatek za dalších 5 km</t>
  </si>
  <si>
    <t>10,58*5</t>
  </si>
  <si>
    <t>28</t>
  </si>
  <si>
    <t>167151101</t>
  </si>
  <si>
    <t>Nakládání výkopku z hornin třídy těžitelnosti I skupiny 1 až 3 do 100 m3</t>
  </si>
  <si>
    <t>-1642206866</t>
  </si>
  <si>
    <t>sejmutá ornice, viz.příloha D.1.1.2a.</t>
  </si>
  <si>
    <t>29</t>
  </si>
  <si>
    <t>171201221</t>
  </si>
  <si>
    <t>Poplatek za uložení na skládce (skládkovné) zeminy a kamení kód odpadu 17 05 04</t>
  </si>
  <si>
    <t>t</t>
  </si>
  <si>
    <t>481093990</t>
  </si>
  <si>
    <t>kabelové žlaby-30% z celkové kubatury, viz,příloha D.1.1.1.</t>
  </si>
  <si>
    <t>10,58*0,3*1,8</t>
  </si>
  <si>
    <t>30</t>
  </si>
  <si>
    <t>171201231</t>
  </si>
  <si>
    <t>Poplatek za uložení zeminy a kamení na recyklační skládce (skládkovné) kód odpadu 17 05 04</t>
  </si>
  <si>
    <t>471933570</t>
  </si>
  <si>
    <t>kabelové žlaby-70% z celkové kubatury, viz.příloha D.1.1.1.</t>
  </si>
  <si>
    <t>10,58*0,7*1,8</t>
  </si>
  <si>
    <t>31</t>
  </si>
  <si>
    <t>171251201</t>
  </si>
  <si>
    <t>Uložení sypaniny na skládky nebo meziskládky</t>
  </si>
  <si>
    <t>500569878</t>
  </si>
  <si>
    <t>32</t>
  </si>
  <si>
    <t>174152101</t>
  </si>
  <si>
    <t>Zásyp jam, šachet a rýh do 30 m3 sypaninou se zhutněním při překopech inženýrských sítí</t>
  </si>
  <si>
    <t>529053385</t>
  </si>
  <si>
    <t>kabelové žlaby,viz.příloha D.1.1.1.</t>
  </si>
  <si>
    <t>(1*1*50)-(0,46*0,46*50)</t>
  </si>
  <si>
    <t>33</t>
  </si>
  <si>
    <t>175151101</t>
  </si>
  <si>
    <t>Obsypání potrubí strojně sypaninou bez prohození, uloženou do 3 m</t>
  </si>
  <si>
    <t>907238905</t>
  </si>
  <si>
    <t>(0,46*0,46*50)-(0,2*0,2*50)</t>
  </si>
  <si>
    <t>34</t>
  </si>
  <si>
    <t>M</t>
  </si>
  <si>
    <t>58331200</t>
  </si>
  <si>
    <t>štěrkopísek netříděný</t>
  </si>
  <si>
    <t>741807718</t>
  </si>
  <si>
    <t>8,58*2</t>
  </si>
  <si>
    <t>Ostatní konstrukce a práce, bourání</t>
  </si>
  <si>
    <t>35</t>
  </si>
  <si>
    <t>919731121</t>
  </si>
  <si>
    <t>Zarovnání styčné plochy podkladu nebo krytu živičného tl do 50 mm</t>
  </si>
  <si>
    <t>2141116031</t>
  </si>
  <si>
    <t>u komunikace a chodníku -kryt asfalt, viz.příloha D.1.1.2a.</t>
  </si>
  <si>
    <t>(8+31+3+4)+(3+1,5+1,5)</t>
  </si>
  <si>
    <t>36</t>
  </si>
  <si>
    <t>919735111</t>
  </si>
  <si>
    <t>Řezání stávajícího živičného krytu hl do 50 mm</t>
  </si>
  <si>
    <t>385400319</t>
  </si>
  <si>
    <t>u komunikace a chodníku-kryt asfalt, viz.příloha D.1.1.2a.</t>
  </si>
  <si>
    <t>37</t>
  </si>
  <si>
    <t>979054451</t>
  </si>
  <si>
    <t>Očištění vybouraných zámkových dlaždic s původním spárováním z kameniva těženého</t>
  </si>
  <si>
    <t>-151157348</t>
  </si>
  <si>
    <t>vybourání chodníku-kryt betonová ZD (předláždění), viz.příloha D.1.1.2a.</t>
  </si>
  <si>
    <t>38</t>
  </si>
  <si>
    <t>-855752028</t>
  </si>
  <si>
    <t>39</t>
  </si>
  <si>
    <t>980</t>
  </si>
  <si>
    <t>Vybourání stávajících uličních vpustí</t>
  </si>
  <si>
    <t>kus</t>
  </si>
  <si>
    <t>-1549367482</t>
  </si>
  <si>
    <t>demontáž+zemní práce+doprava +poplatek za uložení na skládku, viz.příloha D.1.1.2a.</t>
  </si>
  <si>
    <t>40</t>
  </si>
  <si>
    <t>981</t>
  </si>
  <si>
    <t>Ochrana stávajícvích stromů dřevěným bedněním po celou dobu výstavby</t>
  </si>
  <si>
    <t>687867616</t>
  </si>
  <si>
    <t>montáž+demontáž+materiál+doprava, viz.příloha D.1.1.2a.</t>
  </si>
  <si>
    <t>997</t>
  </si>
  <si>
    <t>Přesun sutě</t>
  </si>
  <si>
    <t>41</t>
  </si>
  <si>
    <t>997221551</t>
  </si>
  <si>
    <t>Vodorovná doprava suti ze sypkých materiálů do 1 km</t>
  </si>
  <si>
    <t>-1410677759</t>
  </si>
  <si>
    <t>asfalt</t>
  </si>
  <si>
    <t>(1116*0,22)+(23*0,092)+(114*0,098)</t>
  </si>
  <si>
    <t>42</t>
  </si>
  <si>
    <t>651071467</t>
  </si>
  <si>
    <t>suť</t>
  </si>
  <si>
    <t>(1116*0,29)+(1116*0,24)+(48*0,44)+(48*0,24)+(101*0,44)+(189*0,58)+(19*0,58)+(114*0,24)+(114*0,29)+(8*0,29)+(8*0,325)</t>
  </si>
  <si>
    <t>43</t>
  </si>
  <si>
    <t>997221559</t>
  </si>
  <si>
    <t>Příplatek ZKD 1 km u vodorovné dopravy suti ze sypkých materiálů</t>
  </si>
  <si>
    <t>688567384</t>
  </si>
  <si>
    <t>asfalt +příplatek za dalších 14 km</t>
  </si>
  <si>
    <t>258,808*14</t>
  </si>
  <si>
    <t>44</t>
  </si>
  <si>
    <t>-910439779</t>
  </si>
  <si>
    <t>suť+příplatek za dalších 14 km</t>
  </si>
  <si>
    <t>854,54*14</t>
  </si>
  <si>
    <t>45</t>
  </si>
  <si>
    <t>997221571</t>
  </si>
  <si>
    <t>Vodorovná doprava vybouraných hmot do 1 km</t>
  </si>
  <si>
    <t>805785233</t>
  </si>
  <si>
    <t>vybourané hmoty</t>
  </si>
  <si>
    <t>(48*0,295)+(101*0,26)+(6*0,255)+(227*0,205)+(64*0,04)+(13,74*0,26)</t>
  </si>
  <si>
    <t>46</t>
  </si>
  <si>
    <t>997221579</t>
  </si>
  <si>
    <t>Příplatek ZKD 1 km u vodorovné dopravy vybouraných hmot</t>
  </si>
  <si>
    <t>-1096773740</t>
  </si>
  <si>
    <t>vybourané hmoty+příplatek za dalších 14 km</t>
  </si>
  <si>
    <t>94,617*14</t>
  </si>
  <si>
    <t>47</t>
  </si>
  <si>
    <t>997221611</t>
  </si>
  <si>
    <t>Nakládání suti na dopravní prostředky pro vodorovnou dopravu</t>
  </si>
  <si>
    <t>483173612</t>
  </si>
  <si>
    <t>-951364078</t>
  </si>
  <si>
    <t>49</t>
  </si>
  <si>
    <t>997221612</t>
  </si>
  <si>
    <t>Nakládání vybouraných hmot na dopravní prostředky pro vodorovnou dopravu</t>
  </si>
  <si>
    <t>1586396334</t>
  </si>
  <si>
    <t>50</t>
  </si>
  <si>
    <t>997221615</t>
  </si>
  <si>
    <t>Poplatek za uložení na skládce (skládkovné) stavebního odpadu betonového kód odpadu 17 01 01</t>
  </si>
  <si>
    <t>-619079675</t>
  </si>
  <si>
    <t>suť-beton-30%</t>
  </si>
  <si>
    <t>((1116*0,24)+(48*0,24)+(114*0,24)+(8*0,325))*0,3</t>
  </si>
  <si>
    <t>51</t>
  </si>
  <si>
    <t>-902622185</t>
  </si>
  <si>
    <t>vybourané hmoty-30%</t>
  </si>
  <si>
    <t>((48*0,295)+(101*0,26)+(6*0,255)+(227*0,205)+(64*0,04)+(13,74*0,26))*0,3</t>
  </si>
  <si>
    <t>52</t>
  </si>
  <si>
    <t>997221645</t>
  </si>
  <si>
    <t>Poplatek za uložení na skládce (skládkovné) odpadu asfaltového bez dehtu kód odpadu 17 03 02</t>
  </si>
  <si>
    <t>873684970</t>
  </si>
  <si>
    <t>asfalt-30% vybouraného asfaltu</t>
  </si>
  <si>
    <t>((1116*0,22)+(114*0,098))*0,3</t>
  </si>
  <si>
    <t>53</t>
  </si>
  <si>
    <t>997221655</t>
  </si>
  <si>
    <t>-114623973</t>
  </si>
  <si>
    <t>suť-kamenivo-30%</t>
  </si>
  <si>
    <t>((1116*0,29)+(48*0,44)+(101*0,44)+(189*0,58)+(19*0,58)+(114*0,29)+(8*0,29))*0,3</t>
  </si>
  <si>
    <t>54</t>
  </si>
  <si>
    <t>997221861</t>
  </si>
  <si>
    <t>Poplatek za uložení na recyklační skládce (skládkovné) stavebního odpadu z prostého betonu pod kódem 17 01 01</t>
  </si>
  <si>
    <t>2053005236</t>
  </si>
  <si>
    <t>suť-beton-70%</t>
  </si>
  <si>
    <t>((1116*0,24)+(48*0,24)+(114*0,24)+(8*0,325))*0,7</t>
  </si>
  <si>
    <t>55</t>
  </si>
  <si>
    <t>-530312507</t>
  </si>
  <si>
    <t>vybourané hmoty-70%</t>
  </si>
  <si>
    <t>((48*0,295)+(101*0,26)+(6*0,255)+(227*0,205)+(64*0,04)+(13,74*0,26))*0,7</t>
  </si>
  <si>
    <t>56</t>
  </si>
  <si>
    <t>997221873</t>
  </si>
  <si>
    <t>Poplatek za uložení na recyklační skládce (skládkovné) stavebního odpadu zeminy a kamení zatříděného do Katalogu odpadů pod kódem 17 05 04</t>
  </si>
  <si>
    <t>-1800935745</t>
  </si>
  <si>
    <t>suť-kamenivo-70%</t>
  </si>
  <si>
    <t>((1116*0,29)+(48*0,44)+(101*0,44)+(189*0,58)+(19*0,58)+(114*0,29)+(8*0,29))*0,7</t>
  </si>
  <si>
    <t>57</t>
  </si>
  <si>
    <t>997221875</t>
  </si>
  <si>
    <t>Poplatek za uložení na recyklační skládce (skládkovné) stavebního odpadu asfaltového bez obsahu dehtu zatříděného do Katalogu odpadů pod kódem 17 03 02</t>
  </si>
  <si>
    <t>1045795432</t>
  </si>
  <si>
    <t>odfrézoný asfalt+70% vybouraného asfaltu</t>
  </si>
  <si>
    <t>(23*0,092)+((1116*0,22)+(114*0,098))*0,7</t>
  </si>
  <si>
    <t>998</t>
  </si>
  <si>
    <t>Přesun hmot</t>
  </si>
  <si>
    <t>58</t>
  </si>
  <si>
    <t>998225111</t>
  </si>
  <si>
    <t>Přesun hmot pro pozemní komunikace s krytem z kamene, monolitickým betonovým nebo živičným</t>
  </si>
  <si>
    <t>677814040</t>
  </si>
  <si>
    <t>59</t>
  </si>
  <si>
    <t>998225191</t>
  </si>
  <si>
    <t>Příplatek k přesunu hmot pro pozemní komunikace s krytem z kamene, živičným, betonovým do 1000 m</t>
  </si>
  <si>
    <t>552729056</t>
  </si>
  <si>
    <t>Práce a dodávky M</t>
  </si>
  <si>
    <t>46-M</t>
  </si>
  <si>
    <t>Zemní práce při extr.mont.pracích</t>
  </si>
  <si>
    <t>60</t>
  </si>
  <si>
    <t>460751111</t>
  </si>
  <si>
    <t>Osazení kabelových kanálů do rýhy z prefabrikovaných betonových žlabů vnější šířky do 20 cm</t>
  </si>
  <si>
    <t>64</t>
  </si>
  <si>
    <t>1864948679</t>
  </si>
  <si>
    <t>13++7+7+7+7+9</t>
  </si>
  <si>
    <t>61</t>
  </si>
  <si>
    <t>59213009</t>
  </si>
  <si>
    <t xml:space="preserve">žlab kabelový betonový se zákrytem  k ochraně zemního drátovodného vedení 100x17x14cm</t>
  </si>
  <si>
    <t>128</t>
  </si>
  <si>
    <t>-888664824</t>
  </si>
  <si>
    <t>kabelové žlaby, vizs.příloha D.1.1.1.</t>
  </si>
  <si>
    <t>13+7+7+7+7+9</t>
  </si>
  <si>
    <t>b - návrh</t>
  </si>
  <si>
    <t xml:space="preserve">    5 - Komunikace pozemní</t>
  </si>
  <si>
    <t>PSV - Práce a dodávky PSV</t>
  </si>
  <si>
    <t xml:space="preserve">    711 - Izolace proti vodě, vlhkosti a plynům</t>
  </si>
  <si>
    <t>122251105</t>
  </si>
  <si>
    <t>Odkopávky a prokopávky nezapažené v hornině třídy těžitelnosti I skupiny 3 objem do 1000 m3 strojně</t>
  </si>
  <si>
    <t>2030435969</t>
  </si>
  <si>
    <t>výkop, viz.příloha D.1.1.1., D.1.1.8</t>
  </si>
  <si>
    <t>851</t>
  </si>
  <si>
    <t>132251101</t>
  </si>
  <si>
    <t>Hloubení rýh nezapažených š do 800 mm v hornině třídy těžitelnosti I skupiny 3 objem do 20 m3 strojně</t>
  </si>
  <si>
    <t>1596140058</t>
  </si>
  <si>
    <t>sondy, viz.příloha D.1.1.1</t>
  </si>
  <si>
    <t>1920145189</t>
  </si>
  <si>
    <t>výkop, 10% z celkové kubatury, viz.příloha D.1.1.1., D.1.1.8.</t>
  </si>
  <si>
    <t>851*0,1</t>
  </si>
  <si>
    <t>-426047872</t>
  </si>
  <si>
    <t>sondy, viz.příloha D.1.1.1.</t>
  </si>
  <si>
    <t>-1563360611</t>
  </si>
  <si>
    <t>dovoz ornice z meziskládky, viz.příloha D.1.1.1.</t>
  </si>
  <si>
    <t>513522947</t>
  </si>
  <si>
    <t>-1026814652</t>
  </si>
  <si>
    <t>násyp, viz.příloha D.1.1.1., D.1.1.8</t>
  </si>
  <si>
    <t>1074866769</t>
  </si>
  <si>
    <t>SDZ návrh, viz.příloha D.1.1.1., D.1.1.3a</t>
  </si>
  <si>
    <t>0,3*0,3*0,6*1</t>
  </si>
  <si>
    <t>1202105035</t>
  </si>
  <si>
    <t>dovoz scházející ornice, viz.příloha D.1.1.1., D.1.1.3a, D.1.1.5.</t>
  </si>
  <si>
    <t>(77*0,15)-(88*0,1)</t>
  </si>
  <si>
    <t>-415069132</t>
  </si>
  <si>
    <t>výkop+příplatek za dalších 5 km, viz.příloha D.1.1.1, D.1.1.8.</t>
  </si>
  <si>
    <t>851*5</t>
  </si>
  <si>
    <t>302218114</t>
  </si>
  <si>
    <t>násyp, viz.příloha D.1.1.1., D.1.1.8.+příplatek za dalších 5 km</t>
  </si>
  <si>
    <t>18*5</t>
  </si>
  <si>
    <t>1843705313</t>
  </si>
  <si>
    <t>SDZ návrh, +příplatek za dalších 5 km,viz.příloha D.1.1.1., D.1.1.3a</t>
  </si>
  <si>
    <t>(0,3*0,3*0,6*1)*5</t>
  </si>
  <si>
    <t>-353636509</t>
  </si>
  <si>
    <t>scházející ornice +příplatek za dalších 5 km, viz.příloha D.1.1.1., D.1.1.3a</t>
  </si>
  <si>
    <t>2,75*5</t>
  </si>
  <si>
    <t>1411511558</t>
  </si>
  <si>
    <t>násyp, viz.příloha D.1.1.1., D.1.1.8.</t>
  </si>
  <si>
    <t>-1740951854</t>
  </si>
  <si>
    <t>-389202208</t>
  </si>
  <si>
    <t>ornice pro ohumusování, viz.příloha D.1.1.1. a D.1.1.3a</t>
  </si>
  <si>
    <t>77*0,15</t>
  </si>
  <si>
    <t>171151103</t>
  </si>
  <si>
    <t>Uložení sypaniny z hornin soudržných do násypů zhutněných strojně</t>
  </si>
  <si>
    <t>-118662009</t>
  </si>
  <si>
    <t>násyp, viz.příloha D.1.1.1.. D.1.1.8.</t>
  </si>
  <si>
    <t>10364100</t>
  </si>
  <si>
    <t>zemina pro terénní úpravy - tříděná</t>
  </si>
  <si>
    <t>-28168552</t>
  </si>
  <si>
    <t>nákup vhodné zeminy do zhutněných násypů, viz.příloha D.1.1.1., D.1.1.8.</t>
  </si>
  <si>
    <t>18*1,8</t>
  </si>
  <si>
    <t>908871655</t>
  </si>
  <si>
    <t>výkop-30% z celkové kubatury, viz.příloha D.1.1.1., D.1.1.8.</t>
  </si>
  <si>
    <t>851*0,3*1,8</t>
  </si>
  <si>
    <t>-103902119</t>
  </si>
  <si>
    <t>(0,3*0,3*0,6*1)*1,8</t>
  </si>
  <si>
    <t>1388790197</t>
  </si>
  <si>
    <t>výkop-70% z celkové kubatury, viz.příloha D.1.1.1., D.1.1.8.</t>
  </si>
  <si>
    <t>851*0,7*1,8</t>
  </si>
  <si>
    <t>-1150749502</t>
  </si>
  <si>
    <t>výkop, viz.příloha D.1.1.1., D.1.1.8.</t>
  </si>
  <si>
    <t>1543580640</t>
  </si>
  <si>
    <t>SDZ návrh, viz.příloha D.1.1.1., D.1.1.3.a</t>
  </si>
  <si>
    <t>181351003</t>
  </si>
  <si>
    <t>Rozprostření ornice tl vrstvy do 200 mm pl do 100 m2 v rovině nebo ve svahu do 1:5 strojně</t>
  </si>
  <si>
    <t>-1841670770</t>
  </si>
  <si>
    <t>viz.příloha D.1.1.1., D.1.1.3a. a D.1.1.5.</t>
  </si>
  <si>
    <t>11+33+9+5+17+2</t>
  </si>
  <si>
    <t>10364101</t>
  </si>
  <si>
    <t>zemina pro terénní úpravy - ornice</t>
  </si>
  <si>
    <t>-370852094</t>
  </si>
  <si>
    <t>nákup scházející ornice, viz.příloha D.1.1.1., D.1.1.3a a D.1.1.5.</t>
  </si>
  <si>
    <t>((77*0,15)-(88*0,1))*1,8</t>
  </si>
  <si>
    <t>181411131</t>
  </si>
  <si>
    <t>Založení parkového trávníku výsevem pl do 1000 m2 v rovině a ve svahu do 1:5</t>
  </si>
  <si>
    <t>1071111231</t>
  </si>
  <si>
    <t>viz.příloha D.1.1.1., D.1.1.3.a. a D.1.1.5.</t>
  </si>
  <si>
    <t>00572410</t>
  </si>
  <si>
    <t>osivo směs travní parková</t>
  </si>
  <si>
    <t>kg</t>
  </si>
  <si>
    <t>-814655602</t>
  </si>
  <si>
    <t>+ztratné, viz.příloha D.1.1.1., D.1.1.3a a D.1.1.5.</t>
  </si>
  <si>
    <t>77*0,03*1,15</t>
  </si>
  <si>
    <t>181951111</t>
  </si>
  <si>
    <t>Úprava pláně v hornině třídy těžitelnosti I skupiny 1 až 3 bez zhutnění strojně</t>
  </si>
  <si>
    <t>2042808028</t>
  </si>
  <si>
    <t>zeleň, viz.příloha D.1.1.1. a D.1.1.3a</t>
  </si>
  <si>
    <t>181951112</t>
  </si>
  <si>
    <t>Úprava pláně v hornině třídy těžitelnosti I skupiny 1 až 3 se zhutněním strojně</t>
  </si>
  <si>
    <t>-439533254</t>
  </si>
  <si>
    <t>zpevněné plochy, viz.příoha D.1.1.1.</t>
  </si>
  <si>
    <t>1186+75+263+19+189</t>
  </si>
  <si>
    <t>Komunikace pozemní</t>
  </si>
  <si>
    <t>564801112</t>
  </si>
  <si>
    <t>Podklad ze štěrkodrtě ŠD plochy přes 100 m2 tl 40 mm</t>
  </si>
  <si>
    <t>-2111673368</t>
  </si>
  <si>
    <t>dorovnání příčného sklonu u zpevněných ploch - podkladní vrstvy v průměrné tl.40 mm -3%</t>
  </si>
  <si>
    <t>1186+75+263</t>
  </si>
  <si>
    <t>564851011</t>
  </si>
  <si>
    <t>Podklad ze štěrkodrtě ŠD plochy do 100 m2 tl 150 mm</t>
  </si>
  <si>
    <t>1266392960</t>
  </si>
  <si>
    <t>plocha pro kontejnery, ŠD fr. 0-63, viz.příloha D.1.1.1., D.1.1.3a, D.1.1.5</t>
  </si>
  <si>
    <t>-1071051241</t>
  </si>
  <si>
    <t>plocha pro kontejnery, ŚD fr. 0-32, viz.příloha D.1.1.1., D.1.1.3a, D.1.1.5.</t>
  </si>
  <si>
    <t>-38101769</t>
  </si>
  <si>
    <t>chodník se zesílenou konstrukcí ŠD fr. 0-63 , viz.příloha D.1.1.1., D.1.1.3a, D.1.1.5., D.1.1.9.</t>
  </si>
  <si>
    <t>337535391</t>
  </si>
  <si>
    <t>chodník se zesílenou konstrukcí ŠD fr. 0-32, viz.příloha D.1.1.1., D.1.1.3a. D.1.1.5., D.1.1.9.</t>
  </si>
  <si>
    <t>1700815574</t>
  </si>
  <si>
    <t xml:space="preserve">oprava vjezdu (předláždění)  ŠD fr. 0-63 viz.příloha D.1.1.1., D.1.1.3a. D.1.1.5., </t>
  </si>
  <si>
    <t>6,6+6+6,4</t>
  </si>
  <si>
    <t>1444905523</t>
  </si>
  <si>
    <t>oprava vjezdu (přeláždění) ŠD fr. 0-32, viz.příloha D.1.1.1., D.1.1.3a, D.1.1.5.</t>
  </si>
  <si>
    <t>1169816045</t>
  </si>
  <si>
    <t>parkovací pruh ŠD fr. 0-32 , viz. příloha D.1.1.1., D.1.1.3a, D.1.1.5.</t>
  </si>
  <si>
    <t>42+(24*0,5)</t>
  </si>
  <si>
    <t>159556174</t>
  </si>
  <si>
    <t>parkovací pruh ŠD fr. 0-63, viz.příloha D.1.1.1, D.1.1.3a, D.1.1.5.</t>
  </si>
  <si>
    <t>564861011</t>
  </si>
  <si>
    <t>Podklad ze štěrkodrtě ŠD plochy do 100 m2 tl 200 mm</t>
  </si>
  <si>
    <t>-1096347693</t>
  </si>
  <si>
    <t xml:space="preserve">úprava podloží u parkovacího pruhu a chodníku se zesílenou konstr  a plochy pro kontejnery, ŠD fr. 0-63 v tl.250-400mm, v rozpočtu se počítá tl. 400mm</t>
  </si>
  <si>
    <t>viz.příloha D.1.1.1., D.1.1.3a, D.1.1.5.</t>
  </si>
  <si>
    <t>((42+9+12)+(24*0,5))*2</t>
  </si>
  <si>
    <t>564861111</t>
  </si>
  <si>
    <t>Podklad ze štěrkodrtě ŠD plochy přes 100 m2 tl 200 mm</t>
  </si>
  <si>
    <t>-328190606</t>
  </si>
  <si>
    <t>komunikace vozidlová ŠD fr. 0-32, viz.příloha D.1.1.1., D.1.1.3a, D.1.1.5.</t>
  </si>
  <si>
    <t>(353+256+581-138)+(268*0,5)</t>
  </si>
  <si>
    <t>-1212930704</t>
  </si>
  <si>
    <t>chodník, ŠD fr. 0-32, viz.příloha D.1.1.1., D.1.1.3a, D.1.1.5</t>
  </si>
  <si>
    <t>103+3+109+48</t>
  </si>
  <si>
    <t>472671839</t>
  </si>
  <si>
    <t>oprava chodníku - kryt betonová ZD (předláždění). ŠD fr. 0-32, viz.příloha D.1.1.1., D.1.1.3a, D.1.1.5.</t>
  </si>
  <si>
    <t>564871111</t>
  </si>
  <si>
    <t>Podklad ze štěrkodrtě ŠD plochy přes 100 m2 tl 250 mm</t>
  </si>
  <si>
    <t>1975940303</t>
  </si>
  <si>
    <t>úprava podloží u komunikace vozidlové ŠD fr. 0-63 v tl. 300-500mm, v rozpočtu se počítá tl. 500mm, vis.příloha D.1.1.1., D.1.1.3a, D.1.1.5.</t>
  </si>
  <si>
    <t>(1052+(268*0,5))*2</t>
  </si>
  <si>
    <t>564871116</t>
  </si>
  <si>
    <t>Podklad ze štěrkodrtě ŠD plochy přes 100 m2 tl. 300 mm</t>
  </si>
  <si>
    <t>954646835</t>
  </si>
  <si>
    <t xml:space="preserve">úprava podloží u chodníku ŠD fr. 0-32 v tl. 200-300mm, v rozpočtu se počítá tl. 300mm, viz.příloha D.1.1.1., D.1.1.3a,  D.1.1.5.</t>
  </si>
  <si>
    <t>263</t>
  </si>
  <si>
    <t>565145121</t>
  </si>
  <si>
    <t>Asfaltový beton vrstva podkladní ACP 16 (obalované kamenivo OKS) tl 60 mm š přes 3 m</t>
  </si>
  <si>
    <t>603234807</t>
  </si>
  <si>
    <t>komunikace vozidlová, viz.příloha D.1.1.1, D.1.1.3a. D.1.1.5.</t>
  </si>
  <si>
    <t>353+256+581-138</t>
  </si>
  <si>
    <t>567122112</t>
  </si>
  <si>
    <t>Podklad ze směsi stmelené cementem SC C 8/10 (KSC I) tl 130 mm</t>
  </si>
  <si>
    <t>-978202822</t>
  </si>
  <si>
    <t>komunikace vozidlová, viz.příloha D.1.1.1., D.1.1.3a. D.1.1.5.</t>
  </si>
  <si>
    <t>571908111</t>
  </si>
  <si>
    <t>Kryt vymývaným dekoračním kamenivem (kačírkem) tl 200 mm</t>
  </si>
  <si>
    <t>224992097</t>
  </si>
  <si>
    <t>odrazný pruh - kačírek fr. 16-32 v tl. 200mm, , viz.příloha D.1.1.1., D.1.1.3a, D.1.1.5.</t>
  </si>
  <si>
    <t>14+5+1</t>
  </si>
  <si>
    <t>573111112</t>
  </si>
  <si>
    <t>Postřik živičný infiltrační s posypem z asfaltu množství 1 kg/m2</t>
  </si>
  <si>
    <t>-878308095</t>
  </si>
  <si>
    <t>573211109</t>
  </si>
  <si>
    <t>Postřik živičný spojovací z asfaltu v množství 0,50 kg/m2</t>
  </si>
  <si>
    <t>-1495490176</t>
  </si>
  <si>
    <t>komunikace vozidlová, viz.příloha D.1.1.1., D.1.1.3a, D.1.1.5</t>
  </si>
  <si>
    <t>857774013</t>
  </si>
  <si>
    <t>asfaltový koberec, viz.příloha D.1.1.1., D.1.1.3a</t>
  </si>
  <si>
    <t>577134111</t>
  </si>
  <si>
    <t>Asfaltový beton vrstva obrusná ACO 11+ (ABS) tř. I tl 40 mm š do 3 m z nemodifikovaného asfaltu</t>
  </si>
  <si>
    <t>584634968</t>
  </si>
  <si>
    <t>577134121</t>
  </si>
  <si>
    <t>Asfaltový beton vrstva obrusná ACO 11+ (ABS) tř. I tl 40 mm š přes 3 m z nemodifikovaného asfaltu</t>
  </si>
  <si>
    <t>-809775114</t>
  </si>
  <si>
    <t>596211122</t>
  </si>
  <si>
    <t>Kladení zámkové dlažby komunikací pro pěší ručně tl 60 mm skupiny B pl přes 100 do 300 m2</t>
  </si>
  <si>
    <t>780559347</t>
  </si>
  <si>
    <t>chodník, viz.příloha D.1.1.1., D.1.1.3a, D.1.1.5., D.1.1.9.</t>
  </si>
  <si>
    <t>59245015</t>
  </si>
  <si>
    <t>dlažba zámková betonová tvaru I 200x165mm tl 60mm přírodní</t>
  </si>
  <si>
    <t>49171737</t>
  </si>
  <si>
    <t xml:space="preserve">chodník+ztratné, viz.příloha D.1.1.1., D.1.1.3a,  D.1.1.5., D.1.1.9.</t>
  </si>
  <si>
    <t>(263-10,82)*1,02</t>
  </si>
  <si>
    <t>59245006</t>
  </si>
  <si>
    <t>dlažba pro nevidomé betonová 200x100mm tl 60mm barevná</t>
  </si>
  <si>
    <t>-1812556488</t>
  </si>
  <si>
    <t>chodník-varovný a signální pás, barva červená+ztratné, viz.příloha D.1.1.1., D.1.1.3.a, D.1.1.5., D.1.1.9.</t>
  </si>
  <si>
    <t>((2,1+1,9+0,9+1,3+1+1,9)+(0,36*2)+1)*1,03</t>
  </si>
  <si>
    <t>510035001</t>
  </si>
  <si>
    <t>oprava chodníku-kryt betonová ZD (předláždění). použije se vybouraná a očištěná dlažba, viz.příloha D.1.1.1., D.1.1.3.a, D.1.1.5., D.1.1.9.</t>
  </si>
  <si>
    <t>-306382598</t>
  </si>
  <si>
    <t xml:space="preserve">oprava chodníku - kryt betonová ZD (předláždění),varovný a signální pás, barva červená+ztratné,  viz.příloha D.1.1.1., D.1.1.3a, D.1.1.5., D.1.1.9.</t>
  </si>
  <si>
    <t>((1,9+1,4+1,8+2,6)+(0,32*6))*1,03</t>
  </si>
  <si>
    <t>596211124</t>
  </si>
  <si>
    <t>Příplatek za kombinaci dvou barev u kladení betonových dlažeb komunikací pro pěší ručně tl 60 mm skupiny B</t>
  </si>
  <si>
    <t>-2095413412</t>
  </si>
  <si>
    <t>chodník, viz.příloha D.1.1.1., D.1.1.3b. D.1.1.5., D.1.1.9.</t>
  </si>
  <si>
    <t>-646360335</t>
  </si>
  <si>
    <t>oprava chodníku-kryt betonová ZD (předláždění), viz.příloha D.1.1.1., D.1.1.3a, D.1.1.5., D.1.1.9.</t>
  </si>
  <si>
    <t>596211210</t>
  </si>
  <si>
    <t>Kladení zámkové dlažby komunikací pro pěší ručně tl 80 mm skupiny A pl do 50 m2</t>
  </si>
  <si>
    <t>487522119</t>
  </si>
  <si>
    <t>plocha pro kontejnery, viz.příloha D.1.1.1., D.1.1.3.b, D.1.1.5, D.1.1.9</t>
  </si>
  <si>
    <t>59245013</t>
  </si>
  <si>
    <t>dlažba zámková betonová tvaru I 200x165mm tl 80mm přírodní</t>
  </si>
  <si>
    <t>-610336056</t>
  </si>
  <si>
    <t>plocha pro kontejnery+ztratné, vizz.příloha D.1.1.1., D.1.1.3b. D.1.1.5., D.1.1.9.</t>
  </si>
  <si>
    <t>12*1,03</t>
  </si>
  <si>
    <t>62</t>
  </si>
  <si>
    <t>596211220</t>
  </si>
  <si>
    <t>Kladení zámkové dlažby komunikací pro pěší ručně tl 80 mm skupiny B pl do 50 m2</t>
  </si>
  <si>
    <t>102116530</t>
  </si>
  <si>
    <t>oprava vjezdu-kryt betonová ZD (předlážděná), použije se vybouraná a očištěná dlažba, viz.příloha D.1.1.1., D.1.1.3.a, D.1.1.5., D.1.1.9.</t>
  </si>
  <si>
    <t>63</t>
  </si>
  <si>
    <t>59245226</t>
  </si>
  <si>
    <t>dlažba pro nevidomé betonová 200x100mm tl 80mm barevná</t>
  </si>
  <si>
    <t>-76433643</t>
  </si>
  <si>
    <t>oprava vjezdu -kryt betonová ZD (předláždění, varovný pás, barva čercená+ztratné, viz.příloha D.1.1.1., D.1.1.3a, D.1.1.5., D.1.1.9.</t>
  </si>
  <si>
    <t>((3,5+3,5+3,3)*0,4)*1,03</t>
  </si>
  <si>
    <t>370086964</t>
  </si>
  <si>
    <t>chodník se zesílenou konstrukcí-kryt betonová dlažba, viz.příloha D.1.1.1., D.1.1.3a, D.1.1.5., D.1.1.9.</t>
  </si>
  <si>
    <t>65</t>
  </si>
  <si>
    <t>-1959783297</t>
  </si>
  <si>
    <t>chodník se zesílenou konstrukcí-kryt betonová dlažba, varovný pás, barva červená+ztratné, viz.příloha D.1.1.1., D.1.1.3a, D.1.1.5., D.1.1.9.</t>
  </si>
  <si>
    <t>2,1*1,03</t>
  </si>
  <si>
    <t>66</t>
  </si>
  <si>
    <t>-317303247</t>
  </si>
  <si>
    <t>chodník se zesílenou konstrukcí-kryt betonová dlažba +ztratné, viz.příloha D.1.1.1., D.1.1.3a, D.1.1.5, D.1.1.9.</t>
  </si>
  <si>
    <t>(9-2,1)*1,03</t>
  </si>
  <si>
    <t>67</t>
  </si>
  <si>
    <t>596211224</t>
  </si>
  <si>
    <t>Příplatek za kombinaci dvou barev u kladení betonových dlažeb komunikací pro pěší ručně tl 80 mm skupiny B</t>
  </si>
  <si>
    <t>-1585811966</t>
  </si>
  <si>
    <t>oprava vjezdu- kryt betonová ZD (předláždění), viz.příloha D.1.1.1. , D.1.1.3.a, D.1.1.5., D.1.1.9.</t>
  </si>
  <si>
    <t>68</t>
  </si>
  <si>
    <t>1897070402</t>
  </si>
  <si>
    <t>69</t>
  </si>
  <si>
    <t>596212212</t>
  </si>
  <si>
    <t>Kladení zámkové dlažby pozemních komunikací ručně tl 80 mm skupiny A pl přes 100 do 300 m2</t>
  </si>
  <si>
    <t>1301408304</t>
  </si>
  <si>
    <t>parkovací pruh, viz.příloha D.1.1.1., D.1.1.3a, D.1.1.5.</t>
  </si>
  <si>
    <t>70</t>
  </si>
  <si>
    <t>59622</t>
  </si>
  <si>
    <t xml:space="preserve">betonová  zatravňovací dlažba 210/140/80 barva přírodní</t>
  </si>
  <si>
    <t>888407511</t>
  </si>
  <si>
    <t>parkovací pruh+ztratné, viz.příloha D.1.1.1., D.1.1.3b, D.1.1.5.</t>
  </si>
  <si>
    <t>42*1,03</t>
  </si>
  <si>
    <t>71</t>
  </si>
  <si>
    <t>59623</t>
  </si>
  <si>
    <t>kamenivo pro výpň spár</t>
  </si>
  <si>
    <t>801044709</t>
  </si>
  <si>
    <t>parkovací pruhy, viz.příloha D.1.1.1., D.1.1.3a, D.1.1.5</t>
  </si>
  <si>
    <t>42*0,3*0,08</t>
  </si>
  <si>
    <t>72</t>
  </si>
  <si>
    <t>914111111</t>
  </si>
  <si>
    <t>Montáž svislé dopravní značky do velikosti 1 m2 objímkami na sloupek nebo konzolu</t>
  </si>
  <si>
    <t>-11747856</t>
  </si>
  <si>
    <t>SDZ návrh,viz.příloha D.1.1.1., D.1.1.3a.</t>
  </si>
  <si>
    <t>73</t>
  </si>
  <si>
    <t>40445625</t>
  </si>
  <si>
    <t>informativní značky provozní IP8, IP9, IP11-IP13 500x700mm</t>
  </si>
  <si>
    <t>-564766037</t>
  </si>
  <si>
    <t>SDZ návrh - dopravní značka IP12+symbol O1, viz.příloha D.1.1.1., D.1.1.3a</t>
  </si>
  <si>
    <t>74</t>
  </si>
  <si>
    <t>914511111</t>
  </si>
  <si>
    <t>Montáž sloupku dopravních značek délky do 3,5 m s betonovým základem</t>
  </si>
  <si>
    <t>1995076230</t>
  </si>
  <si>
    <t>75</t>
  </si>
  <si>
    <t>40445225</t>
  </si>
  <si>
    <t>sloupek pro dopravní značku Zn D 60mm v 3,5m</t>
  </si>
  <si>
    <t>632819341</t>
  </si>
  <si>
    <t>76</t>
  </si>
  <si>
    <t>40445253</t>
  </si>
  <si>
    <t>víčko plastové na sloupek D 60mm</t>
  </si>
  <si>
    <t>906430615</t>
  </si>
  <si>
    <t>77</t>
  </si>
  <si>
    <t>40445256</t>
  </si>
  <si>
    <t>svorka upínací na sloupek dopravní značky D 60mm</t>
  </si>
  <si>
    <t>-522810009</t>
  </si>
  <si>
    <t>1*2</t>
  </si>
  <si>
    <t>78</t>
  </si>
  <si>
    <t>915111111</t>
  </si>
  <si>
    <t>Vodorovné dopravní značení dělící čáry souvislé š 125 mm základní bílá barva</t>
  </si>
  <si>
    <t>-964796858</t>
  </si>
  <si>
    <t>VDZ návrh - V10a, V10b, viz.příloha D.1.1.1. a D.1.1.3a</t>
  </si>
  <si>
    <t>(2+0,5+0,5+0,5+0,5+2,5+2)+(5*4)</t>
  </si>
  <si>
    <t>79</t>
  </si>
  <si>
    <t>915111115</t>
  </si>
  <si>
    <t>Vodorovné dopravní značení dělící čáry souvislé š 125 mm základní žlutá barva</t>
  </si>
  <si>
    <t>691841129</t>
  </si>
  <si>
    <t>VDZ návrh - V12c, viz.příloha D.1.1.1., D.1.1.3a</t>
  </si>
  <si>
    <t>(6,5+7,5+18)</t>
  </si>
  <si>
    <t>80</t>
  </si>
  <si>
    <t>915131111</t>
  </si>
  <si>
    <t>Vodorovné dopravní značení přechody pro chodce, šipky, symboly základní bílá barva</t>
  </si>
  <si>
    <t>919431552</t>
  </si>
  <si>
    <t>VDZ návrh -V10f, viz.příloha D.1.1.1., D.1.1.3a.</t>
  </si>
  <si>
    <t>1,5</t>
  </si>
  <si>
    <t>81</t>
  </si>
  <si>
    <t>915611111</t>
  </si>
  <si>
    <t>Předznačení vodorovného liniového značení</t>
  </si>
  <si>
    <t>-133880826</t>
  </si>
  <si>
    <t>VDZ návrh - V10a, V10b, V12c, viz.příloha D.1.1.1., D.1.1.3a</t>
  </si>
  <si>
    <t>(2+0,5+0,5+0,5+0,5+2,5+2)+(5*4)+(6,5+7,5+18)</t>
  </si>
  <si>
    <t>82</t>
  </si>
  <si>
    <t>915621111</t>
  </si>
  <si>
    <t>Předznačení vodorovného plošného značení</t>
  </si>
  <si>
    <t>-676923966</t>
  </si>
  <si>
    <t xml:space="preserve">VDD  návrh, - V10f, viz,příloha D.1.1.1., D.1.1.3a</t>
  </si>
  <si>
    <t>83</t>
  </si>
  <si>
    <t>916231213</t>
  </si>
  <si>
    <t>Osazení chodníkového obrubníku betonového stojatého s boční opěrou do lože z betonu prostého</t>
  </si>
  <si>
    <t>324281501</t>
  </si>
  <si>
    <t>osazený do betonového lože C20/25nXF3 s opěrou, viz.příloha D.1.1.1., D.1.1.3a, D.1.1.5.</t>
  </si>
  <si>
    <t>78,5+3+(98,5-8)+(125,3-7,3)</t>
  </si>
  <si>
    <t>84</t>
  </si>
  <si>
    <t>59217023</t>
  </si>
  <si>
    <t>obrubník betonový chodníkový 1000x150x250mm</t>
  </si>
  <si>
    <t>184943579</t>
  </si>
  <si>
    <t>barva přírodní+ztratné, viz.příloha D.1.1.1., D.1.1.3a. D.1.1.5.</t>
  </si>
  <si>
    <t>290*1,02</t>
  </si>
  <si>
    <t>85</t>
  </si>
  <si>
    <t>916331112</t>
  </si>
  <si>
    <t>Osazení zahradního obrubníku betonového do lože z betonu s boční opěrou</t>
  </si>
  <si>
    <t>132932245</t>
  </si>
  <si>
    <t>0,5+0,5+22+4</t>
  </si>
  <si>
    <t>86</t>
  </si>
  <si>
    <t>59217012</t>
  </si>
  <si>
    <t>obrubník zahradní betonový 500x80x250mm</t>
  </si>
  <si>
    <t>-258404759</t>
  </si>
  <si>
    <t>barva přírodní + ztratné, viz.příloha D.1.1.1., D.1.1.3a. D.1.1.5.</t>
  </si>
  <si>
    <t>27*1,01</t>
  </si>
  <si>
    <t>87</t>
  </si>
  <si>
    <t>-226058965</t>
  </si>
  <si>
    <t>osazená do betonového lože C20/25nXF3 s opěrou, viz.příloha D.1.1.1., D.1.1.3a, D.1.1.5.</t>
  </si>
  <si>
    <t>46,5+6,5+4,1+1+0,6+1,5+1+19+5+20,8+3,5+0,5+1,5+1,5</t>
  </si>
  <si>
    <t>88</t>
  </si>
  <si>
    <t>59217011</t>
  </si>
  <si>
    <t>obrubník zahradní betonový 500x50x200mm</t>
  </si>
  <si>
    <t>1464970398</t>
  </si>
  <si>
    <t>barva přírodní+ztratné, viz.příloha D.1.1.1., D.1.1.3a, D.1.1.5.</t>
  </si>
  <si>
    <t>113*1,01</t>
  </si>
  <si>
    <t>89</t>
  </si>
  <si>
    <t>916991121</t>
  </si>
  <si>
    <t>Lože pod obrubníky, krajníky nebo obruby z dlažebních kostek z betonu prostého</t>
  </si>
  <si>
    <t>-1746822892</t>
  </si>
  <si>
    <t>pod obrubníky, viz.příloha D.1.1.1.</t>
  </si>
  <si>
    <t>90</t>
  </si>
  <si>
    <t>919121132</t>
  </si>
  <si>
    <t>Těsnění spár zálivkou za studena pro komůrky š 20 mm hl 40 mm s těsnicím profilem</t>
  </si>
  <si>
    <t>1296893864</t>
  </si>
  <si>
    <t>úprava styčné spáry, viz.příloha D.1.1.1., D.1.1.3a</t>
  </si>
  <si>
    <t>91</t>
  </si>
  <si>
    <t>919726202</t>
  </si>
  <si>
    <t>Geotextilie pro vyztužení, separaci a filtraci tkaná z PP podélná pevnost v tahu přes 15 do 50 kN/m</t>
  </si>
  <si>
    <t>-1535586081</t>
  </si>
  <si>
    <t xml:space="preserve">úprava podloží u komunikave vozidlové - PP40kN/m, viz.příloha D.1.1.1., D.1.1.3a,  D.1.1.5.</t>
  </si>
  <si>
    <t>1052+(268*0,5)</t>
  </si>
  <si>
    <t>92</t>
  </si>
  <si>
    <t>1809949303</t>
  </si>
  <si>
    <t>úprava podloží u parkovacích pruhů a chodníku se zesílenou konstrukcí, PP40Kn/m. viz.příloha D.1.1.1., D.1.1.3a, D.1.1.5.</t>
  </si>
  <si>
    <t>42+9+12+(24*0,5)</t>
  </si>
  <si>
    <t>93</t>
  </si>
  <si>
    <t>919794441</t>
  </si>
  <si>
    <t xml:space="preserve">Úprava ploch kolem hydrantů, šoupat, poklopů a mříží nebo sloupů v živičných a dlážděných  krytech pl do 2 m2</t>
  </si>
  <si>
    <t>1134548514</t>
  </si>
  <si>
    <t>výšková úprava mříží, šoupat+hydranty+poklopy, viz.příloha D.1.1.1.</t>
  </si>
  <si>
    <t>5+4+7</t>
  </si>
  <si>
    <t>94</t>
  </si>
  <si>
    <t>938908411</t>
  </si>
  <si>
    <t>Čištění vozovek splachováním vodou</t>
  </si>
  <si>
    <t>-147776807</t>
  </si>
  <si>
    <t>95</t>
  </si>
  <si>
    <t>162059811</t>
  </si>
  <si>
    <t>VDZ - návrh - V10f, V10a, V10b, V12c, , viz.opříloha D.1.1.1., D.1.1.3a</t>
  </si>
  <si>
    <t>1,5+(8,5*0,125)+(20*0,125)+(32*0,125)</t>
  </si>
  <si>
    <t>96</t>
  </si>
  <si>
    <t>966006132</t>
  </si>
  <si>
    <t>Odstranění značek dopravních nebo orientačních se sloupky s betonovými patkami</t>
  </si>
  <si>
    <t>1976899054</t>
  </si>
  <si>
    <t>SDZ rušené, viz.příloha D.1.1.1., D.1.1.3a</t>
  </si>
  <si>
    <t>97</t>
  </si>
  <si>
    <t>966006211</t>
  </si>
  <si>
    <t>Odstranění svislých dopravních značek ze sloupů, sloupků nebo konzol</t>
  </si>
  <si>
    <t>-551625968</t>
  </si>
  <si>
    <t>SDZ rušené - dopravní značka B29, viz.příloha D.1.1.1., D.1.1.3a</t>
  </si>
  <si>
    <t>98</t>
  </si>
  <si>
    <t>13356352</t>
  </si>
  <si>
    <t>SDZ rušené</t>
  </si>
  <si>
    <t>(0,004*1)+(1*0,082)</t>
  </si>
  <si>
    <t>99</t>
  </si>
  <si>
    <t>-670424366</t>
  </si>
  <si>
    <t>SDZ rušené +příplatek za dalších 14 km</t>
  </si>
  <si>
    <t>((0,004*1)+(0,082*1))*14</t>
  </si>
  <si>
    <t>100</t>
  </si>
  <si>
    <t>1795604410</t>
  </si>
  <si>
    <t xml:space="preserve">SDZ rušené </t>
  </si>
  <si>
    <t>101</t>
  </si>
  <si>
    <t>1252377601</t>
  </si>
  <si>
    <t>102</t>
  </si>
  <si>
    <t>-206107980</t>
  </si>
  <si>
    <t>PSV</t>
  </si>
  <si>
    <t>Práce a dodávky PSV</t>
  </si>
  <si>
    <t>711</t>
  </si>
  <si>
    <t>Izolace proti vodě, vlhkosti a plynům</t>
  </si>
  <si>
    <t>103</t>
  </si>
  <si>
    <t>711161212</t>
  </si>
  <si>
    <t>Izolace proti zemní vlhkosti nopovou fólií svislá, nopek v 8,0 mm, tl do 0,6 mm</t>
  </si>
  <si>
    <t>-640491702</t>
  </si>
  <si>
    <t>nopová fólie, viz.příloha D.1.1.1. a D.1.1.5.</t>
  </si>
  <si>
    <t>(54+24+56)*0,5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</si>
  <si>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</si>
  <si>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</si>
  <si>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</si>
  <si>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</si>
  <si>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</si>
  <si>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</si>
  <si>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</si>
  <si>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</si>
  <si>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</si>
  <si>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</si>
  <si>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</si>
  <si>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</si>
  <si>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</si>
  <si>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</si>
  <si>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-1446240458</t>
  </si>
  <si>
    <t>011324000</t>
  </si>
  <si>
    <t>Archeologický průzkum</t>
  </si>
  <si>
    <t>-624180127</t>
  </si>
  <si>
    <t>012203000</t>
  </si>
  <si>
    <t>Geodetické práce při provádění stavby</t>
  </si>
  <si>
    <t>-616571848</t>
  </si>
  <si>
    <t>včetně vytyčení stávajících inž.sítí</t>
  </si>
  <si>
    <t>012303000</t>
  </si>
  <si>
    <t>Geodetické práce po výstavbě</t>
  </si>
  <si>
    <t>-789318964</t>
  </si>
  <si>
    <t>013254000</t>
  </si>
  <si>
    <t>Dokumentace skutečného provedení stavby</t>
  </si>
  <si>
    <t>1477059953</t>
  </si>
  <si>
    <t>VRN3</t>
  </si>
  <si>
    <t>Zařízení staveniště</t>
  </si>
  <si>
    <t>030001000</t>
  </si>
  <si>
    <t>1030615185</t>
  </si>
  <si>
    <t>stavební buňky, WC, napojení na stáv.inž.sítě atd.</t>
  </si>
  <si>
    <t>034002000</t>
  </si>
  <si>
    <t>Zabezpečení staveniště</t>
  </si>
  <si>
    <t>-55589474</t>
  </si>
  <si>
    <t>zabezpečení staveniště v souladu s nařízením vlády 591/2006 Sb.</t>
  </si>
  <si>
    <t>VRN4</t>
  </si>
  <si>
    <t>Inženýrská činnost</t>
  </si>
  <si>
    <t>043002000</t>
  </si>
  <si>
    <t>Zkoušky a ostatní měření</t>
  </si>
  <si>
    <t>746747082</t>
  </si>
  <si>
    <t>043134000</t>
  </si>
  <si>
    <t>Zkoušky zatěžovací</t>
  </si>
  <si>
    <t>-1721778527</t>
  </si>
  <si>
    <t>VRN7</t>
  </si>
  <si>
    <t>Provozní vlivy</t>
  </si>
  <si>
    <t>072002000</t>
  </si>
  <si>
    <t>Silniční provoz</t>
  </si>
  <si>
    <t>-978903146</t>
  </si>
  <si>
    <t>dopravní značení</t>
  </si>
  <si>
    <t>VRN9</t>
  </si>
  <si>
    <t>Ostatní náklady</t>
  </si>
  <si>
    <t>091003000</t>
  </si>
  <si>
    <t>Ostatní náklady bez rozlišení</t>
  </si>
  <si>
    <t>-411960174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</si>
</sst>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47/232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ulice Na Drahách, Rychnov nad Kněžnou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území'!P127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návrh'!P128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/Xa4owhErMKcYXr3w99/BVgMVuJl1dRZq+CHHiljckWCgdNvrxk5TrC0YHWJwayNR2+3YWG33plD8gI0s4Omkw==" hashValue="C6svoAgM5iL/GEow6qIgvo6jhdmUhGNtodzmhH5sKQNhILOD9rz95laLJn6TEuMVSEgXcRRcpvzUPzKb0qTt8Q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ROUND((SUM(BE127:BE371)),  2)</f>
        <v>0</v>
      </c>
      <c r="G35" s="38"/>
      <c r="H35" s="38"/>
      <c r="I35" s="164">
        <v>0.20999999999999999</v>
      </c>
      <c r="J35" s="163">
        <f>ROUND(((SUM(BE127:BE371))*I35),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ROUND((SUM(BF127:BF371)),  2)</f>
        <v>0</v>
      </c>
      <c r="G36" s="38"/>
      <c r="H36" s="38"/>
      <c r="I36" s="164">
        <v>0.12</v>
      </c>
      <c r="J36" s="163">
        <f>ROUND(((SUM(BF127:BF371))*I36),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ROUND((SUM(BG127:BG371)),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ROUND((SUM(BH127:BH371)),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ROUND((SUM(BI127:BI371)),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J265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J290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111</v>
      </c>
      <c r="E103" s="196"/>
      <c r="F103" s="196"/>
      <c r="G103" s="196"/>
      <c r="H103" s="196"/>
      <c r="I103" s="196"/>
      <c r="J103" s="197">
        <f>J359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112</v>
      </c>
      <c r="E104" s="191"/>
      <c r="F104" s="191"/>
      <c r="G104" s="191"/>
      <c r="H104" s="191"/>
      <c r="I104" s="191"/>
      <c r="J104" s="192">
        <f>J362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113</v>
      </c>
      <c r="E105" s="196"/>
      <c r="F105" s="196"/>
      <c r="G105" s="196"/>
      <c r="H105" s="196"/>
      <c r="I105" s="196"/>
      <c r="J105" s="197">
        <f>J363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Rekonstrukce ulice Na Drahách, Rychnov nad Kněžnou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98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99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a - příprava území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Rychnov nad Kněžnou</v>
      </c>
      <c r="G121" s="40"/>
      <c r="H121" s="40"/>
      <c r="I121" s="32" t="s">
        <v>22</v>
      </c>
      <c r="J121" s="79" t="str">
        <f>IF(J14="","",J14)</f>
        <v>2. 2. 2024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30</v>
      </c>
      <c r="J123" s="36" t="str">
        <f>E23</f>
        <v>VIAPROJEKT s.r.o. HK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33</v>
      </c>
      <c r="J124" s="36" t="str">
        <f>E26</f>
        <v>B.Burešová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115</v>
      </c>
      <c r="D126" s="202" t="s">
        <v>61</v>
      </c>
      <c r="E126" s="202" t="s">
        <v>57</v>
      </c>
      <c r="F126" s="202" t="s">
        <v>58</v>
      </c>
      <c r="G126" s="202" t="s">
        <v>116</v>
      </c>
      <c r="H126" s="202" t="s">
        <v>117</v>
      </c>
      <c r="I126" s="202" t="s">
        <v>118</v>
      </c>
      <c r="J126" s="202" t="s">
        <v>104</v>
      </c>
      <c r="K126" s="203" t="s">
        <v>119</v>
      </c>
      <c r="L126" s="204"/>
      <c r="M126" s="100" t="s">
        <v>1</v>
      </c>
      <c r="N126" s="101" t="s">
        <v>40</v>
      </c>
      <c r="O126" s="101" t="s">
        <v>120</v>
      </c>
      <c r="P126" s="101" t="s">
        <v>121</v>
      </c>
      <c r="Q126" s="101" t="s">
        <v>122</v>
      </c>
      <c r="R126" s="101" t="s">
        <v>123</v>
      </c>
      <c r="S126" s="101" t="s">
        <v>124</v>
      </c>
      <c r="T126" s="102" t="s">
        <v>125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126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P128+P362</f>
        <v>0</v>
      </c>
      <c r="Q127" s="104"/>
      <c r="R127" s="207">
        <f>R128+R362</f>
        <v>18.71069</v>
      </c>
      <c r="S127" s="104"/>
      <c r="T127" s="208">
        <f>T128+T362</f>
        <v>1258.473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106</v>
      </c>
      <c r="BK127" s="209">
        <f>BK128+BK362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127</v>
      </c>
      <c r="F128" s="213" t="s">
        <v>128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P129+P265+P290+P359</f>
        <v>0</v>
      </c>
      <c r="Q128" s="218"/>
      <c r="R128" s="219">
        <f>R129+R265+R290+R359</f>
        <v>17.160689999999999</v>
      </c>
      <c r="S128" s="218"/>
      <c r="T128" s="220">
        <f>T129+T265+T290+T359</f>
        <v>1258.473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76</v>
      </c>
      <c r="AY128" s="221" t="s">
        <v>129</v>
      </c>
      <c r="BK128" s="223">
        <f>BK129+BK265+BK290+BK359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83</v>
      </c>
      <c r="F129" s="224" t="s">
        <v>130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SUM(P130:P264)</f>
        <v>0</v>
      </c>
      <c r="Q129" s="218"/>
      <c r="R129" s="219">
        <f>SUM(R130:R264)</f>
        <v>17.160689999999999</v>
      </c>
      <c r="S129" s="218"/>
      <c r="T129" s="220">
        <f>SUM(T130:T264)</f>
        <v>1258.473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83</v>
      </c>
      <c r="AY129" s="221" t="s">
        <v>129</v>
      </c>
      <c r="BK129" s="223">
        <f>SUM(BK130:BK264)</f>
        <v>0</v>
      </c>
    </row>
    <row r="130" s="2" customFormat="1" ht="21.75" customHeight="1">
      <c r="A130" s="38"/>
      <c r="B130" s="39"/>
      <c r="C130" s="226" t="s">
        <v>83</v>
      </c>
      <c r="D130" s="226" t="s">
        <v>131</v>
      </c>
      <c r="E130" s="227" t="s">
        <v>132</v>
      </c>
      <c r="F130" s="228" t="s">
        <v>133</v>
      </c>
      <c r="G130" s="229" t="s">
        <v>134</v>
      </c>
      <c r="H130" s="230">
        <v>6</v>
      </c>
      <c r="I130" s="231"/>
      <c r="J130" s="232">
        <f>ROUND(I130*H130,2)</f>
        <v>0</v>
      </c>
      <c r="K130" s="228" t="s">
        <v>135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0.255</v>
      </c>
      <c r="T130" s="236">
        <f>S130*H130</f>
        <v>1.53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136</v>
      </c>
      <c r="AT130" s="237" t="s">
        <v>131</v>
      </c>
      <c r="AU130" s="237" t="s">
        <v>85</v>
      </c>
      <c r="AY130" s="17" t="s">
        <v>129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136</v>
      </c>
      <c r="BM130" s="237" t="s">
        <v>137</v>
      </c>
    </row>
    <row r="131" s="13" customFormat="1">
      <c r="A131" s="13"/>
      <c r="B131" s="239"/>
      <c r="C131" s="240"/>
      <c r="D131" s="241" t="s">
        <v>138</v>
      </c>
      <c r="E131" s="242" t="s">
        <v>1</v>
      </c>
      <c r="F131" s="243" t="s">
        <v>139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85</v>
      </c>
      <c r="AV131" s="13" t="s">
        <v>83</v>
      </c>
      <c r="AW131" s="13" t="s">
        <v>32</v>
      </c>
      <c r="AX131" s="13" t="s">
        <v>76</v>
      </c>
      <c r="AY131" s="249" t="s">
        <v>129</v>
      </c>
    </row>
    <row r="132" s="14" customFormat="1">
      <c r="A132" s="14"/>
      <c r="B132" s="250"/>
      <c r="C132" s="251"/>
      <c r="D132" s="241" t="s">
        <v>138</v>
      </c>
      <c r="E132" s="252" t="s">
        <v>1</v>
      </c>
      <c r="F132" s="253" t="s">
        <v>140</v>
      </c>
      <c r="G132" s="251"/>
      <c r="H132" s="254">
        <v>6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138</v>
      </c>
      <c r="AU132" s="260" t="s">
        <v>85</v>
      </c>
      <c r="AV132" s="14" t="s">
        <v>85</v>
      </c>
      <c r="AW132" s="14" t="s">
        <v>32</v>
      </c>
      <c r="AX132" s="14" t="s">
        <v>76</v>
      </c>
      <c r="AY132" s="260" t="s">
        <v>129</v>
      </c>
    </row>
    <row r="133" s="15" customFormat="1">
      <c r="A133" s="15"/>
      <c r="B133" s="261"/>
      <c r="C133" s="262"/>
      <c r="D133" s="241" t="s">
        <v>138</v>
      </c>
      <c r="E133" s="263" t="s">
        <v>1</v>
      </c>
      <c r="F133" s="264" t="s">
        <v>141</v>
      </c>
      <c r="G133" s="262"/>
      <c r="H133" s="265">
        <v>6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138</v>
      </c>
      <c r="AU133" s="271" t="s">
        <v>85</v>
      </c>
      <c r="AV133" s="15" t="s">
        <v>136</v>
      </c>
      <c r="AW133" s="15" t="s">
        <v>32</v>
      </c>
      <c r="AX133" s="15" t="s">
        <v>83</v>
      </c>
      <c r="AY133" s="271" t="s">
        <v>129</v>
      </c>
    </row>
    <row r="134" s="2" customFormat="1" ht="16.5" customHeight="1">
      <c r="A134" s="38"/>
      <c r="B134" s="39"/>
      <c r="C134" s="226" t="s">
        <v>85</v>
      </c>
      <c r="D134" s="226" t="s">
        <v>131</v>
      </c>
      <c r="E134" s="227" t="s">
        <v>142</v>
      </c>
      <c r="F134" s="228" t="s">
        <v>143</v>
      </c>
      <c r="G134" s="229" t="s">
        <v>134</v>
      </c>
      <c r="H134" s="230">
        <v>19</v>
      </c>
      <c r="I134" s="231"/>
      <c r="J134" s="232">
        <f>ROUND(I134*H134,2)</f>
        <v>0</v>
      </c>
      <c r="K134" s="228" t="s">
        <v>135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0.26000000000000001</v>
      </c>
      <c r="T134" s="236">
        <f>S134*H134</f>
        <v>4.9400000000000004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136</v>
      </c>
      <c r="AT134" s="237" t="s">
        <v>131</v>
      </c>
      <c r="AU134" s="237" t="s">
        <v>85</v>
      </c>
      <c r="AY134" s="17" t="s">
        <v>129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136</v>
      </c>
      <c r="BM134" s="237" t="s">
        <v>144</v>
      </c>
    </row>
    <row r="135" s="13" customFormat="1">
      <c r="A135" s="13"/>
      <c r="B135" s="239"/>
      <c r="C135" s="240"/>
      <c r="D135" s="241" t="s">
        <v>138</v>
      </c>
      <c r="E135" s="242" t="s">
        <v>1</v>
      </c>
      <c r="F135" s="243" t="s">
        <v>145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138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129</v>
      </c>
    </row>
    <row r="136" s="14" customFormat="1">
      <c r="A136" s="14"/>
      <c r="B136" s="250"/>
      <c r="C136" s="251"/>
      <c r="D136" s="241" t="s">
        <v>138</v>
      </c>
      <c r="E136" s="252" t="s">
        <v>1</v>
      </c>
      <c r="F136" s="253" t="s">
        <v>146</v>
      </c>
      <c r="G136" s="251"/>
      <c r="H136" s="254">
        <v>19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138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129</v>
      </c>
    </row>
    <row r="137" s="15" customFormat="1">
      <c r="A137" s="15"/>
      <c r="B137" s="261"/>
      <c r="C137" s="262"/>
      <c r="D137" s="241" t="s">
        <v>138</v>
      </c>
      <c r="E137" s="263" t="s">
        <v>1</v>
      </c>
      <c r="F137" s="264" t="s">
        <v>141</v>
      </c>
      <c r="G137" s="262"/>
      <c r="H137" s="265">
        <v>19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138</v>
      </c>
      <c r="AU137" s="271" t="s">
        <v>85</v>
      </c>
      <c r="AV137" s="15" t="s">
        <v>136</v>
      </c>
      <c r="AW137" s="15" t="s">
        <v>32</v>
      </c>
      <c r="AX137" s="15" t="s">
        <v>83</v>
      </c>
      <c r="AY137" s="271" t="s">
        <v>129</v>
      </c>
    </row>
    <row r="138" s="2" customFormat="1" ht="16.5" customHeight="1">
      <c r="A138" s="38"/>
      <c r="B138" s="39"/>
      <c r="C138" s="226" t="s">
        <v>147</v>
      </c>
      <c r="D138" s="226" t="s">
        <v>131</v>
      </c>
      <c r="E138" s="227" t="s">
        <v>148</v>
      </c>
      <c r="F138" s="228" t="s">
        <v>149</v>
      </c>
      <c r="G138" s="229" t="s">
        <v>134</v>
      </c>
      <c r="H138" s="230">
        <v>101</v>
      </c>
      <c r="I138" s="231"/>
      <c r="J138" s="232">
        <f>ROUND(I138*H138,2)</f>
        <v>0</v>
      </c>
      <c r="K138" s="228" t="s">
        <v>135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0.26000000000000001</v>
      </c>
      <c r="T138" s="236">
        <f>S138*H138</f>
        <v>26.260000000000002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136</v>
      </c>
      <c r="AT138" s="237" t="s">
        <v>131</v>
      </c>
      <c r="AU138" s="237" t="s">
        <v>85</v>
      </c>
      <c r="AY138" s="17" t="s">
        <v>129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136</v>
      </c>
      <c r="BM138" s="237" t="s">
        <v>150</v>
      </c>
    </row>
    <row r="139" s="13" customFormat="1">
      <c r="A139" s="13"/>
      <c r="B139" s="239"/>
      <c r="C139" s="240"/>
      <c r="D139" s="241" t="s">
        <v>138</v>
      </c>
      <c r="E139" s="242" t="s">
        <v>1</v>
      </c>
      <c r="F139" s="243" t="s">
        <v>151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138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129</v>
      </c>
    </row>
    <row r="140" s="14" customFormat="1">
      <c r="A140" s="14"/>
      <c r="B140" s="250"/>
      <c r="C140" s="251"/>
      <c r="D140" s="241" t="s">
        <v>138</v>
      </c>
      <c r="E140" s="252" t="s">
        <v>1</v>
      </c>
      <c r="F140" s="253" t="s">
        <v>152</v>
      </c>
      <c r="G140" s="251"/>
      <c r="H140" s="254">
        <v>101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138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129</v>
      </c>
    </row>
    <row r="141" s="15" customFormat="1">
      <c r="A141" s="15"/>
      <c r="B141" s="261"/>
      <c r="C141" s="262"/>
      <c r="D141" s="241" t="s">
        <v>138</v>
      </c>
      <c r="E141" s="263" t="s">
        <v>1</v>
      </c>
      <c r="F141" s="264" t="s">
        <v>141</v>
      </c>
      <c r="G141" s="262"/>
      <c r="H141" s="265">
        <v>101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138</v>
      </c>
      <c r="AU141" s="271" t="s">
        <v>85</v>
      </c>
      <c r="AV141" s="15" t="s">
        <v>136</v>
      </c>
      <c r="AW141" s="15" t="s">
        <v>32</v>
      </c>
      <c r="AX141" s="15" t="s">
        <v>83</v>
      </c>
      <c r="AY141" s="271" t="s">
        <v>129</v>
      </c>
    </row>
    <row r="142" s="2" customFormat="1" ht="16.5" customHeight="1">
      <c r="A142" s="38"/>
      <c r="B142" s="39"/>
      <c r="C142" s="226" t="s">
        <v>136</v>
      </c>
      <c r="D142" s="226" t="s">
        <v>131</v>
      </c>
      <c r="E142" s="227" t="s">
        <v>148</v>
      </c>
      <c r="F142" s="228" t="s">
        <v>149</v>
      </c>
      <c r="G142" s="229" t="s">
        <v>134</v>
      </c>
      <c r="H142" s="230">
        <v>189</v>
      </c>
      <c r="I142" s="231"/>
      <c r="J142" s="232">
        <f>ROUND(I142*H142,2)</f>
        <v>0</v>
      </c>
      <c r="K142" s="228" t="s">
        <v>135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0.26000000000000001</v>
      </c>
      <c r="T142" s="236">
        <f>S142*H142</f>
        <v>49.140000000000001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136</v>
      </c>
      <c r="AT142" s="237" t="s">
        <v>131</v>
      </c>
      <c r="AU142" s="237" t="s">
        <v>85</v>
      </c>
      <c r="AY142" s="17" t="s">
        <v>129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136</v>
      </c>
      <c r="BM142" s="237" t="s">
        <v>153</v>
      </c>
    </row>
    <row r="143" s="13" customFormat="1">
      <c r="A143" s="13"/>
      <c r="B143" s="239"/>
      <c r="C143" s="240"/>
      <c r="D143" s="241" t="s">
        <v>138</v>
      </c>
      <c r="E143" s="242" t="s">
        <v>1</v>
      </c>
      <c r="F143" s="243" t="s">
        <v>154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138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129</v>
      </c>
    </row>
    <row r="144" s="14" customFormat="1">
      <c r="A144" s="14"/>
      <c r="B144" s="250"/>
      <c r="C144" s="251"/>
      <c r="D144" s="241" t="s">
        <v>138</v>
      </c>
      <c r="E144" s="252" t="s">
        <v>1</v>
      </c>
      <c r="F144" s="253" t="s">
        <v>155</v>
      </c>
      <c r="G144" s="251"/>
      <c r="H144" s="254">
        <v>189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138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129</v>
      </c>
    </row>
    <row r="145" s="15" customFormat="1">
      <c r="A145" s="15"/>
      <c r="B145" s="261"/>
      <c r="C145" s="262"/>
      <c r="D145" s="241" t="s">
        <v>138</v>
      </c>
      <c r="E145" s="263" t="s">
        <v>1</v>
      </c>
      <c r="F145" s="264" t="s">
        <v>141</v>
      </c>
      <c r="G145" s="262"/>
      <c r="H145" s="265">
        <v>189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138</v>
      </c>
      <c r="AU145" s="271" t="s">
        <v>85</v>
      </c>
      <c r="AV145" s="15" t="s">
        <v>136</v>
      </c>
      <c r="AW145" s="15" t="s">
        <v>32</v>
      </c>
      <c r="AX145" s="15" t="s">
        <v>83</v>
      </c>
      <c r="AY145" s="271" t="s">
        <v>129</v>
      </c>
    </row>
    <row r="146" s="2" customFormat="1" ht="16.5" customHeight="1">
      <c r="A146" s="38"/>
      <c r="B146" s="39"/>
      <c r="C146" s="226" t="s">
        <v>156</v>
      </c>
      <c r="D146" s="226" t="s">
        <v>131</v>
      </c>
      <c r="E146" s="227" t="s">
        <v>157</v>
      </c>
      <c r="F146" s="228" t="s">
        <v>158</v>
      </c>
      <c r="G146" s="229" t="s">
        <v>134</v>
      </c>
      <c r="H146" s="230">
        <v>48</v>
      </c>
      <c r="I146" s="231"/>
      <c r="J146" s="232">
        <f>ROUND(I146*H146,2)</f>
        <v>0</v>
      </c>
      <c r="K146" s="228" t="s">
        <v>135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0.29499999999999998</v>
      </c>
      <c r="T146" s="236">
        <f>S146*H146</f>
        <v>14.16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136</v>
      </c>
      <c r="AT146" s="237" t="s">
        <v>131</v>
      </c>
      <c r="AU146" s="237" t="s">
        <v>85</v>
      </c>
      <c r="AY146" s="17" t="s">
        <v>129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136</v>
      </c>
      <c r="BM146" s="237" t="s">
        <v>159</v>
      </c>
    </row>
    <row r="147" s="13" customFormat="1">
      <c r="A147" s="13"/>
      <c r="B147" s="239"/>
      <c r="C147" s="240"/>
      <c r="D147" s="241" t="s">
        <v>138</v>
      </c>
      <c r="E147" s="242" t="s">
        <v>1</v>
      </c>
      <c r="F147" s="243" t="s">
        <v>160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138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129</v>
      </c>
    </row>
    <row r="148" s="14" customFormat="1">
      <c r="A148" s="14"/>
      <c r="B148" s="250"/>
      <c r="C148" s="251"/>
      <c r="D148" s="241" t="s">
        <v>138</v>
      </c>
      <c r="E148" s="252" t="s">
        <v>1</v>
      </c>
      <c r="F148" s="253" t="s">
        <v>161</v>
      </c>
      <c r="G148" s="251"/>
      <c r="H148" s="254">
        <v>48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138</v>
      </c>
      <c r="AU148" s="260" t="s">
        <v>85</v>
      </c>
      <c r="AV148" s="14" t="s">
        <v>85</v>
      </c>
      <c r="AW148" s="14" t="s">
        <v>32</v>
      </c>
      <c r="AX148" s="14" t="s">
        <v>83</v>
      </c>
      <c r="AY148" s="260" t="s">
        <v>129</v>
      </c>
    </row>
    <row r="149" s="2" customFormat="1" ht="21.75" customHeight="1">
      <c r="A149" s="38"/>
      <c r="B149" s="39"/>
      <c r="C149" s="226" t="s">
        <v>162</v>
      </c>
      <c r="D149" s="226" t="s">
        <v>131</v>
      </c>
      <c r="E149" s="227" t="s">
        <v>163</v>
      </c>
      <c r="F149" s="228" t="s">
        <v>164</v>
      </c>
      <c r="G149" s="229" t="s">
        <v>134</v>
      </c>
      <c r="H149" s="230">
        <v>114</v>
      </c>
      <c r="I149" s="231"/>
      <c r="J149" s="232">
        <f>ROUND(I149*H149,2)</f>
        <v>0</v>
      </c>
      <c r="K149" s="228" t="s">
        <v>135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0.28999999999999998</v>
      </c>
      <c r="T149" s="236">
        <f>S149*H149</f>
        <v>33.059999999999995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136</v>
      </c>
      <c r="AT149" s="237" t="s">
        <v>131</v>
      </c>
      <c r="AU149" s="237" t="s">
        <v>85</v>
      </c>
      <c r="AY149" s="17" t="s">
        <v>129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136</v>
      </c>
      <c r="BM149" s="237" t="s">
        <v>165</v>
      </c>
    </row>
    <row r="150" s="13" customFormat="1">
      <c r="A150" s="13"/>
      <c r="B150" s="239"/>
      <c r="C150" s="240"/>
      <c r="D150" s="241" t="s">
        <v>138</v>
      </c>
      <c r="E150" s="242" t="s">
        <v>1</v>
      </c>
      <c r="F150" s="243" t="s">
        <v>166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138</v>
      </c>
      <c r="AU150" s="249" t="s">
        <v>85</v>
      </c>
      <c r="AV150" s="13" t="s">
        <v>83</v>
      </c>
      <c r="AW150" s="13" t="s">
        <v>32</v>
      </c>
      <c r="AX150" s="13" t="s">
        <v>76</v>
      </c>
      <c r="AY150" s="249" t="s">
        <v>129</v>
      </c>
    </row>
    <row r="151" s="14" customFormat="1">
      <c r="A151" s="14"/>
      <c r="B151" s="250"/>
      <c r="C151" s="251"/>
      <c r="D151" s="241" t="s">
        <v>138</v>
      </c>
      <c r="E151" s="252" t="s">
        <v>1</v>
      </c>
      <c r="F151" s="253" t="s">
        <v>167</v>
      </c>
      <c r="G151" s="251"/>
      <c r="H151" s="254">
        <v>114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138</v>
      </c>
      <c r="AU151" s="260" t="s">
        <v>85</v>
      </c>
      <c r="AV151" s="14" t="s">
        <v>85</v>
      </c>
      <c r="AW151" s="14" t="s">
        <v>32</v>
      </c>
      <c r="AX151" s="14" t="s">
        <v>76</v>
      </c>
      <c r="AY151" s="260" t="s">
        <v>129</v>
      </c>
    </row>
    <row r="152" s="15" customFormat="1">
      <c r="A152" s="15"/>
      <c r="B152" s="261"/>
      <c r="C152" s="262"/>
      <c r="D152" s="241" t="s">
        <v>138</v>
      </c>
      <c r="E152" s="263" t="s">
        <v>1</v>
      </c>
      <c r="F152" s="264" t="s">
        <v>141</v>
      </c>
      <c r="G152" s="262"/>
      <c r="H152" s="265">
        <v>114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138</v>
      </c>
      <c r="AU152" s="271" t="s">
        <v>85</v>
      </c>
      <c r="AV152" s="15" t="s">
        <v>136</v>
      </c>
      <c r="AW152" s="15" t="s">
        <v>32</v>
      </c>
      <c r="AX152" s="15" t="s">
        <v>83</v>
      </c>
      <c r="AY152" s="271" t="s">
        <v>129</v>
      </c>
    </row>
    <row r="153" s="2" customFormat="1" ht="21.75" customHeight="1">
      <c r="A153" s="38"/>
      <c r="B153" s="39"/>
      <c r="C153" s="226" t="s">
        <v>168</v>
      </c>
      <c r="D153" s="226" t="s">
        <v>131</v>
      </c>
      <c r="E153" s="227" t="s">
        <v>169</v>
      </c>
      <c r="F153" s="228" t="s">
        <v>170</v>
      </c>
      <c r="G153" s="229" t="s">
        <v>134</v>
      </c>
      <c r="H153" s="230">
        <v>101</v>
      </c>
      <c r="I153" s="231"/>
      <c r="J153" s="232">
        <f>ROUND(I153*H153,2)</f>
        <v>0</v>
      </c>
      <c r="K153" s="228" t="s">
        <v>135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0.44</v>
      </c>
      <c r="T153" s="236">
        <f>S153*H153</f>
        <v>44.439999999999998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136</v>
      </c>
      <c r="AT153" s="237" t="s">
        <v>131</v>
      </c>
      <c r="AU153" s="237" t="s">
        <v>85</v>
      </c>
      <c r="AY153" s="17" t="s">
        <v>129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136</v>
      </c>
      <c r="BM153" s="237" t="s">
        <v>171</v>
      </c>
    </row>
    <row r="154" s="13" customFormat="1">
      <c r="A154" s="13"/>
      <c r="B154" s="239"/>
      <c r="C154" s="240"/>
      <c r="D154" s="241" t="s">
        <v>138</v>
      </c>
      <c r="E154" s="242" t="s">
        <v>1</v>
      </c>
      <c r="F154" s="243" t="s">
        <v>172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138</v>
      </c>
      <c r="AU154" s="249" t="s">
        <v>85</v>
      </c>
      <c r="AV154" s="13" t="s">
        <v>83</v>
      </c>
      <c r="AW154" s="13" t="s">
        <v>32</v>
      </c>
      <c r="AX154" s="13" t="s">
        <v>76</v>
      </c>
      <c r="AY154" s="249" t="s">
        <v>129</v>
      </c>
    </row>
    <row r="155" s="14" customFormat="1">
      <c r="A155" s="14"/>
      <c r="B155" s="250"/>
      <c r="C155" s="251"/>
      <c r="D155" s="241" t="s">
        <v>138</v>
      </c>
      <c r="E155" s="252" t="s">
        <v>1</v>
      </c>
      <c r="F155" s="253" t="s">
        <v>152</v>
      </c>
      <c r="G155" s="251"/>
      <c r="H155" s="254">
        <v>101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138</v>
      </c>
      <c r="AU155" s="260" t="s">
        <v>85</v>
      </c>
      <c r="AV155" s="14" t="s">
        <v>85</v>
      </c>
      <c r="AW155" s="14" t="s">
        <v>32</v>
      </c>
      <c r="AX155" s="14" t="s">
        <v>76</v>
      </c>
      <c r="AY155" s="260" t="s">
        <v>129</v>
      </c>
    </row>
    <row r="156" s="15" customFormat="1">
      <c r="A156" s="15"/>
      <c r="B156" s="261"/>
      <c r="C156" s="262"/>
      <c r="D156" s="241" t="s">
        <v>138</v>
      </c>
      <c r="E156" s="263" t="s">
        <v>1</v>
      </c>
      <c r="F156" s="264" t="s">
        <v>141</v>
      </c>
      <c r="G156" s="262"/>
      <c r="H156" s="265">
        <v>101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138</v>
      </c>
      <c r="AU156" s="271" t="s">
        <v>85</v>
      </c>
      <c r="AV156" s="15" t="s">
        <v>136</v>
      </c>
      <c r="AW156" s="15" t="s">
        <v>32</v>
      </c>
      <c r="AX156" s="15" t="s">
        <v>83</v>
      </c>
      <c r="AY156" s="271" t="s">
        <v>129</v>
      </c>
    </row>
    <row r="157" s="2" customFormat="1" ht="21.75" customHeight="1">
      <c r="A157" s="38"/>
      <c r="B157" s="39"/>
      <c r="C157" s="226" t="s">
        <v>173</v>
      </c>
      <c r="D157" s="226" t="s">
        <v>131</v>
      </c>
      <c r="E157" s="227" t="s">
        <v>174</v>
      </c>
      <c r="F157" s="228" t="s">
        <v>175</v>
      </c>
      <c r="G157" s="229" t="s">
        <v>134</v>
      </c>
      <c r="H157" s="230">
        <v>189</v>
      </c>
      <c r="I157" s="231"/>
      <c r="J157" s="232">
        <f>ROUND(I157*H157,2)</f>
        <v>0</v>
      </c>
      <c r="K157" s="228" t="s">
        <v>135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0.57999999999999996</v>
      </c>
      <c r="T157" s="236">
        <f>S157*H157</f>
        <v>109.61999999999999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136</v>
      </c>
      <c r="AT157" s="237" t="s">
        <v>131</v>
      </c>
      <c r="AU157" s="237" t="s">
        <v>85</v>
      </c>
      <c r="AY157" s="17" t="s">
        <v>129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136</v>
      </c>
      <c r="BM157" s="237" t="s">
        <v>176</v>
      </c>
    </row>
    <row r="158" s="13" customFormat="1">
      <c r="A158" s="13"/>
      <c r="B158" s="239"/>
      <c r="C158" s="240"/>
      <c r="D158" s="241" t="s">
        <v>138</v>
      </c>
      <c r="E158" s="242" t="s">
        <v>1</v>
      </c>
      <c r="F158" s="243" t="s">
        <v>177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138</v>
      </c>
      <c r="AU158" s="249" t="s">
        <v>85</v>
      </c>
      <c r="AV158" s="13" t="s">
        <v>83</v>
      </c>
      <c r="AW158" s="13" t="s">
        <v>32</v>
      </c>
      <c r="AX158" s="13" t="s">
        <v>76</v>
      </c>
      <c r="AY158" s="249" t="s">
        <v>129</v>
      </c>
    </row>
    <row r="159" s="14" customFormat="1">
      <c r="A159" s="14"/>
      <c r="B159" s="250"/>
      <c r="C159" s="251"/>
      <c r="D159" s="241" t="s">
        <v>138</v>
      </c>
      <c r="E159" s="252" t="s">
        <v>1</v>
      </c>
      <c r="F159" s="253" t="s">
        <v>155</v>
      </c>
      <c r="G159" s="251"/>
      <c r="H159" s="254">
        <v>189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138</v>
      </c>
      <c r="AU159" s="260" t="s">
        <v>85</v>
      </c>
      <c r="AV159" s="14" t="s">
        <v>85</v>
      </c>
      <c r="AW159" s="14" t="s">
        <v>32</v>
      </c>
      <c r="AX159" s="14" t="s">
        <v>76</v>
      </c>
      <c r="AY159" s="260" t="s">
        <v>129</v>
      </c>
    </row>
    <row r="160" s="15" customFormat="1">
      <c r="A160" s="15"/>
      <c r="B160" s="261"/>
      <c r="C160" s="262"/>
      <c r="D160" s="241" t="s">
        <v>138</v>
      </c>
      <c r="E160" s="263" t="s">
        <v>1</v>
      </c>
      <c r="F160" s="264" t="s">
        <v>141</v>
      </c>
      <c r="G160" s="262"/>
      <c r="H160" s="265">
        <v>189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138</v>
      </c>
      <c r="AU160" s="271" t="s">
        <v>85</v>
      </c>
      <c r="AV160" s="15" t="s">
        <v>136</v>
      </c>
      <c r="AW160" s="15" t="s">
        <v>32</v>
      </c>
      <c r="AX160" s="15" t="s">
        <v>83</v>
      </c>
      <c r="AY160" s="271" t="s">
        <v>129</v>
      </c>
    </row>
    <row r="161" s="2" customFormat="1" ht="16.5" customHeight="1">
      <c r="A161" s="38"/>
      <c r="B161" s="39"/>
      <c r="C161" s="226" t="s">
        <v>178</v>
      </c>
      <c r="D161" s="226" t="s">
        <v>131</v>
      </c>
      <c r="E161" s="227" t="s">
        <v>179</v>
      </c>
      <c r="F161" s="228" t="s">
        <v>180</v>
      </c>
      <c r="G161" s="229" t="s">
        <v>134</v>
      </c>
      <c r="H161" s="230">
        <v>114</v>
      </c>
      <c r="I161" s="231"/>
      <c r="J161" s="232">
        <f>ROUND(I161*H161,2)</f>
        <v>0</v>
      </c>
      <c r="K161" s="228" t="s">
        <v>135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0.23999999999999999</v>
      </c>
      <c r="T161" s="236">
        <f>S161*H161</f>
        <v>27.359999999999999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136</v>
      </c>
      <c r="AT161" s="237" t="s">
        <v>131</v>
      </c>
      <c r="AU161" s="237" t="s">
        <v>85</v>
      </c>
      <c r="AY161" s="17" t="s">
        <v>129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136</v>
      </c>
      <c r="BM161" s="237" t="s">
        <v>181</v>
      </c>
    </row>
    <row r="162" s="13" customFormat="1">
      <c r="A162" s="13"/>
      <c r="B162" s="239"/>
      <c r="C162" s="240"/>
      <c r="D162" s="241" t="s">
        <v>138</v>
      </c>
      <c r="E162" s="242" t="s">
        <v>1</v>
      </c>
      <c r="F162" s="243" t="s">
        <v>182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138</v>
      </c>
      <c r="AU162" s="249" t="s">
        <v>85</v>
      </c>
      <c r="AV162" s="13" t="s">
        <v>83</v>
      </c>
      <c r="AW162" s="13" t="s">
        <v>32</v>
      </c>
      <c r="AX162" s="13" t="s">
        <v>76</v>
      </c>
      <c r="AY162" s="249" t="s">
        <v>129</v>
      </c>
    </row>
    <row r="163" s="14" customFormat="1">
      <c r="A163" s="14"/>
      <c r="B163" s="250"/>
      <c r="C163" s="251"/>
      <c r="D163" s="241" t="s">
        <v>138</v>
      </c>
      <c r="E163" s="252" t="s">
        <v>1</v>
      </c>
      <c r="F163" s="253" t="s">
        <v>167</v>
      </c>
      <c r="G163" s="251"/>
      <c r="H163" s="254">
        <v>114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138</v>
      </c>
      <c r="AU163" s="260" t="s">
        <v>85</v>
      </c>
      <c r="AV163" s="14" t="s">
        <v>85</v>
      </c>
      <c r="AW163" s="14" t="s">
        <v>32</v>
      </c>
      <c r="AX163" s="14" t="s">
        <v>76</v>
      </c>
      <c r="AY163" s="260" t="s">
        <v>129</v>
      </c>
    </row>
    <row r="164" s="15" customFormat="1">
      <c r="A164" s="15"/>
      <c r="B164" s="261"/>
      <c r="C164" s="262"/>
      <c r="D164" s="241" t="s">
        <v>138</v>
      </c>
      <c r="E164" s="263" t="s">
        <v>1</v>
      </c>
      <c r="F164" s="264" t="s">
        <v>141</v>
      </c>
      <c r="G164" s="262"/>
      <c r="H164" s="265">
        <v>114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1" t="s">
        <v>138</v>
      </c>
      <c r="AU164" s="271" t="s">
        <v>85</v>
      </c>
      <c r="AV164" s="15" t="s">
        <v>136</v>
      </c>
      <c r="AW164" s="15" t="s">
        <v>32</v>
      </c>
      <c r="AX164" s="15" t="s">
        <v>83</v>
      </c>
      <c r="AY164" s="271" t="s">
        <v>129</v>
      </c>
    </row>
    <row r="165" s="2" customFormat="1" ht="16.5" customHeight="1">
      <c r="A165" s="38"/>
      <c r="B165" s="39"/>
      <c r="C165" s="226" t="s">
        <v>183</v>
      </c>
      <c r="D165" s="226" t="s">
        <v>131</v>
      </c>
      <c r="E165" s="227" t="s">
        <v>184</v>
      </c>
      <c r="F165" s="228" t="s">
        <v>185</v>
      </c>
      <c r="G165" s="229" t="s">
        <v>134</v>
      </c>
      <c r="H165" s="230">
        <v>114</v>
      </c>
      <c r="I165" s="231"/>
      <c r="J165" s="232">
        <f>ROUND(I165*H165,2)</f>
        <v>0</v>
      </c>
      <c r="K165" s="228" t="s">
        <v>135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0.098000000000000004</v>
      </c>
      <c r="T165" s="236">
        <f>S165*H165</f>
        <v>11.172000000000001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136</v>
      </c>
      <c r="AT165" s="237" t="s">
        <v>131</v>
      </c>
      <c r="AU165" s="237" t="s">
        <v>85</v>
      </c>
      <c r="AY165" s="17" t="s">
        <v>129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136</v>
      </c>
      <c r="BM165" s="237" t="s">
        <v>186</v>
      </c>
    </row>
    <row r="166" s="13" customFormat="1">
      <c r="A166" s="13"/>
      <c r="B166" s="239"/>
      <c r="C166" s="240"/>
      <c r="D166" s="241" t="s">
        <v>138</v>
      </c>
      <c r="E166" s="242" t="s">
        <v>1</v>
      </c>
      <c r="F166" s="243" t="s">
        <v>166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138</v>
      </c>
      <c r="AU166" s="249" t="s">
        <v>85</v>
      </c>
      <c r="AV166" s="13" t="s">
        <v>83</v>
      </c>
      <c r="AW166" s="13" t="s">
        <v>32</v>
      </c>
      <c r="AX166" s="13" t="s">
        <v>76</v>
      </c>
      <c r="AY166" s="249" t="s">
        <v>129</v>
      </c>
    </row>
    <row r="167" s="14" customFormat="1">
      <c r="A167" s="14"/>
      <c r="B167" s="250"/>
      <c r="C167" s="251"/>
      <c r="D167" s="241" t="s">
        <v>138</v>
      </c>
      <c r="E167" s="252" t="s">
        <v>1</v>
      </c>
      <c r="F167" s="253" t="s">
        <v>167</v>
      </c>
      <c r="G167" s="251"/>
      <c r="H167" s="254">
        <v>114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138</v>
      </c>
      <c r="AU167" s="260" t="s">
        <v>85</v>
      </c>
      <c r="AV167" s="14" t="s">
        <v>85</v>
      </c>
      <c r="AW167" s="14" t="s">
        <v>32</v>
      </c>
      <c r="AX167" s="14" t="s">
        <v>76</v>
      </c>
      <c r="AY167" s="260" t="s">
        <v>129</v>
      </c>
    </row>
    <row r="168" s="15" customFormat="1">
      <c r="A168" s="15"/>
      <c r="B168" s="261"/>
      <c r="C168" s="262"/>
      <c r="D168" s="241" t="s">
        <v>138</v>
      </c>
      <c r="E168" s="263" t="s">
        <v>1</v>
      </c>
      <c r="F168" s="264" t="s">
        <v>141</v>
      </c>
      <c r="G168" s="262"/>
      <c r="H168" s="265">
        <v>114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138</v>
      </c>
      <c r="AU168" s="271" t="s">
        <v>85</v>
      </c>
      <c r="AV168" s="15" t="s">
        <v>136</v>
      </c>
      <c r="AW168" s="15" t="s">
        <v>32</v>
      </c>
      <c r="AX168" s="15" t="s">
        <v>83</v>
      </c>
      <c r="AY168" s="271" t="s">
        <v>129</v>
      </c>
    </row>
    <row r="169" s="2" customFormat="1" ht="16.5" customHeight="1">
      <c r="A169" s="38"/>
      <c r="B169" s="39"/>
      <c r="C169" s="226" t="s">
        <v>187</v>
      </c>
      <c r="D169" s="226" t="s">
        <v>131</v>
      </c>
      <c r="E169" s="227" t="s">
        <v>188</v>
      </c>
      <c r="F169" s="228" t="s">
        <v>189</v>
      </c>
      <c r="G169" s="229" t="s">
        <v>134</v>
      </c>
      <c r="H169" s="230">
        <v>1116</v>
      </c>
      <c r="I169" s="231"/>
      <c r="J169" s="232">
        <f>ROUND(I169*H169,2)</f>
        <v>0</v>
      </c>
      <c r="K169" s="228" t="s">
        <v>135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0.28999999999999998</v>
      </c>
      <c r="T169" s="236">
        <f>S169*H169</f>
        <v>323.63999999999999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136</v>
      </c>
      <c r="AT169" s="237" t="s">
        <v>131</v>
      </c>
      <c r="AU169" s="237" t="s">
        <v>85</v>
      </c>
      <c r="AY169" s="17" t="s">
        <v>129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136</v>
      </c>
      <c r="BM169" s="237" t="s">
        <v>190</v>
      </c>
    </row>
    <row r="170" s="13" customFormat="1">
      <c r="A170" s="13"/>
      <c r="B170" s="239"/>
      <c r="C170" s="240"/>
      <c r="D170" s="241" t="s">
        <v>138</v>
      </c>
      <c r="E170" s="242" t="s">
        <v>1</v>
      </c>
      <c r="F170" s="243" t="s">
        <v>191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138</v>
      </c>
      <c r="AU170" s="249" t="s">
        <v>85</v>
      </c>
      <c r="AV170" s="13" t="s">
        <v>83</v>
      </c>
      <c r="AW170" s="13" t="s">
        <v>32</v>
      </c>
      <c r="AX170" s="13" t="s">
        <v>76</v>
      </c>
      <c r="AY170" s="249" t="s">
        <v>129</v>
      </c>
    </row>
    <row r="171" s="14" customFormat="1">
      <c r="A171" s="14"/>
      <c r="B171" s="250"/>
      <c r="C171" s="251"/>
      <c r="D171" s="241" t="s">
        <v>138</v>
      </c>
      <c r="E171" s="252" t="s">
        <v>1</v>
      </c>
      <c r="F171" s="253" t="s">
        <v>192</v>
      </c>
      <c r="G171" s="251"/>
      <c r="H171" s="254">
        <v>1116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138</v>
      </c>
      <c r="AU171" s="260" t="s">
        <v>85</v>
      </c>
      <c r="AV171" s="14" t="s">
        <v>85</v>
      </c>
      <c r="AW171" s="14" t="s">
        <v>32</v>
      </c>
      <c r="AX171" s="14" t="s">
        <v>76</v>
      </c>
      <c r="AY171" s="260" t="s">
        <v>129</v>
      </c>
    </row>
    <row r="172" s="15" customFormat="1">
      <c r="A172" s="15"/>
      <c r="B172" s="261"/>
      <c r="C172" s="262"/>
      <c r="D172" s="241" t="s">
        <v>138</v>
      </c>
      <c r="E172" s="263" t="s">
        <v>1</v>
      </c>
      <c r="F172" s="264" t="s">
        <v>141</v>
      </c>
      <c r="G172" s="262"/>
      <c r="H172" s="265">
        <v>1116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138</v>
      </c>
      <c r="AU172" s="271" t="s">
        <v>85</v>
      </c>
      <c r="AV172" s="15" t="s">
        <v>136</v>
      </c>
      <c r="AW172" s="15" t="s">
        <v>32</v>
      </c>
      <c r="AX172" s="15" t="s">
        <v>83</v>
      </c>
      <c r="AY172" s="271" t="s">
        <v>129</v>
      </c>
    </row>
    <row r="173" s="2" customFormat="1" ht="16.5" customHeight="1">
      <c r="A173" s="38"/>
      <c r="B173" s="39"/>
      <c r="C173" s="226" t="s">
        <v>8</v>
      </c>
      <c r="D173" s="226" t="s">
        <v>131</v>
      </c>
      <c r="E173" s="227" t="s">
        <v>193</v>
      </c>
      <c r="F173" s="228" t="s">
        <v>194</v>
      </c>
      <c r="G173" s="229" t="s">
        <v>134</v>
      </c>
      <c r="H173" s="230">
        <v>1116</v>
      </c>
      <c r="I173" s="231"/>
      <c r="J173" s="232">
        <f>ROUND(I173*H173,2)</f>
        <v>0</v>
      </c>
      <c r="K173" s="228" t="s">
        <v>135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0.23999999999999999</v>
      </c>
      <c r="T173" s="236">
        <f>S173*H173</f>
        <v>267.83999999999997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136</v>
      </c>
      <c r="AT173" s="237" t="s">
        <v>131</v>
      </c>
      <c r="AU173" s="237" t="s">
        <v>85</v>
      </c>
      <c r="AY173" s="17" t="s">
        <v>129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136</v>
      </c>
      <c r="BM173" s="237" t="s">
        <v>195</v>
      </c>
    </row>
    <row r="174" s="13" customFormat="1">
      <c r="A174" s="13"/>
      <c r="B174" s="239"/>
      <c r="C174" s="240"/>
      <c r="D174" s="241" t="s">
        <v>138</v>
      </c>
      <c r="E174" s="242" t="s">
        <v>1</v>
      </c>
      <c r="F174" s="243" t="s">
        <v>196</v>
      </c>
      <c r="G174" s="240"/>
      <c r="H174" s="242" t="s">
        <v>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138</v>
      </c>
      <c r="AU174" s="249" t="s">
        <v>85</v>
      </c>
      <c r="AV174" s="13" t="s">
        <v>83</v>
      </c>
      <c r="AW174" s="13" t="s">
        <v>32</v>
      </c>
      <c r="AX174" s="13" t="s">
        <v>76</v>
      </c>
      <c r="AY174" s="249" t="s">
        <v>129</v>
      </c>
    </row>
    <row r="175" s="14" customFormat="1">
      <c r="A175" s="14"/>
      <c r="B175" s="250"/>
      <c r="C175" s="251"/>
      <c r="D175" s="241" t="s">
        <v>138</v>
      </c>
      <c r="E175" s="252" t="s">
        <v>1</v>
      </c>
      <c r="F175" s="253" t="s">
        <v>192</v>
      </c>
      <c r="G175" s="251"/>
      <c r="H175" s="254">
        <v>1116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138</v>
      </c>
      <c r="AU175" s="260" t="s">
        <v>85</v>
      </c>
      <c r="AV175" s="14" t="s">
        <v>85</v>
      </c>
      <c r="AW175" s="14" t="s">
        <v>32</v>
      </c>
      <c r="AX175" s="14" t="s">
        <v>76</v>
      </c>
      <c r="AY175" s="260" t="s">
        <v>129</v>
      </c>
    </row>
    <row r="176" s="15" customFormat="1">
      <c r="A176" s="15"/>
      <c r="B176" s="261"/>
      <c r="C176" s="262"/>
      <c r="D176" s="241" t="s">
        <v>138</v>
      </c>
      <c r="E176" s="263" t="s">
        <v>1</v>
      </c>
      <c r="F176" s="264" t="s">
        <v>141</v>
      </c>
      <c r="G176" s="262"/>
      <c r="H176" s="265">
        <v>1116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1" t="s">
        <v>138</v>
      </c>
      <c r="AU176" s="271" t="s">
        <v>85</v>
      </c>
      <c r="AV176" s="15" t="s">
        <v>136</v>
      </c>
      <c r="AW176" s="15" t="s">
        <v>32</v>
      </c>
      <c r="AX176" s="15" t="s">
        <v>83</v>
      </c>
      <c r="AY176" s="271" t="s">
        <v>129</v>
      </c>
    </row>
    <row r="177" s="2" customFormat="1" ht="16.5" customHeight="1">
      <c r="A177" s="38"/>
      <c r="B177" s="39"/>
      <c r="C177" s="226" t="s">
        <v>197</v>
      </c>
      <c r="D177" s="226" t="s">
        <v>131</v>
      </c>
      <c r="E177" s="227" t="s">
        <v>198</v>
      </c>
      <c r="F177" s="228" t="s">
        <v>199</v>
      </c>
      <c r="G177" s="229" t="s">
        <v>134</v>
      </c>
      <c r="H177" s="230">
        <v>1116</v>
      </c>
      <c r="I177" s="231"/>
      <c r="J177" s="232">
        <f>ROUND(I177*H177,2)</f>
        <v>0</v>
      </c>
      <c r="K177" s="228" t="s">
        <v>135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0.22</v>
      </c>
      <c r="T177" s="236">
        <f>S177*H177</f>
        <v>245.52000000000001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136</v>
      </c>
      <c r="AT177" s="237" t="s">
        <v>131</v>
      </c>
      <c r="AU177" s="237" t="s">
        <v>85</v>
      </c>
      <c r="AY177" s="17" t="s">
        <v>129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136</v>
      </c>
      <c r="BM177" s="237" t="s">
        <v>200</v>
      </c>
    </row>
    <row r="178" s="13" customFormat="1">
      <c r="A178" s="13"/>
      <c r="B178" s="239"/>
      <c r="C178" s="240"/>
      <c r="D178" s="241" t="s">
        <v>138</v>
      </c>
      <c r="E178" s="242" t="s">
        <v>1</v>
      </c>
      <c r="F178" s="243" t="s">
        <v>196</v>
      </c>
      <c r="G178" s="240"/>
      <c r="H178" s="242" t="s">
        <v>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138</v>
      </c>
      <c r="AU178" s="249" t="s">
        <v>85</v>
      </c>
      <c r="AV178" s="13" t="s">
        <v>83</v>
      </c>
      <c r="AW178" s="13" t="s">
        <v>32</v>
      </c>
      <c r="AX178" s="13" t="s">
        <v>76</v>
      </c>
      <c r="AY178" s="249" t="s">
        <v>129</v>
      </c>
    </row>
    <row r="179" s="14" customFormat="1">
      <c r="A179" s="14"/>
      <c r="B179" s="250"/>
      <c r="C179" s="251"/>
      <c r="D179" s="241" t="s">
        <v>138</v>
      </c>
      <c r="E179" s="252" t="s">
        <v>1</v>
      </c>
      <c r="F179" s="253" t="s">
        <v>192</v>
      </c>
      <c r="G179" s="251"/>
      <c r="H179" s="254">
        <v>1116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138</v>
      </c>
      <c r="AU179" s="260" t="s">
        <v>85</v>
      </c>
      <c r="AV179" s="14" t="s">
        <v>85</v>
      </c>
      <c r="AW179" s="14" t="s">
        <v>32</v>
      </c>
      <c r="AX179" s="14" t="s">
        <v>76</v>
      </c>
      <c r="AY179" s="260" t="s">
        <v>129</v>
      </c>
    </row>
    <row r="180" s="15" customFormat="1">
      <c r="A180" s="15"/>
      <c r="B180" s="261"/>
      <c r="C180" s="262"/>
      <c r="D180" s="241" t="s">
        <v>138</v>
      </c>
      <c r="E180" s="263" t="s">
        <v>1</v>
      </c>
      <c r="F180" s="264" t="s">
        <v>141</v>
      </c>
      <c r="G180" s="262"/>
      <c r="H180" s="265">
        <v>1116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1" t="s">
        <v>138</v>
      </c>
      <c r="AU180" s="271" t="s">
        <v>85</v>
      </c>
      <c r="AV180" s="15" t="s">
        <v>136</v>
      </c>
      <c r="AW180" s="15" t="s">
        <v>32</v>
      </c>
      <c r="AX180" s="15" t="s">
        <v>83</v>
      </c>
      <c r="AY180" s="271" t="s">
        <v>129</v>
      </c>
    </row>
    <row r="181" s="2" customFormat="1" ht="16.5" customHeight="1">
      <c r="A181" s="38"/>
      <c r="B181" s="39"/>
      <c r="C181" s="226" t="s">
        <v>201</v>
      </c>
      <c r="D181" s="226" t="s">
        <v>131</v>
      </c>
      <c r="E181" s="227" t="s">
        <v>202</v>
      </c>
      <c r="F181" s="228" t="s">
        <v>203</v>
      </c>
      <c r="G181" s="229" t="s">
        <v>134</v>
      </c>
      <c r="H181" s="230">
        <v>8</v>
      </c>
      <c r="I181" s="231"/>
      <c r="J181" s="232">
        <f>ROUND(I181*H181,2)</f>
        <v>0</v>
      </c>
      <c r="K181" s="228" t="s">
        <v>135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0.28999999999999998</v>
      </c>
      <c r="T181" s="236">
        <f>S181*H181</f>
        <v>2.3199999999999998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136</v>
      </c>
      <c r="AT181" s="237" t="s">
        <v>131</v>
      </c>
      <c r="AU181" s="237" t="s">
        <v>85</v>
      </c>
      <c r="AY181" s="17" t="s">
        <v>129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136</v>
      </c>
      <c r="BM181" s="237" t="s">
        <v>204</v>
      </c>
    </row>
    <row r="182" s="13" customFormat="1">
      <c r="A182" s="13"/>
      <c r="B182" s="239"/>
      <c r="C182" s="240"/>
      <c r="D182" s="241" t="s">
        <v>138</v>
      </c>
      <c r="E182" s="242" t="s">
        <v>1</v>
      </c>
      <c r="F182" s="243" t="s">
        <v>205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138</v>
      </c>
      <c r="AU182" s="249" t="s">
        <v>85</v>
      </c>
      <c r="AV182" s="13" t="s">
        <v>83</v>
      </c>
      <c r="AW182" s="13" t="s">
        <v>32</v>
      </c>
      <c r="AX182" s="13" t="s">
        <v>76</v>
      </c>
      <c r="AY182" s="249" t="s">
        <v>129</v>
      </c>
    </row>
    <row r="183" s="14" customFormat="1">
      <c r="A183" s="14"/>
      <c r="B183" s="250"/>
      <c r="C183" s="251"/>
      <c r="D183" s="241" t="s">
        <v>138</v>
      </c>
      <c r="E183" s="252" t="s">
        <v>1</v>
      </c>
      <c r="F183" s="253" t="s">
        <v>173</v>
      </c>
      <c r="G183" s="251"/>
      <c r="H183" s="254">
        <v>8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138</v>
      </c>
      <c r="AU183" s="260" t="s">
        <v>85</v>
      </c>
      <c r="AV183" s="14" t="s">
        <v>85</v>
      </c>
      <c r="AW183" s="14" t="s">
        <v>32</v>
      </c>
      <c r="AX183" s="14" t="s">
        <v>76</v>
      </c>
      <c r="AY183" s="260" t="s">
        <v>129</v>
      </c>
    </row>
    <row r="184" s="15" customFormat="1">
      <c r="A184" s="15"/>
      <c r="B184" s="261"/>
      <c r="C184" s="262"/>
      <c r="D184" s="241" t="s">
        <v>138</v>
      </c>
      <c r="E184" s="263" t="s">
        <v>1</v>
      </c>
      <c r="F184" s="264" t="s">
        <v>141</v>
      </c>
      <c r="G184" s="262"/>
      <c r="H184" s="265">
        <v>8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138</v>
      </c>
      <c r="AU184" s="271" t="s">
        <v>85</v>
      </c>
      <c r="AV184" s="15" t="s">
        <v>136</v>
      </c>
      <c r="AW184" s="15" t="s">
        <v>32</v>
      </c>
      <c r="AX184" s="15" t="s">
        <v>83</v>
      </c>
      <c r="AY184" s="271" t="s">
        <v>129</v>
      </c>
    </row>
    <row r="185" s="2" customFormat="1" ht="16.5" customHeight="1">
      <c r="A185" s="38"/>
      <c r="B185" s="39"/>
      <c r="C185" s="226" t="s">
        <v>206</v>
      </c>
      <c r="D185" s="226" t="s">
        <v>131</v>
      </c>
      <c r="E185" s="227" t="s">
        <v>207</v>
      </c>
      <c r="F185" s="228" t="s">
        <v>208</v>
      </c>
      <c r="G185" s="229" t="s">
        <v>134</v>
      </c>
      <c r="H185" s="230">
        <v>48</v>
      </c>
      <c r="I185" s="231"/>
      <c r="J185" s="232">
        <f>ROUND(I185*H185,2)</f>
        <v>0</v>
      </c>
      <c r="K185" s="228" t="s">
        <v>135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0.44</v>
      </c>
      <c r="T185" s="236">
        <f>S185*H185</f>
        <v>21.120000000000001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136</v>
      </c>
      <c r="AT185" s="237" t="s">
        <v>131</v>
      </c>
      <c r="AU185" s="237" t="s">
        <v>85</v>
      </c>
      <c r="AY185" s="17" t="s">
        <v>129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136</v>
      </c>
      <c r="BM185" s="237" t="s">
        <v>209</v>
      </c>
    </row>
    <row r="186" s="13" customFormat="1">
      <c r="A186" s="13"/>
      <c r="B186" s="239"/>
      <c r="C186" s="240"/>
      <c r="D186" s="241" t="s">
        <v>138</v>
      </c>
      <c r="E186" s="242" t="s">
        <v>1</v>
      </c>
      <c r="F186" s="243" t="s">
        <v>210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138</v>
      </c>
      <c r="AU186" s="249" t="s">
        <v>85</v>
      </c>
      <c r="AV186" s="13" t="s">
        <v>83</v>
      </c>
      <c r="AW186" s="13" t="s">
        <v>32</v>
      </c>
      <c r="AX186" s="13" t="s">
        <v>76</v>
      </c>
      <c r="AY186" s="249" t="s">
        <v>129</v>
      </c>
    </row>
    <row r="187" s="14" customFormat="1">
      <c r="A187" s="14"/>
      <c r="B187" s="250"/>
      <c r="C187" s="251"/>
      <c r="D187" s="241" t="s">
        <v>138</v>
      </c>
      <c r="E187" s="252" t="s">
        <v>1</v>
      </c>
      <c r="F187" s="253" t="s">
        <v>161</v>
      </c>
      <c r="G187" s="251"/>
      <c r="H187" s="254">
        <v>48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138</v>
      </c>
      <c r="AU187" s="260" t="s">
        <v>85</v>
      </c>
      <c r="AV187" s="14" t="s">
        <v>85</v>
      </c>
      <c r="AW187" s="14" t="s">
        <v>32</v>
      </c>
      <c r="AX187" s="14" t="s">
        <v>76</v>
      </c>
      <c r="AY187" s="260" t="s">
        <v>129</v>
      </c>
    </row>
    <row r="188" s="15" customFormat="1">
      <c r="A188" s="15"/>
      <c r="B188" s="261"/>
      <c r="C188" s="262"/>
      <c r="D188" s="241" t="s">
        <v>138</v>
      </c>
      <c r="E188" s="263" t="s">
        <v>1</v>
      </c>
      <c r="F188" s="264" t="s">
        <v>141</v>
      </c>
      <c r="G188" s="262"/>
      <c r="H188" s="265">
        <v>48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1" t="s">
        <v>138</v>
      </c>
      <c r="AU188" s="271" t="s">
        <v>85</v>
      </c>
      <c r="AV188" s="15" t="s">
        <v>136</v>
      </c>
      <c r="AW188" s="15" t="s">
        <v>32</v>
      </c>
      <c r="AX188" s="15" t="s">
        <v>83</v>
      </c>
      <c r="AY188" s="271" t="s">
        <v>129</v>
      </c>
    </row>
    <row r="189" s="2" customFormat="1" ht="16.5" customHeight="1">
      <c r="A189" s="38"/>
      <c r="B189" s="39"/>
      <c r="C189" s="226" t="s">
        <v>211</v>
      </c>
      <c r="D189" s="226" t="s">
        <v>131</v>
      </c>
      <c r="E189" s="227" t="s">
        <v>212</v>
      </c>
      <c r="F189" s="228" t="s">
        <v>213</v>
      </c>
      <c r="G189" s="229" t="s">
        <v>134</v>
      </c>
      <c r="H189" s="230">
        <v>19</v>
      </c>
      <c r="I189" s="231"/>
      <c r="J189" s="232">
        <f>ROUND(I189*H189,2)</f>
        <v>0</v>
      </c>
      <c r="K189" s="228" t="s">
        <v>135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0.57999999999999996</v>
      </c>
      <c r="T189" s="236">
        <f>S189*H189</f>
        <v>11.02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136</v>
      </c>
      <c r="AT189" s="237" t="s">
        <v>131</v>
      </c>
      <c r="AU189" s="237" t="s">
        <v>85</v>
      </c>
      <c r="AY189" s="17" t="s">
        <v>129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136</v>
      </c>
      <c r="BM189" s="237" t="s">
        <v>214</v>
      </c>
    </row>
    <row r="190" s="13" customFormat="1">
      <c r="A190" s="13"/>
      <c r="B190" s="239"/>
      <c r="C190" s="240"/>
      <c r="D190" s="241" t="s">
        <v>138</v>
      </c>
      <c r="E190" s="242" t="s">
        <v>1</v>
      </c>
      <c r="F190" s="243" t="s">
        <v>215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138</v>
      </c>
      <c r="AU190" s="249" t="s">
        <v>85</v>
      </c>
      <c r="AV190" s="13" t="s">
        <v>83</v>
      </c>
      <c r="AW190" s="13" t="s">
        <v>32</v>
      </c>
      <c r="AX190" s="13" t="s">
        <v>76</v>
      </c>
      <c r="AY190" s="249" t="s">
        <v>129</v>
      </c>
    </row>
    <row r="191" s="14" customFormat="1">
      <c r="A191" s="14"/>
      <c r="B191" s="250"/>
      <c r="C191" s="251"/>
      <c r="D191" s="241" t="s">
        <v>138</v>
      </c>
      <c r="E191" s="252" t="s">
        <v>1</v>
      </c>
      <c r="F191" s="253" t="s">
        <v>146</v>
      </c>
      <c r="G191" s="251"/>
      <c r="H191" s="254">
        <v>19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138</v>
      </c>
      <c r="AU191" s="260" t="s">
        <v>85</v>
      </c>
      <c r="AV191" s="14" t="s">
        <v>85</v>
      </c>
      <c r="AW191" s="14" t="s">
        <v>32</v>
      </c>
      <c r="AX191" s="14" t="s">
        <v>76</v>
      </c>
      <c r="AY191" s="260" t="s">
        <v>129</v>
      </c>
    </row>
    <row r="192" s="15" customFormat="1">
      <c r="A192" s="15"/>
      <c r="B192" s="261"/>
      <c r="C192" s="262"/>
      <c r="D192" s="241" t="s">
        <v>138</v>
      </c>
      <c r="E192" s="263" t="s">
        <v>1</v>
      </c>
      <c r="F192" s="264" t="s">
        <v>141</v>
      </c>
      <c r="G192" s="262"/>
      <c r="H192" s="265">
        <v>19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1" t="s">
        <v>138</v>
      </c>
      <c r="AU192" s="271" t="s">
        <v>85</v>
      </c>
      <c r="AV192" s="15" t="s">
        <v>136</v>
      </c>
      <c r="AW192" s="15" t="s">
        <v>32</v>
      </c>
      <c r="AX192" s="15" t="s">
        <v>83</v>
      </c>
      <c r="AY192" s="271" t="s">
        <v>129</v>
      </c>
    </row>
    <row r="193" s="2" customFormat="1" ht="16.5" customHeight="1">
      <c r="A193" s="38"/>
      <c r="B193" s="39"/>
      <c r="C193" s="226" t="s">
        <v>216</v>
      </c>
      <c r="D193" s="226" t="s">
        <v>131</v>
      </c>
      <c r="E193" s="227" t="s">
        <v>217</v>
      </c>
      <c r="F193" s="228" t="s">
        <v>218</v>
      </c>
      <c r="G193" s="229" t="s">
        <v>134</v>
      </c>
      <c r="H193" s="230">
        <v>48</v>
      </c>
      <c r="I193" s="231"/>
      <c r="J193" s="232">
        <f>ROUND(I193*H193,2)</f>
        <v>0</v>
      </c>
      <c r="K193" s="228" t="s">
        <v>135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0.23999999999999999</v>
      </c>
      <c r="T193" s="236">
        <f>S193*H193</f>
        <v>11.52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136</v>
      </c>
      <c r="AT193" s="237" t="s">
        <v>131</v>
      </c>
      <c r="AU193" s="237" t="s">
        <v>85</v>
      </c>
      <c r="AY193" s="17" t="s">
        <v>129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136</v>
      </c>
      <c r="BM193" s="237" t="s">
        <v>219</v>
      </c>
    </row>
    <row r="194" s="13" customFormat="1">
      <c r="A194" s="13"/>
      <c r="B194" s="239"/>
      <c r="C194" s="240"/>
      <c r="D194" s="241" t="s">
        <v>138</v>
      </c>
      <c r="E194" s="242" t="s">
        <v>1</v>
      </c>
      <c r="F194" s="243" t="s">
        <v>220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138</v>
      </c>
      <c r="AU194" s="249" t="s">
        <v>85</v>
      </c>
      <c r="AV194" s="13" t="s">
        <v>83</v>
      </c>
      <c r="AW194" s="13" t="s">
        <v>32</v>
      </c>
      <c r="AX194" s="13" t="s">
        <v>76</v>
      </c>
      <c r="AY194" s="249" t="s">
        <v>129</v>
      </c>
    </row>
    <row r="195" s="14" customFormat="1">
      <c r="A195" s="14"/>
      <c r="B195" s="250"/>
      <c r="C195" s="251"/>
      <c r="D195" s="241" t="s">
        <v>138</v>
      </c>
      <c r="E195" s="252" t="s">
        <v>1</v>
      </c>
      <c r="F195" s="253" t="s">
        <v>161</v>
      </c>
      <c r="G195" s="251"/>
      <c r="H195" s="254">
        <v>48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138</v>
      </c>
      <c r="AU195" s="260" t="s">
        <v>85</v>
      </c>
      <c r="AV195" s="14" t="s">
        <v>85</v>
      </c>
      <c r="AW195" s="14" t="s">
        <v>32</v>
      </c>
      <c r="AX195" s="14" t="s">
        <v>76</v>
      </c>
      <c r="AY195" s="260" t="s">
        <v>129</v>
      </c>
    </row>
    <row r="196" s="15" customFormat="1">
      <c r="A196" s="15"/>
      <c r="B196" s="261"/>
      <c r="C196" s="262"/>
      <c r="D196" s="241" t="s">
        <v>138</v>
      </c>
      <c r="E196" s="263" t="s">
        <v>1</v>
      </c>
      <c r="F196" s="264" t="s">
        <v>141</v>
      </c>
      <c r="G196" s="262"/>
      <c r="H196" s="265">
        <v>48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138</v>
      </c>
      <c r="AU196" s="271" t="s">
        <v>85</v>
      </c>
      <c r="AV196" s="15" t="s">
        <v>136</v>
      </c>
      <c r="AW196" s="15" t="s">
        <v>32</v>
      </c>
      <c r="AX196" s="15" t="s">
        <v>83</v>
      </c>
      <c r="AY196" s="271" t="s">
        <v>129</v>
      </c>
    </row>
    <row r="197" s="2" customFormat="1" ht="16.5" customHeight="1">
      <c r="A197" s="38"/>
      <c r="B197" s="39"/>
      <c r="C197" s="226" t="s">
        <v>221</v>
      </c>
      <c r="D197" s="226" t="s">
        <v>131</v>
      </c>
      <c r="E197" s="227" t="s">
        <v>222</v>
      </c>
      <c r="F197" s="228" t="s">
        <v>223</v>
      </c>
      <c r="G197" s="229" t="s">
        <v>134</v>
      </c>
      <c r="H197" s="230">
        <v>8</v>
      </c>
      <c r="I197" s="231"/>
      <c r="J197" s="232">
        <f>ROUND(I197*H197,2)</f>
        <v>0</v>
      </c>
      <c r="K197" s="228" t="s">
        <v>135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0.32500000000000001</v>
      </c>
      <c r="T197" s="236">
        <f>S197*H197</f>
        <v>2.6000000000000001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136</v>
      </c>
      <c r="AT197" s="237" t="s">
        <v>131</v>
      </c>
      <c r="AU197" s="237" t="s">
        <v>85</v>
      </c>
      <c r="AY197" s="17" t="s">
        <v>129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136</v>
      </c>
      <c r="BM197" s="237" t="s">
        <v>224</v>
      </c>
    </row>
    <row r="198" s="13" customFormat="1">
      <c r="A198" s="13"/>
      <c r="B198" s="239"/>
      <c r="C198" s="240"/>
      <c r="D198" s="241" t="s">
        <v>138</v>
      </c>
      <c r="E198" s="242" t="s">
        <v>1</v>
      </c>
      <c r="F198" s="243" t="s">
        <v>225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138</v>
      </c>
      <c r="AU198" s="249" t="s">
        <v>85</v>
      </c>
      <c r="AV198" s="13" t="s">
        <v>83</v>
      </c>
      <c r="AW198" s="13" t="s">
        <v>32</v>
      </c>
      <c r="AX198" s="13" t="s">
        <v>76</v>
      </c>
      <c r="AY198" s="249" t="s">
        <v>129</v>
      </c>
    </row>
    <row r="199" s="14" customFormat="1">
      <c r="A199" s="14"/>
      <c r="B199" s="250"/>
      <c r="C199" s="251"/>
      <c r="D199" s="241" t="s">
        <v>138</v>
      </c>
      <c r="E199" s="252" t="s">
        <v>1</v>
      </c>
      <c r="F199" s="253" t="s">
        <v>173</v>
      </c>
      <c r="G199" s="251"/>
      <c r="H199" s="254">
        <v>8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138</v>
      </c>
      <c r="AU199" s="260" t="s">
        <v>85</v>
      </c>
      <c r="AV199" s="14" t="s">
        <v>85</v>
      </c>
      <c r="AW199" s="14" t="s">
        <v>32</v>
      </c>
      <c r="AX199" s="14" t="s">
        <v>76</v>
      </c>
      <c r="AY199" s="260" t="s">
        <v>129</v>
      </c>
    </row>
    <row r="200" s="15" customFormat="1">
      <c r="A200" s="15"/>
      <c r="B200" s="261"/>
      <c r="C200" s="262"/>
      <c r="D200" s="241" t="s">
        <v>138</v>
      </c>
      <c r="E200" s="263" t="s">
        <v>1</v>
      </c>
      <c r="F200" s="264" t="s">
        <v>141</v>
      </c>
      <c r="G200" s="262"/>
      <c r="H200" s="265">
        <v>8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138</v>
      </c>
      <c r="AU200" s="271" t="s">
        <v>85</v>
      </c>
      <c r="AV200" s="15" t="s">
        <v>136</v>
      </c>
      <c r="AW200" s="15" t="s">
        <v>32</v>
      </c>
      <c r="AX200" s="15" t="s">
        <v>83</v>
      </c>
      <c r="AY200" s="271" t="s">
        <v>129</v>
      </c>
    </row>
    <row r="201" s="2" customFormat="1" ht="16.5" customHeight="1">
      <c r="A201" s="38"/>
      <c r="B201" s="39"/>
      <c r="C201" s="226" t="s">
        <v>226</v>
      </c>
      <c r="D201" s="226" t="s">
        <v>131</v>
      </c>
      <c r="E201" s="227" t="s">
        <v>227</v>
      </c>
      <c r="F201" s="228" t="s">
        <v>228</v>
      </c>
      <c r="G201" s="229" t="s">
        <v>134</v>
      </c>
      <c r="H201" s="230">
        <v>23</v>
      </c>
      <c r="I201" s="231"/>
      <c r="J201" s="232">
        <f>ROUND(I201*H201,2)</f>
        <v>0</v>
      </c>
      <c r="K201" s="228" t="s">
        <v>135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3.0000000000000001E-05</v>
      </c>
      <c r="R201" s="235">
        <f>Q201*H201</f>
        <v>0.00068999999999999997</v>
      </c>
      <c r="S201" s="235">
        <v>0.091999999999999998</v>
      </c>
      <c r="T201" s="236">
        <f>S201*H201</f>
        <v>2.1160000000000001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136</v>
      </c>
      <c r="AT201" s="237" t="s">
        <v>131</v>
      </c>
      <c r="AU201" s="237" t="s">
        <v>85</v>
      </c>
      <c r="AY201" s="17" t="s">
        <v>129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136</v>
      </c>
      <c r="BM201" s="237" t="s">
        <v>229</v>
      </c>
    </row>
    <row r="202" s="13" customFormat="1">
      <c r="A202" s="13"/>
      <c r="B202" s="239"/>
      <c r="C202" s="240"/>
      <c r="D202" s="241" t="s">
        <v>138</v>
      </c>
      <c r="E202" s="242" t="s">
        <v>1</v>
      </c>
      <c r="F202" s="243" t="s">
        <v>230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138</v>
      </c>
      <c r="AU202" s="249" t="s">
        <v>85</v>
      </c>
      <c r="AV202" s="13" t="s">
        <v>83</v>
      </c>
      <c r="AW202" s="13" t="s">
        <v>32</v>
      </c>
      <c r="AX202" s="13" t="s">
        <v>76</v>
      </c>
      <c r="AY202" s="249" t="s">
        <v>129</v>
      </c>
    </row>
    <row r="203" s="14" customFormat="1">
      <c r="A203" s="14"/>
      <c r="B203" s="250"/>
      <c r="C203" s="251"/>
      <c r="D203" s="241" t="s">
        <v>138</v>
      </c>
      <c r="E203" s="252" t="s">
        <v>1</v>
      </c>
      <c r="F203" s="253" t="s">
        <v>231</v>
      </c>
      <c r="G203" s="251"/>
      <c r="H203" s="254">
        <v>23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138</v>
      </c>
      <c r="AU203" s="260" t="s">
        <v>85</v>
      </c>
      <c r="AV203" s="14" t="s">
        <v>85</v>
      </c>
      <c r="AW203" s="14" t="s">
        <v>32</v>
      </c>
      <c r="AX203" s="14" t="s">
        <v>76</v>
      </c>
      <c r="AY203" s="260" t="s">
        <v>129</v>
      </c>
    </row>
    <row r="204" s="15" customFormat="1">
      <c r="A204" s="15"/>
      <c r="B204" s="261"/>
      <c r="C204" s="262"/>
      <c r="D204" s="241" t="s">
        <v>138</v>
      </c>
      <c r="E204" s="263" t="s">
        <v>1</v>
      </c>
      <c r="F204" s="264" t="s">
        <v>141</v>
      </c>
      <c r="G204" s="262"/>
      <c r="H204" s="265">
        <v>23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138</v>
      </c>
      <c r="AU204" s="271" t="s">
        <v>85</v>
      </c>
      <c r="AV204" s="15" t="s">
        <v>136</v>
      </c>
      <c r="AW204" s="15" t="s">
        <v>32</v>
      </c>
      <c r="AX204" s="15" t="s">
        <v>83</v>
      </c>
      <c r="AY204" s="271" t="s">
        <v>129</v>
      </c>
    </row>
    <row r="205" s="2" customFormat="1" ht="16.5" customHeight="1">
      <c r="A205" s="38"/>
      <c r="B205" s="39"/>
      <c r="C205" s="226" t="s">
        <v>232</v>
      </c>
      <c r="D205" s="226" t="s">
        <v>131</v>
      </c>
      <c r="E205" s="227" t="s">
        <v>233</v>
      </c>
      <c r="F205" s="228" t="s">
        <v>234</v>
      </c>
      <c r="G205" s="229" t="s">
        <v>235</v>
      </c>
      <c r="H205" s="230">
        <v>227</v>
      </c>
      <c r="I205" s="231"/>
      <c r="J205" s="232">
        <f>ROUND(I205*H205,2)</f>
        <v>0</v>
      </c>
      <c r="K205" s="228" t="s">
        <v>135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0.20499999999999999</v>
      </c>
      <c r="T205" s="236">
        <f>S205*H205</f>
        <v>46.534999999999997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136</v>
      </c>
      <c r="AT205" s="237" t="s">
        <v>131</v>
      </c>
      <c r="AU205" s="237" t="s">
        <v>85</v>
      </c>
      <c r="AY205" s="17" t="s">
        <v>129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136</v>
      </c>
      <c r="BM205" s="237" t="s">
        <v>236</v>
      </c>
    </row>
    <row r="206" s="13" customFormat="1">
      <c r="A206" s="13"/>
      <c r="B206" s="239"/>
      <c r="C206" s="240"/>
      <c r="D206" s="241" t="s">
        <v>138</v>
      </c>
      <c r="E206" s="242" t="s">
        <v>1</v>
      </c>
      <c r="F206" s="243" t="s">
        <v>237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138</v>
      </c>
      <c r="AU206" s="249" t="s">
        <v>85</v>
      </c>
      <c r="AV206" s="13" t="s">
        <v>83</v>
      </c>
      <c r="AW206" s="13" t="s">
        <v>32</v>
      </c>
      <c r="AX206" s="13" t="s">
        <v>76</v>
      </c>
      <c r="AY206" s="249" t="s">
        <v>129</v>
      </c>
    </row>
    <row r="207" s="14" customFormat="1">
      <c r="A207" s="14"/>
      <c r="B207" s="250"/>
      <c r="C207" s="251"/>
      <c r="D207" s="241" t="s">
        <v>138</v>
      </c>
      <c r="E207" s="252" t="s">
        <v>1</v>
      </c>
      <c r="F207" s="253" t="s">
        <v>238</v>
      </c>
      <c r="G207" s="251"/>
      <c r="H207" s="254">
        <v>227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138</v>
      </c>
      <c r="AU207" s="260" t="s">
        <v>85</v>
      </c>
      <c r="AV207" s="14" t="s">
        <v>85</v>
      </c>
      <c r="AW207" s="14" t="s">
        <v>32</v>
      </c>
      <c r="AX207" s="14" t="s">
        <v>76</v>
      </c>
      <c r="AY207" s="260" t="s">
        <v>129</v>
      </c>
    </row>
    <row r="208" s="15" customFormat="1">
      <c r="A208" s="15"/>
      <c r="B208" s="261"/>
      <c r="C208" s="262"/>
      <c r="D208" s="241" t="s">
        <v>138</v>
      </c>
      <c r="E208" s="263" t="s">
        <v>1</v>
      </c>
      <c r="F208" s="264" t="s">
        <v>141</v>
      </c>
      <c r="G208" s="262"/>
      <c r="H208" s="265">
        <v>227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138</v>
      </c>
      <c r="AU208" s="271" t="s">
        <v>85</v>
      </c>
      <c r="AV208" s="15" t="s">
        <v>136</v>
      </c>
      <c r="AW208" s="15" t="s">
        <v>32</v>
      </c>
      <c r="AX208" s="15" t="s">
        <v>83</v>
      </c>
      <c r="AY208" s="271" t="s">
        <v>129</v>
      </c>
    </row>
    <row r="209" s="2" customFormat="1" ht="16.5" customHeight="1">
      <c r="A209" s="38"/>
      <c r="B209" s="39"/>
      <c r="C209" s="226" t="s">
        <v>7</v>
      </c>
      <c r="D209" s="226" t="s">
        <v>131</v>
      </c>
      <c r="E209" s="227" t="s">
        <v>239</v>
      </c>
      <c r="F209" s="228" t="s">
        <v>240</v>
      </c>
      <c r="G209" s="229" t="s">
        <v>235</v>
      </c>
      <c r="H209" s="230">
        <v>64</v>
      </c>
      <c r="I209" s="231"/>
      <c r="J209" s="232">
        <f>ROUND(I209*H209,2)</f>
        <v>0</v>
      </c>
      <c r="K209" s="228" t="s">
        <v>135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0.040000000000000001</v>
      </c>
      <c r="T209" s="236">
        <f>S209*H209</f>
        <v>2.5600000000000001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136</v>
      </c>
      <c r="AT209" s="237" t="s">
        <v>131</v>
      </c>
      <c r="AU209" s="237" t="s">
        <v>85</v>
      </c>
      <c r="AY209" s="17" t="s">
        <v>129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136</v>
      </c>
      <c r="BM209" s="237" t="s">
        <v>241</v>
      </c>
    </row>
    <row r="210" s="13" customFormat="1">
      <c r="A210" s="13"/>
      <c r="B210" s="239"/>
      <c r="C210" s="240"/>
      <c r="D210" s="241" t="s">
        <v>138</v>
      </c>
      <c r="E210" s="242" t="s">
        <v>1</v>
      </c>
      <c r="F210" s="243" t="s">
        <v>242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138</v>
      </c>
      <c r="AU210" s="249" t="s">
        <v>85</v>
      </c>
      <c r="AV210" s="13" t="s">
        <v>83</v>
      </c>
      <c r="AW210" s="13" t="s">
        <v>32</v>
      </c>
      <c r="AX210" s="13" t="s">
        <v>76</v>
      </c>
      <c r="AY210" s="249" t="s">
        <v>129</v>
      </c>
    </row>
    <row r="211" s="14" customFormat="1">
      <c r="A211" s="14"/>
      <c r="B211" s="250"/>
      <c r="C211" s="251"/>
      <c r="D211" s="241" t="s">
        <v>138</v>
      </c>
      <c r="E211" s="252" t="s">
        <v>1</v>
      </c>
      <c r="F211" s="253" t="s">
        <v>243</v>
      </c>
      <c r="G211" s="251"/>
      <c r="H211" s="254">
        <v>64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138</v>
      </c>
      <c r="AU211" s="260" t="s">
        <v>85</v>
      </c>
      <c r="AV211" s="14" t="s">
        <v>85</v>
      </c>
      <c r="AW211" s="14" t="s">
        <v>32</v>
      </c>
      <c r="AX211" s="14" t="s">
        <v>76</v>
      </c>
      <c r="AY211" s="260" t="s">
        <v>129</v>
      </c>
    </row>
    <row r="212" s="15" customFormat="1">
      <c r="A212" s="15"/>
      <c r="B212" s="261"/>
      <c r="C212" s="262"/>
      <c r="D212" s="241" t="s">
        <v>138</v>
      </c>
      <c r="E212" s="263" t="s">
        <v>1</v>
      </c>
      <c r="F212" s="264" t="s">
        <v>141</v>
      </c>
      <c r="G212" s="262"/>
      <c r="H212" s="265">
        <v>64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138</v>
      </c>
      <c r="AU212" s="271" t="s">
        <v>85</v>
      </c>
      <c r="AV212" s="15" t="s">
        <v>136</v>
      </c>
      <c r="AW212" s="15" t="s">
        <v>32</v>
      </c>
      <c r="AX212" s="15" t="s">
        <v>83</v>
      </c>
      <c r="AY212" s="271" t="s">
        <v>129</v>
      </c>
    </row>
    <row r="213" s="2" customFormat="1" ht="16.5" customHeight="1">
      <c r="A213" s="38"/>
      <c r="B213" s="39"/>
      <c r="C213" s="226" t="s">
        <v>244</v>
      </c>
      <c r="D213" s="226" t="s">
        <v>131</v>
      </c>
      <c r="E213" s="227" t="s">
        <v>245</v>
      </c>
      <c r="F213" s="228" t="s">
        <v>246</v>
      </c>
      <c r="G213" s="229" t="s">
        <v>134</v>
      </c>
      <c r="H213" s="230">
        <v>88</v>
      </c>
      <c r="I213" s="231"/>
      <c r="J213" s="232">
        <f>ROUND(I213*H213,2)</f>
        <v>0</v>
      </c>
      <c r="K213" s="228" t="s">
        <v>135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136</v>
      </c>
      <c r="AT213" s="237" t="s">
        <v>131</v>
      </c>
      <c r="AU213" s="237" t="s">
        <v>85</v>
      </c>
      <c r="AY213" s="17" t="s">
        <v>129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136</v>
      </c>
      <c r="BM213" s="237" t="s">
        <v>247</v>
      </c>
    </row>
    <row r="214" s="13" customFormat="1">
      <c r="A214" s="13"/>
      <c r="B214" s="239"/>
      <c r="C214" s="240"/>
      <c r="D214" s="241" t="s">
        <v>138</v>
      </c>
      <c r="E214" s="242" t="s">
        <v>1</v>
      </c>
      <c r="F214" s="243" t="s">
        <v>248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138</v>
      </c>
      <c r="AU214" s="249" t="s">
        <v>85</v>
      </c>
      <c r="AV214" s="13" t="s">
        <v>83</v>
      </c>
      <c r="AW214" s="13" t="s">
        <v>32</v>
      </c>
      <c r="AX214" s="13" t="s">
        <v>76</v>
      </c>
      <c r="AY214" s="249" t="s">
        <v>129</v>
      </c>
    </row>
    <row r="215" s="14" customFormat="1">
      <c r="A215" s="14"/>
      <c r="B215" s="250"/>
      <c r="C215" s="251"/>
      <c r="D215" s="241" t="s">
        <v>138</v>
      </c>
      <c r="E215" s="252" t="s">
        <v>1</v>
      </c>
      <c r="F215" s="253" t="s">
        <v>249</v>
      </c>
      <c r="G215" s="251"/>
      <c r="H215" s="254">
        <v>88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138</v>
      </c>
      <c r="AU215" s="260" t="s">
        <v>85</v>
      </c>
      <c r="AV215" s="14" t="s">
        <v>85</v>
      </c>
      <c r="AW215" s="14" t="s">
        <v>32</v>
      </c>
      <c r="AX215" s="14" t="s">
        <v>76</v>
      </c>
      <c r="AY215" s="260" t="s">
        <v>129</v>
      </c>
    </row>
    <row r="216" s="15" customFormat="1">
      <c r="A216" s="15"/>
      <c r="B216" s="261"/>
      <c r="C216" s="262"/>
      <c r="D216" s="241" t="s">
        <v>138</v>
      </c>
      <c r="E216" s="263" t="s">
        <v>1</v>
      </c>
      <c r="F216" s="264" t="s">
        <v>141</v>
      </c>
      <c r="G216" s="262"/>
      <c r="H216" s="265">
        <v>88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138</v>
      </c>
      <c r="AU216" s="271" t="s">
        <v>85</v>
      </c>
      <c r="AV216" s="15" t="s">
        <v>136</v>
      </c>
      <c r="AW216" s="15" t="s">
        <v>32</v>
      </c>
      <c r="AX216" s="15" t="s">
        <v>83</v>
      </c>
      <c r="AY216" s="271" t="s">
        <v>129</v>
      </c>
    </row>
    <row r="217" s="2" customFormat="1" ht="21.75" customHeight="1">
      <c r="A217" s="38"/>
      <c r="B217" s="39"/>
      <c r="C217" s="226" t="s">
        <v>250</v>
      </c>
      <c r="D217" s="226" t="s">
        <v>131</v>
      </c>
      <c r="E217" s="227" t="s">
        <v>251</v>
      </c>
      <c r="F217" s="228" t="s">
        <v>252</v>
      </c>
      <c r="G217" s="229" t="s">
        <v>253</v>
      </c>
      <c r="H217" s="230">
        <v>50</v>
      </c>
      <c r="I217" s="231"/>
      <c r="J217" s="232">
        <f>ROUND(I217*H217,2)</f>
        <v>0</v>
      </c>
      <c r="K217" s="228" t="s">
        <v>135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136</v>
      </c>
      <c r="AT217" s="237" t="s">
        <v>131</v>
      </c>
      <c r="AU217" s="237" t="s">
        <v>85</v>
      </c>
      <c r="AY217" s="17" t="s">
        <v>129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136</v>
      </c>
      <c r="BM217" s="237" t="s">
        <v>254</v>
      </c>
    </row>
    <row r="218" s="13" customFormat="1">
      <c r="A218" s="13"/>
      <c r="B218" s="239"/>
      <c r="C218" s="240"/>
      <c r="D218" s="241" t="s">
        <v>138</v>
      </c>
      <c r="E218" s="242" t="s">
        <v>1</v>
      </c>
      <c r="F218" s="243" t="s">
        <v>255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138</v>
      </c>
      <c r="AU218" s="249" t="s">
        <v>85</v>
      </c>
      <c r="AV218" s="13" t="s">
        <v>83</v>
      </c>
      <c r="AW218" s="13" t="s">
        <v>32</v>
      </c>
      <c r="AX218" s="13" t="s">
        <v>76</v>
      </c>
      <c r="AY218" s="249" t="s">
        <v>129</v>
      </c>
    </row>
    <row r="219" s="14" customFormat="1">
      <c r="A219" s="14"/>
      <c r="B219" s="250"/>
      <c r="C219" s="251"/>
      <c r="D219" s="241" t="s">
        <v>138</v>
      </c>
      <c r="E219" s="252" t="s">
        <v>1</v>
      </c>
      <c r="F219" s="253" t="s">
        <v>256</v>
      </c>
      <c r="G219" s="251"/>
      <c r="H219" s="254">
        <v>50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138</v>
      </c>
      <c r="AU219" s="260" t="s">
        <v>85</v>
      </c>
      <c r="AV219" s="14" t="s">
        <v>85</v>
      </c>
      <c r="AW219" s="14" t="s">
        <v>32</v>
      </c>
      <c r="AX219" s="14" t="s">
        <v>76</v>
      </c>
      <c r="AY219" s="260" t="s">
        <v>129</v>
      </c>
    </row>
    <row r="220" s="15" customFormat="1">
      <c r="A220" s="15"/>
      <c r="B220" s="261"/>
      <c r="C220" s="262"/>
      <c r="D220" s="241" t="s">
        <v>138</v>
      </c>
      <c r="E220" s="263" t="s">
        <v>1</v>
      </c>
      <c r="F220" s="264" t="s">
        <v>141</v>
      </c>
      <c r="G220" s="262"/>
      <c r="H220" s="265">
        <v>50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138</v>
      </c>
      <c r="AU220" s="271" t="s">
        <v>85</v>
      </c>
      <c r="AV220" s="15" t="s">
        <v>136</v>
      </c>
      <c r="AW220" s="15" t="s">
        <v>32</v>
      </c>
      <c r="AX220" s="15" t="s">
        <v>83</v>
      </c>
      <c r="AY220" s="271" t="s">
        <v>129</v>
      </c>
    </row>
    <row r="221" s="2" customFormat="1" ht="16.5" customHeight="1">
      <c r="A221" s="38"/>
      <c r="B221" s="39"/>
      <c r="C221" s="226" t="s">
        <v>257</v>
      </c>
      <c r="D221" s="226" t="s">
        <v>131</v>
      </c>
      <c r="E221" s="227" t="s">
        <v>258</v>
      </c>
      <c r="F221" s="228" t="s">
        <v>259</v>
      </c>
      <c r="G221" s="229" t="s">
        <v>253</v>
      </c>
      <c r="H221" s="230">
        <v>50</v>
      </c>
      <c r="I221" s="231"/>
      <c r="J221" s="232">
        <f>ROUND(I221*H221,2)</f>
        <v>0</v>
      </c>
      <c r="K221" s="228" t="s">
        <v>135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136</v>
      </c>
      <c r="AT221" s="237" t="s">
        <v>131</v>
      </c>
      <c r="AU221" s="237" t="s">
        <v>85</v>
      </c>
      <c r="AY221" s="17" t="s">
        <v>129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136</v>
      </c>
      <c r="BM221" s="237" t="s">
        <v>260</v>
      </c>
    </row>
    <row r="222" s="13" customFormat="1">
      <c r="A222" s="13"/>
      <c r="B222" s="239"/>
      <c r="C222" s="240"/>
      <c r="D222" s="241" t="s">
        <v>138</v>
      </c>
      <c r="E222" s="242" t="s">
        <v>1</v>
      </c>
      <c r="F222" s="243" t="s">
        <v>255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138</v>
      </c>
      <c r="AU222" s="249" t="s">
        <v>85</v>
      </c>
      <c r="AV222" s="13" t="s">
        <v>83</v>
      </c>
      <c r="AW222" s="13" t="s">
        <v>32</v>
      </c>
      <c r="AX222" s="13" t="s">
        <v>76</v>
      </c>
      <c r="AY222" s="249" t="s">
        <v>129</v>
      </c>
    </row>
    <row r="223" s="14" customFormat="1">
      <c r="A223" s="14"/>
      <c r="B223" s="250"/>
      <c r="C223" s="251"/>
      <c r="D223" s="241" t="s">
        <v>138</v>
      </c>
      <c r="E223" s="252" t="s">
        <v>1</v>
      </c>
      <c r="F223" s="253" t="s">
        <v>256</v>
      </c>
      <c r="G223" s="251"/>
      <c r="H223" s="254">
        <v>50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138</v>
      </c>
      <c r="AU223" s="260" t="s">
        <v>85</v>
      </c>
      <c r="AV223" s="14" t="s">
        <v>85</v>
      </c>
      <c r="AW223" s="14" t="s">
        <v>32</v>
      </c>
      <c r="AX223" s="14" t="s">
        <v>76</v>
      </c>
      <c r="AY223" s="260" t="s">
        <v>129</v>
      </c>
    </row>
    <row r="224" s="15" customFormat="1">
      <c r="A224" s="15"/>
      <c r="B224" s="261"/>
      <c r="C224" s="262"/>
      <c r="D224" s="241" t="s">
        <v>138</v>
      </c>
      <c r="E224" s="263" t="s">
        <v>1</v>
      </c>
      <c r="F224" s="264" t="s">
        <v>141</v>
      </c>
      <c r="G224" s="262"/>
      <c r="H224" s="265">
        <v>50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1" t="s">
        <v>138</v>
      </c>
      <c r="AU224" s="271" t="s">
        <v>85</v>
      </c>
      <c r="AV224" s="15" t="s">
        <v>136</v>
      </c>
      <c r="AW224" s="15" t="s">
        <v>32</v>
      </c>
      <c r="AX224" s="15" t="s">
        <v>83</v>
      </c>
      <c r="AY224" s="271" t="s">
        <v>129</v>
      </c>
    </row>
    <row r="225" s="2" customFormat="1" ht="21.75" customHeight="1">
      <c r="A225" s="38"/>
      <c r="B225" s="39"/>
      <c r="C225" s="226" t="s">
        <v>261</v>
      </c>
      <c r="D225" s="226" t="s">
        <v>131</v>
      </c>
      <c r="E225" s="227" t="s">
        <v>262</v>
      </c>
      <c r="F225" s="228" t="s">
        <v>263</v>
      </c>
      <c r="G225" s="229" t="s">
        <v>253</v>
      </c>
      <c r="H225" s="230">
        <v>8.8000000000000007</v>
      </c>
      <c r="I225" s="231"/>
      <c r="J225" s="232">
        <f>ROUND(I225*H225,2)</f>
        <v>0</v>
      </c>
      <c r="K225" s="228" t="s">
        <v>135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136</v>
      </c>
      <c r="AT225" s="237" t="s">
        <v>131</v>
      </c>
      <c r="AU225" s="237" t="s">
        <v>85</v>
      </c>
      <c r="AY225" s="17" t="s">
        <v>129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136</v>
      </c>
      <c r="BM225" s="237" t="s">
        <v>264</v>
      </c>
    </row>
    <row r="226" s="13" customFormat="1">
      <c r="A226" s="13"/>
      <c r="B226" s="239"/>
      <c r="C226" s="240"/>
      <c r="D226" s="241" t="s">
        <v>138</v>
      </c>
      <c r="E226" s="242" t="s">
        <v>1</v>
      </c>
      <c r="F226" s="243" t="s">
        <v>265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85</v>
      </c>
      <c r="AV226" s="13" t="s">
        <v>83</v>
      </c>
      <c r="AW226" s="13" t="s">
        <v>32</v>
      </c>
      <c r="AX226" s="13" t="s">
        <v>76</v>
      </c>
      <c r="AY226" s="249" t="s">
        <v>129</v>
      </c>
    </row>
    <row r="227" s="14" customFormat="1">
      <c r="A227" s="14"/>
      <c r="B227" s="250"/>
      <c r="C227" s="251"/>
      <c r="D227" s="241" t="s">
        <v>138</v>
      </c>
      <c r="E227" s="252" t="s">
        <v>1</v>
      </c>
      <c r="F227" s="253" t="s">
        <v>266</v>
      </c>
      <c r="G227" s="251"/>
      <c r="H227" s="254">
        <v>8.8000000000000007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138</v>
      </c>
      <c r="AU227" s="260" t="s">
        <v>85</v>
      </c>
      <c r="AV227" s="14" t="s">
        <v>85</v>
      </c>
      <c r="AW227" s="14" t="s">
        <v>32</v>
      </c>
      <c r="AX227" s="14" t="s">
        <v>76</v>
      </c>
      <c r="AY227" s="260" t="s">
        <v>129</v>
      </c>
    </row>
    <row r="228" s="15" customFormat="1">
      <c r="A228" s="15"/>
      <c r="B228" s="261"/>
      <c r="C228" s="262"/>
      <c r="D228" s="241" t="s">
        <v>138</v>
      </c>
      <c r="E228" s="263" t="s">
        <v>1</v>
      </c>
      <c r="F228" s="264" t="s">
        <v>141</v>
      </c>
      <c r="G228" s="262"/>
      <c r="H228" s="265">
        <v>8.8000000000000007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1" t="s">
        <v>138</v>
      </c>
      <c r="AU228" s="271" t="s">
        <v>85</v>
      </c>
      <c r="AV228" s="15" t="s">
        <v>136</v>
      </c>
      <c r="AW228" s="15" t="s">
        <v>32</v>
      </c>
      <c r="AX228" s="15" t="s">
        <v>83</v>
      </c>
      <c r="AY228" s="271" t="s">
        <v>129</v>
      </c>
    </row>
    <row r="229" s="2" customFormat="1" ht="21.75" customHeight="1">
      <c r="A229" s="38"/>
      <c r="B229" s="39"/>
      <c r="C229" s="226" t="s">
        <v>267</v>
      </c>
      <c r="D229" s="226" t="s">
        <v>131</v>
      </c>
      <c r="E229" s="227" t="s">
        <v>268</v>
      </c>
      <c r="F229" s="228" t="s">
        <v>269</v>
      </c>
      <c r="G229" s="229" t="s">
        <v>253</v>
      </c>
      <c r="H229" s="230">
        <v>10.58</v>
      </c>
      <c r="I229" s="231"/>
      <c r="J229" s="232">
        <f>ROUND(I229*H229,2)</f>
        <v>0</v>
      </c>
      <c r="K229" s="228" t="s">
        <v>135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136</v>
      </c>
      <c r="AT229" s="237" t="s">
        <v>131</v>
      </c>
      <c r="AU229" s="237" t="s">
        <v>85</v>
      </c>
      <c r="AY229" s="17" t="s">
        <v>129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136</v>
      </c>
      <c r="BM229" s="237" t="s">
        <v>270</v>
      </c>
    </row>
    <row r="230" s="13" customFormat="1">
      <c r="A230" s="13"/>
      <c r="B230" s="239"/>
      <c r="C230" s="240"/>
      <c r="D230" s="241" t="s">
        <v>138</v>
      </c>
      <c r="E230" s="242" t="s">
        <v>1</v>
      </c>
      <c r="F230" s="243" t="s">
        <v>255</v>
      </c>
      <c r="G230" s="240"/>
      <c r="H230" s="242" t="s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138</v>
      </c>
      <c r="AU230" s="249" t="s">
        <v>85</v>
      </c>
      <c r="AV230" s="13" t="s">
        <v>83</v>
      </c>
      <c r="AW230" s="13" t="s">
        <v>32</v>
      </c>
      <c r="AX230" s="13" t="s">
        <v>76</v>
      </c>
      <c r="AY230" s="249" t="s">
        <v>129</v>
      </c>
    </row>
    <row r="231" s="14" customFormat="1">
      <c r="A231" s="14"/>
      <c r="B231" s="250"/>
      <c r="C231" s="251"/>
      <c r="D231" s="241" t="s">
        <v>138</v>
      </c>
      <c r="E231" s="252" t="s">
        <v>1</v>
      </c>
      <c r="F231" s="253" t="s">
        <v>271</v>
      </c>
      <c r="G231" s="251"/>
      <c r="H231" s="254">
        <v>10.58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138</v>
      </c>
      <c r="AU231" s="260" t="s">
        <v>85</v>
      </c>
      <c r="AV231" s="14" t="s">
        <v>85</v>
      </c>
      <c r="AW231" s="14" t="s">
        <v>32</v>
      </c>
      <c r="AX231" s="14" t="s">
        <v>76</v>
      </c>
      <c r="AY231" s="260" t="s">
        <v>129</v>
      </c>
    </row>
    <row r="232" s="15" customFormat="1">
      <c r="A232" s="15"/>
      <c r="B232" s="261"/>
      <c r="C232" s="262"/>
      <c r="D232" s="241" t="s">
        <v>138</v>
      </c>
      <c r="E232" s="263" t="s">
        <v>1</v>
      </c>
      <c r="F232" s="264" t="s">
        <v>141</v>
      </c>
      <c r="G232" s="262"/>
      <c r="H232" s="265">
        <v>10.58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138</v>
      </c>
      <c r="AU232" s="271" t="s">
        <v>85</v>
      </c>
      <c r="AV232" s="15" t="s">
        <v>136</v>
      </c>
      <c r="AW232" s="15" t="s">
        <v>32</v>
      </c>
      <c r="AX232" s="15" t="s">
        <v>83</v>
      </c>
      <c r="AY232" s="271" t="s">
        <v>129</v>
      </c>
    </row>
    <row r="233" s="2" customFormat="1" ht="24.15" customHeight="1">
      <c r="A233" s="38"/>
      <c r="B233" s="39"/>
      <c r="C233" s="226" t="s">
        <v>272</v>
      </c>
      <c r="D233" s="226" t="s">
        <v>131</v>
      </c>
      <c r="E233" s="227" t="s">
        <v>273</v>
      </c>
      <c r="F233" s="228" t="s">
        <v>274</v>
      </c>
      <c r="G233" s="229" t="s">
        <v>253</v>
      </c>
      <c r="H233" s="230">
        <v>52.899999999999999</v>
      </c>
      <c r="I233" s="231"/>
      <c r="J233" s="232">
        <f>ROUND(I233*H233,2)</f>
        <v>0</v>
      </c>
      <c r="K233" s="228" t="s">
        <v>135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136</v>
      </c>
      <c r="AT233" s="237" t="s">
        <v>131</v>
      </c>
      <c r="AU233" s="237" t="s">
        <v>85</v>
      </c>
      <c r="AY233" s="17" t="s">
        <v>129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136</v>
      </c>
      <c r="BM233" s="237" t="s">
        <v>275</v>
      </c>
    </row>
    <row r="234" s="13" customFormat="1">
      <c r="A234" s="13"/>
      <c r="B234" s="239"/>
      <c r="C234" s="240"/>
      <c r="D234" s="241" t="s">
        <v>138</v>
      </c>
      <c r="E234" s="242" t="s">
        <v>1</v>
      </c>
      <c r="F234" s="243" t="s">
        <v>276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138</v>
      </c>
      <c r="AU234" s="249" t="s">
        <v>85</v>
      </c>
      <c r="AV234" s="13" t="s">
        <v>83</v>
      </c>
      <c r="AW234" s="13" t="s">
        <v>32</v>
      </c>
      <c r="AX234" s="13" t="s">
        <v>76</v>
      </c>
      <c r="AY234" s="249" t="s">
        <v>129</v>
      </c>
    </row>
    <row r="235" s="14" customFormat="1">
      <c r="A235" s="14"/>
      <c r="B235" s="250"/>
      <c r="C235" s="251"/>
      <c r="D235" s="241" t="s">
        <v>138</v>
      </c>
      <c r="E235" s="252" t="s">
        <v>1</v>
      </c>
      <c r="F235" s="253" t="s">
        <v>277</v>
      </c>
      <c r="G235" s="251"/>
      <c r="H235" s="254">
        <v>52.899999999999999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138</v>
      </c>
      <c r="AU235" s="260" t="s">
        <v>85</v>
      </c>
      <c r="AV235" s="14" t="s">
        <v>85</v>
      </c>
      <c r="AW235" s="14" t="s">
        <v>32</v>
      </c>
      <c r="AX235" s="14" t="s">
        <v>76</v>
      </c>
      <c r="AY235" s="260" t="s">
        <v>129</v>
      </c>
    </row>
    <row r="236" s="15" customFormat="1">
      <c r="A236" s="15"/>
      <c r="B236" s="261"/>
      <c r="C236" s="262"/>
      <c r="D236" s="241" t="s">
        <v>138</v>
      </c>
      <c r="E236" s="263" t="s">
        <v>1</v>
      </c>
      <c r="F236" s="264" t="s">
        <v>141</v>
      </c>
      <c r="G236" s="262"/>
      <c r="H236" s="265">
        <v>52.899999999999999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1" t="s">
        <v>138</v>
      </c>
      <c r="AU236" s="271" t="s">
        <v>85</v>
      </c>
      <c r="AV236" s="15" t="s">
        <v>136</v>
      </c>
      <c r="AW236" s="15" t="s">
        <v>32</v>
      </c>
      <c r="AX236" s="15" t="s">
        <v>83</v>
      </c>
      <c r="AY236" s="271" t="s">
        <v>129</v>
      </c>
    </row>
    <row r="237" s="2" customFormat="1" ht="16.5" customHeight="1">
      <c r="A237" s="38"/>
      <c r="B237" s="39"/>
      <c r="C237" s="226" t="s">
        <v>278</v>
      </c>
      <c r="D237" s="226" t="s">
        <v>131</v>
      </c>
      <c r="E237" s="227" t="s">
        <v>279</v>
      </c>
      <c r="F237" s="228" t="s">
        <v>280</v>
      </c>
      <c r="G237" s="229" t="s">
        <v>253</v>
      </c>
      <c r="H237" s="230">
        <v>8.8000000000000007</v>
      </c>
      <c r="I237" s="231"/>
      <c r="J237" s="232">
        <f>ROUND(I237*H237,2)</f>
        <v>0</v>
      </c>
      <c r="K237" s="228" t="s">
        <v>135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136</v>
      </c>
      <c r="AT237" s="237" t="s">
        <v>131</v>
      </c>
      <c r="AU237" s="237" t="s">
        <v>85</v>
      </c>
      <c r="AY237" s="17" t="s">
        <v>129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136</v>
      </c>
      <c r="BM237" s="237" t="s">
        <v>281</v>
      </c>
    </row>
    <row r="238" s="13" customFormat="1">
      <c r="A238" s="13"/>
      <c r="B238" s="239"/>
      <c r="C238" s="240"/>
      <c r="D238" s="241" t="s">
        <v>138</v>
      </c>
      <c r="E238" s="242" t="s">
        <v>1</v>
      </c>
      <c r="F238" s="243" t="s">
        <v>282</v>
      </c>
      <c r="G238" s="240"/>
      <c r="H238" s="242" t="s">
        <v>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138</v>
      </c>
      <c r="AU238" s="249" t="s">
        <v>85</v>
      </c>
      <c r="AV238" s="13" t="s">
        <v>83</v>
      </c>
      <c r="AW238" s="13" t="s">
        <v>32</v>
      </c>
      <c r="AX238" s="13" t="s">
        <v>76</v>
      </c>
      <c r="AY238" s="249" t="s">
        <v>129</v>
      </c>
    </row>
    <row r="239" s="14" customFormat="1">
      <c r="A239" s="14"/>
      <c r="B239" s="250"/>
      <c r="C239" s="251"/>
      <c r="D239" s="241" t="s">
        <v>138</v>
      </c>
      <c r="E239" s="252" t="s">
        <v>1</v>
      </c>
      <c r="F239" s="253" t="s">
        <v>266</v>
      </c>
      <c r="G239" s="251"/>
      <c r="H239" s="254">
        <v>8.8000000000000007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138</v>
      </c>
      <c r="AU239" s="260" t="s">
        <v>85</v>
      </c>
      <c r="AV239" s="14" t="s">
        <v>85</v>
      </c>
      <c r="AW239" s="14" t="s">
        <v>32</v>
      </c>
      <c r="AX239" s="14" t="s">
        <v>76</v>
      </c>
      <c r="AY239" s="260" t="s">
        <v>129</v>
      </c>
    </row>
    <row r="240" s="15" customFormat="1">
      <c r="A240" s="15"/>
      <c r="B240" s="261"/>
      <c r="C240" s="262"/>
      <c r="D240" s="241" t="s">
        <v>138</v>
      </c>
      <c r="E240" s="263" t="s">
        <v>1</v>
      </c>
      <c r="F240" s="264" t="s">
        <v>141</v>
      </c>
      <c r="G240" s="262"/>
      <c r="H240" s="265">
        <v>8.8000000000000007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138</v>
      </c>
      <c r="AU240" s="271" t="s">
        <v>85</v>
      </c>
      <c r="AV240" s="15" t="s">
        <v>136</v>
      </c>
      <c r="AW240" s="15" t="s">
        <v>32</v>
      </c>
      <c r="AX240" s="15" t="s">
        <v>83</v>
      </c>
      <c r="AY240" s="271" t="s">
        <v>129</v>
      </c>
    </row>
    <row r="241" s="2" customFormat="1" ht="16.5" customHeight="1">
      <c r="A241" s="38"/>
      <c r="B241" s="39"/>
      <c r="C241" s="226" t="s">
        <v>283</v>
      </c>
      <c r="D241" s="226" t="s">
        <v>131</v>
      </c>
      <c r="E241" s="227" t="s">
        <v>284</v>
      </c>
      <c r="F241" s="228" t="s">
        <v>285</v>
      </c>
      <c r="G241" s="229" t="s">
        <v>286</v>
      </c>
      <c r="H241" s="230">
        <v>5.7130000000000001</v>
      </c>
      <c r="I241" s="231"/>
      <c r="J241" s="232">
        <f>ROUND(I241*H241,2)</f>
        <v>0</v>
      </c>
      <c r="K241" s="228" t="s">
        <v>135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136</v>
      </c>
      <c r="AT241" s="237" t="s">
        <v>131</v>
      </c>
      <c r="AU241" s="237" t="s">
        <v>85</v>
      </c>
      <c r="AY241" s="17" t="s">
        <v>129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136</v>
      </c>
      <c r="BM241" s="237" t="s">
        <v>287</v>
      </c>
    </row>
    <row r="242" s="13" customFormat="1">
      <c r="A242" s="13"/>
      <c r="B242" s="239"/>
      <c r="C242" s="240"/>
      <c r="D242" s="241" t="s">
        <v>138</v>
      </c>
      <c r="E242" s="242" t="s">
        <v>1</v>
      </c>
      <c r="F242" s="243" t="s">
        <v>288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138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129</v>
      </c>
    </row>
    <row r="243" s="14" customFormat="1">
      <c r="A243" s="14"/>
      <c r="B243" s="250"/>
      <c r="C243" s="251"/>
      <c r="D243" s="241" t="s">
        <v>138</v>
      </c>
      <c r="E243" s="252" t="s">
        <v>1</v>
      </c>
      <c r="F243" s="253" t="s">
        <v>289</v>
      </c>
      <c r="G243" s="251"/>
      <c r="H243" s="254">
        <v>5.7130000000000001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138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129</v>
      </c>
    </row>
    <row r="244" s="15" customFormat="1">
      <c r="A244" s="15"/>
      <c r="B244" s="261"/>
      <c r="C244" s="262"/>
      <c r="D244" s="241" t="s">
        <v>138</v>
      </c>
      <c r="E244" s="263" t="s">
        <v>1</v>
      </c>
      <c r="F244" s="264" t="s">
        <v>141</v>
      </c>
      <c r="G244" s="262"/>
      <c r="H244" s="265">
        <v>5.7130000000000001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138</v>
      </c>
      <c r="AU244" s="271" t="s">
        <v>85</v>
      </c>
      <c r="AV244" s="15" t="s">
        <v>136</v>
      </c>
      <c r="AW244" s="15" t="s">
        <v>32</v>
      </c>
      <c r="AX244" s="15" t="s">
        <v>83</v>
      </c>
      <c r="AY244" s="271" t="s">
        <v>129</v>
      </c>
    </row>
    <row r="245" s="2" customFormat="1" ht="16.5" customHeight="1">
      <c r="A245" s="38"/>
      <c r="B245" s="39"/>
      <c r="C245" s="226" t="s">
        <v>290</v>
      </c>
      <c r="D245" s="226" t="s">
        <v>131</v>
      </c>
      <c r="E245" s="227" t="s">
        <v>291</v>
      </c>
      <c r="F245" s="228" t="s">
        <v>292</v>
      </c>
      <c r="G245" s="229" t="s">
        <v>286</v>
      </c>
      <c r="H245" s="230">
        <v>13.331</v>
      </c>
      <c r="I245" s="231"/>
      <c r="J245" s="232">
        <f>ROUND(I245*H245,2)</f>
        <v>0</v>
      </c>
      <c r="K245" s="228" t="s">
        <v>135</v>
      </c>
      <c r="L245" s="44"/>
      <c r="M245" s="233" t="s">
        <v>1</v>
      </c>
      <c r="N245" s="234" t="s">
        <v>41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136</v>
      </c>
      <c r="AT245" s="237" t="s">
        <v>131</v>
      </c>
      <c r="AU245" s="237" t="s">
        <v>85</v>
      </c>
      <c r="AY245" s="17" t="s">
        <v>129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136</v>
      </c>
      <c r="BM245" s="237" t="s">
        <v>293</v>
      </c>
    </row>
    <row r="246" s="13" customFormat="1">
      <c r="A246" s="13"/>
      <c r="B246" s="239"/>
      <c r="C246" s="240"/>
      <c r="D246" s="241" t="s">
        <v>138</v>
      </c>
      <c r="E246" s="242" t="s">
        <v>1</v>
      </c>
      <c r="F246" s="243" t="s">
        <v>294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138</v>
      </c>
      <c r="AU246" s="249" t="s">
        <v>85</v>
      </c>
      <c r="AV246" s="13" t="s">
        <v>83</v>
      </c>
      <c r="AW246" s="13" t="s">
        <v>32</v>
      </c>
      <c r="AX246" s="13" t="s">
        <v>76</v>
      </c>
      <c r="AY246" s="249" t="s">
        <v>129</v>
      </c>
    </row>
    <row r="247" s="14" customFormat="1">
      <c r="A247" s="14"/>
      <c r="B247" s="250"/>
      <c r="C247" s="251"/>
      <c r="D247" s="241" t="s">
        <v>138</v>
      </c>
      <c r="E247" s="252" t="s">
        <v>1</v>
      </c>
      <c r="F247" s="253" t="s">
        <v>295</v>
      </c>
      <c r="G247" s="251"/>
      <c r="H247" s="254">
        <v>13.331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138</v>
      </c>
      <c r="AU247" s="260" t="s">
        <v>85</v>
      </c>
      <c r="AV247" s="14" t="s">
        <v>85</v>
      </c>
      <c r="AW247" s="14" t="s">
        <v>32</v>
      </c>
      <c r="AX247" s="14" t="s">
        <v>76</v>
      </c>
      <c r="AY247" s="260" t="s">
        <v>129</v>
      </c>
    </row>
    <row r="248" s="15" customFormat="1">
      <c r="A248" s="15"/>
      <c r="B248" s="261"/>
      <c r="C248" s="262"/>
      <c r="D248" s="241" t="s">
        <v>138</v>
      </c>
      <c r="E248" s="263" t="s">
        <v>1</v>
      </c>
      <c r="F248" s="264" t="s">
        <v>141</v>
      </c>
      <c r="G248" s="262"/>
      <c r="H248" s="265">
        <v>13.331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138</v>
      </c>
      <c r="AU248" s="271" t="s">
        <v>85</v>
      </c>
      <c r="AV248" s="15" t="s">
        <v>136</v>
      </c>
      <c r="AW248" s="15" t="s">
        <v>32</v>
      </c>
      <c r="AX248" s="15" t="s">
        <v>83</v>
      </c>
      <c r="AY248" s="271" t="s">
        <v>129</v>
      </c>
    </row>
    <row r="249" s="2" customFormat="1" ht="16.5" customHeight="1">
      <c r="A249" s="38"/>
      <c r="B249" s="39"/>
      <c r="C249" s="226" t="s">
        <v>296</v>
      </c>
      <c r="D249" s="226" t="s">
        <v>131</v>
      </c>
      <c r="E249" s="227" t="s">
        <v>297</v>
      </c>
      <c r="F249" s="228" t="s">
        <v>298</v>
      </c>
      <c r="G249" s="229" t="s">
        <v>253</v>
      </c>
      <c r="H249" s="230">
        <v>10.58</v>
      </c>
      <c r="I249" s="231"/>
      <c r="J249" s="232">
        <f>ROUND(I249*H249,2)</f>
        <v>0</v>
      </c>
      <c r="K249" s="228" t="s">
        <v>135</v>
      </c>
      <c r="L249" s="44"/>
      <c r="M249" s="233" t="s">
        <v>1</v>
      </c>
      <c r="N249" s="234" t="s">
        <v>41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136</v>
      </c>
      <c r="AT249" s="237" t="s">
        <v>131</v>
      </c>
      <c r="AU249" s="237" t="s">
        <v>85</v>
      </c>
      <c r="AY249" s="17" t="s">
        <v>129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136</v>
      </c>
      <c r="BM249" s="237" t="s">
        <v>299</v>
      </c>
    </row>
    <row r="250" s="13" customFormat="1">
      <c r="A250" s="13"/>
      <c r="B250" s="239"/>
      <c r="C250" s="240"/>
      <c r="D250" s="241" t="s">
        <v>138</v>
      </c>
      <c r="E250" s="242" t="s">
        <v>1</v>
      </c>
      <c r="F250" s="243" t="s">
        <v>255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138</v>
      </c>
      <c r="AU250" s="249" t="s">
        <v>85</v>
      </c>
      <c r="AV250" s="13" t="s">
        <v>83</v>
      </c>
      <c r="AW250" s="13" t="s">
        <v>32</v>
      </c>
      <c r="AX250" s="13" t="s">
        <v>76</v>
      </c>
      <c r="AY250" s="249" t="s">
        <v>129</v>
      </c>
    </row>
    <row r="251" s="14" customFormat="1">
      <c r="A251" s="14"/>
      <c r="B251" s="250"/>
      <c r="C251" s="251"/>
      <c r="D251" s="241" t="s">
        <v>138</v>
      </c>
      <c r="E251" s="252" t="s">
        <v>1</v>
      </c>
      <c r="F251" s="253" t="s">
        <v>271</v>
      </c>
      <c r="G251" s="251"/>
      <c r="H251" s="254">
        <v>10.58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138</v>
      </c>
      <c r="AU251" s="260" t="s">
        <v>85</v>
      </c>
      <c r="AV251" s="14" t="s">
        <v>85</v>
      </c>
      <c r="AW251" s="14" t="s">
        <v>32</v>
      </c>
      <c r="AX251" s="14" t="s">
        <v>76</v>
      </c>
      <c r="AY251" s="260" t="s">
        <v>129</v>
      </c>
    </row>
    <row r="252" s="15" customFormat="1">
      <c r="A252" s="15"/>
      <c r="B252" s="261"/>
      <c r="C252" s="262"/>
      <c r="D252" s="241" t="s">
        <v>138</v>
      </c>
      <c r="E252" s="263" t="s">
        <v>1</v>
      </c>
      <c r="F252" s="264" t="s">
        <v>141</v>
      </c>
      <c r="G252" s="262"/>
      <c r="H252" s="265">
        <v>10.58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1" t="s">
        <v>138</v>
      </c>
      <c r="AU252" s="271" t="s">
        <v>85</v>
      </c>
      <c r="AV252" s="15" t="s">
        <v>136</v>
      </c>
      <c r="AW252" s="15" t="s">
        <v>32</v>
      </c>
      <c r="AX252" s="15" t="s">
        <v>83</v>
      </c>
      <c r="AY252" s="271" t="s">
        <v>129</v>
      </c>
    </row>
    <row r="253" s="2" customFormat="1" ht="16.5" customHeight="1">
      <c r="A253" s="38"/>
      <c r="B253" s="39"/>
      <c r="C253" s="226" t="s">
        <v>300</v>
      </c>
      <c r="D253" s="226" t="s">
        <v>131</v>
      </c>
      <c r="E253" s="227" t="s">
        <v>301</v>
      </c>
      <c r="F253" s="228" t="s">
        <v>302</v>
      </c>
      <c r="G253" s="229" t="s">
        <v>253</v>
      </c>
      <c r="H253" s="230">
        <v>39.420000000000002</v>
      </c>
      <c r="I253" s="231"/>
      <c r="J253" s="232">
        <f>ROUND(I253*H253,2)</f>
        <v>0</v>
      </c>
      <c r="K253" s="228" t="s">
        <v>135</v>
      </c>
      <c r="L253" s="44"/>
      <c r="M253" s="233" t="s">
        <v>1</v>
      </c>
      <c r="N253" s="234" t="s">
        <v>41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136</v>
      </c>
      <c r="AT253" s="237" t="s">
        <v>131</v>
      </c>
      <c r="AU253" s="237" t="s">
        <v>85</v>
      </c>
      <c r="AY253" s="17" t="s">
        <v>129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136</v>
      </c>
      <c r="BM253" s="237" t="s">
        <v>303</v>
      </c>
    </row>
    <row r="254" s="13" customFormat="1">
      <c r="A254" s="13"/>
      <c r="B254" s="239"/>
      <c r="C254" s="240"/>
      <c r="D254" s="241" t="s">
        <v>138</v>
      </c>
      <c r="E254" s="242" t="s">
        <v>1</v>
      </c>
      <c r="F254" s="243" t="s">
        <v>304</v>
      </c>
      <c r="G254" s="240"/>
      <c r="H254" s="242" t="s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138</v>
      </c>
      <c r="AU254" s="249" t="s">
        <v>85</v>
      </c>
      <c r="AV254" s="13" t="s">
        <v>83</v>
      </c>
      <c r="AW254" s="13" t="s">
        <v>32</v>
      </c>
      <c r="AX254" s="13" t="s">
        <v>76</v>
      </c>
      <c r="AY254" s="249" t="s">
        <v>129</v>
      </c>
    </row>
    <row r="255" s="14" customFormat="1">
      <c r="A255" s="14"/>
      <c r="B255" s="250"/>
      <c r="C255" s="251"/>
      <c r="D255" s="241" t="s">
        <v>138</v>
      </c>
      <c r="E255" s="252" t="s">
        <v>1</v>
      </c>
      <c r="F255" s="253" t="s">
        <v>305</v>
      </c>
      <c r="G255" s="251"/>
      <c r="H255" s="254">
        <v>39.420000000000002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138</v>
      </c>
      <c r="AU255" s="260" t="s">
        <v>85</v>
      </c>
      <c r="AV255" s="14" t="s">
        <v>85</v>
      </c>
      <c r="AW255" s="14" t="s">
        <v>32</v>
      </c>
      <c r="AX255" s="14" t="s">
        <v>76</v>
      </c>
      <c r="AY255" s="260" t="s">
        <v>129</v>
      </c>
    </row>
    <row r="256" s="15" customFormat="1">
      <c r="A256" s="15"/>
      <c r="B256" s="261"/>
      <c r="C256" s="262"/>
      <c r="D256" s="241" t="s">
        <v>138</v>
      </c>
      <c r="E256" s="263" t="s">
        <v>1</v>
      </c>
      <c r="F256" s="264" t="s">
        <v>141</v>
      </c>
      <c r="G256" s="262"/>
      <c r="H256" s="265">
        <v>39.420000000000002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1" t="s">
        <v>138</v>
      </c>
      <c r="AU256" s="271" t="s">
        <v>85</v>
      </c>
      <c r="AV256" s="15" t="s">
        <v>136</v>
      </c>
      <c r="AW256" s="15" t="s">
        <v>32</v>
      </c>
      <c r="AX256" s="15" t="s">
        <v>83</v>
      </c>
      <c r="AY256" s="271" t="s">
        <v>129</v>
      </c>
    </row>
    <row r="257" s="2" customFormat="1" ht="16.5" customHeight="1">
      <c r="A257" s="38"/>
      <c r="B257" s="39"/>
      <c r="C257" s="226" t="s">
        <v>306</v>
      </c>
      <c r="D257" s="226" t="s">
        <v>131</v>
      </c>
      <c r="E257" s="227" t="s">
        <v>307</v>
      </c>
      <c r="F257" s="228" t="s">
        <v>308</v>
      </c>
      <c r="G257" s="229" t="s">
        <v>253</v>
      </c>
      <c r="H257" s="230">
        <v>8.5800000000000001</v>
      </c>
      <c r="I257" s="231"/>
      <c r="J257" s="232">
        <f>ROUND(I257*H257,2)</f>
        <v>0</v>
      </c>
      <c r="K257" s="228" t="s">
        <v>135</v>
      </c>
      <c r="L257" s="44"/>
      <c r="M257" s="233" t="s">
        <v>1</v>
      </c>
      <c r="N257" s="234" t="s">
        <v>41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136</v>
      </c>
      <c r="AT257" s="237" t="s">
        <v>131</v>
      </c>
      <c r="AU257" s="237" t="s">
        <v>85</v>
      </c>
      <c r="AY257" s="17" t="s">
        <v>129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136</v>
      </c>
      <c r="BM257" s="237" t="s">
        <v>309</v>
      </c>
    </row>
    <row r="258" s="13" customFormat="1">
      <c r="A258" s="13"/>
      <c r="B258" s="239"/>
      <c r="C258" s="240"/>
      <c r="D258" s="241" t="s">
        <v>138</v>
      </c>
      <c r="E258" s="242" t="s">
        <v>1</v>
      </c>
      <c r="F258" s="243" t="s">
        <v>255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138</v>
      </c>
      <c r="AU258" s="249" t="s">
        <v>85</v>
      </c>
      <c r="AV258" s="13" t="s">
        <v>83</v>
      </c>
      <c r="AW258" s="13" t="s">
        <v>32</v>
      </c>
      <c r="AX258" s="13" t="s">
        <v>76</v>
      </c>
      <c r="AY258" s="249" t="s">
        <v>129</v>
      </c>
    </row>
    <row r="259" s="14" customFormat="1">
      <c r="A259" s="14"/>
      <c r="B259" s="250"/>
      <c r="C259" s="251"/>
      <c r="D259" s="241" t="s">
        <v>138</v>
      </c>
      <c r="E259" s="252" t="s">
        <v>1</v>
      </c>
      <c r="F259" s="253" t="s">
        <v>310</v>
      </c>
      <c r="G259" s="251"/>
      <c r="H259" s="254">
        <v>8.5800000000000001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138</v>
      </c>
      <c r="AU259" s="260" t="s">
        <v>85</v>
      </c>
      <c r="AV259" s="14" t="s">
        <v>85</v>
      </c>
      <c r="AW259" s="14" t="s">
        <v>32</v>
      </c>
      <c r="AX259" s="14" t="s">
        <v>76</v>
      </c>
      <c r="AY259" s="260" t="s">
        <v>129</v>
      </c>
    </row>
    <row r="260" s="15" customFormat="1">
      <c r="A260" s="15"/>
      <c r="B260" s="261"/>
      <c r="C260" s="262"/>
      <c r="D260" s="241" t="s">
        <v>138</v>
      </c>
      <c r="E260" s="263" t="s">
        <v>1</v>
      </c>
      <c r="F260" s="264" t="s">
        <v>141</v>
      </c>
      <c r="G260" s="262"/>
      <c r="H260" s="265">
        <v>8.5800000000000001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138</v>
      </c>
      <c r="AU260" s="271" t="s">
        <v>85</v>
      </c>
      <c r="AV260" s="15" t="s">
        <v>136</v>
      </c>
      <c r="AW260" s="15" t="s">
        <v>32</v>
      </c>
      <c r="AX260" s="15" t="s">
        <v>83</v>
      </c>
      <c r="AY260" s="271" t="s">
        <v>129</v>
      </c>
    </row>
    <row r="261" s="2" customFormat="1" ht="16.5" customHeight="1">
      <c r="A261" s="38"/>
      <c r="B261" s="39"/>
      <c r="C261" s="272" t="s">
        <v>311</v>
      </c>
      <c r="D261" s="272" t="s">
        <v>312</v>
      </c>
      <c r="E261" s="273" t="s">
        <v>313</v>
      </c>
      <c r="F261" s="274" t="s">
        <v>314</v>
      </c>
      <c r="G261" s="275" t="s">
        <v>286</v>
      </c>
      <c r="H261" s="276">
        <v>17.16</v>
      </c>
      <c r="I261" s="277"/>
      <c r="J261" s="278">
        <f>ROUND(I261*H261,2)</f>
        <v>0</v>
      </c>
      <c r="K261" s="274" t="s">
        <v>135</v>
      </c>
      <c r="L261" s="279"/>
      <c r="M261" s="280" t="s">
        <v>1</v>
      </c>
      <c r="N261" s="281" t="s">
        <v>41</v>
      </c>
      <c r="O261" s="91"/>
      <c r="P261" s="235">
        <f>O261*H261</f>
        <v>0</v>
      </c>
      <c r="Q261" s="235">
        <v>1</v>
      </c>
      <c r="R261" s="235">
        <f>Q261*H261</f>
        <v>17.16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173</v>
      </c>
      <c r="AT261" s="237" t="s">
        <v>312</v>
      </c>
      <c r="AU261" s="237" t="s">
        <v>85</v>
      </c>
      <c r="AY261" s="17" t="s">
        <v>129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136</v>
      </c>
      <c r="BM261" s="237" t="s">
        <v>315</v>
      </c>
    </row>
    <row r="262" s="13" customFormat="1">
      <c r="A262" s="13"/>
      <c r="B262" s="239"/>
      <c r="C262" s="240"/>
      <c r="D262" s="241" t="s">
        <v>138</v>
      </c>
      <c r="E262" s="242" t="s">
        <v>1</v>
      </c>
      <c r="F262" s="243" t="s">
        <v>255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138</v>
      </c>
      <c r="AU262" s="249" t="s">
        <v>85</v>
      </c>
      <c r="AV262" s="13" t="s">
        <v>83</v>
      </c>
      <c r="AW262" s="13" t="s">
        <v>32</v>
      </c>
      <c r="AX262" s="13" t="s">
        <v>76</v>
      </c>
      <c r="AY262" s="249" t="s">
        <v>129</v>
      </c>
    </row>
    <row r="263" s="14" customFormat="1">
      <c r="A263" s="14"/>
      <c r="B263" s="250"/>
      <c r="C263" s="251"/>
      <c r="D263" s="241" t="s">
        <v>138</v>
      </c>
      <c r="E263" s="252" t="s">
        <v>1</v>
      </c>
      <c r="F263" s="253" t="s">
        <v>316</v>
      </c>
      <c r="G263" s="251"/>
      <c r="H263" s="254">
        <v>17.16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138</v>
      </c>
      <c r="AU263" s="260" t="s">
        <v>85</v>
      </c>
      <c r="AV263" s="14" t="s">
        <v>85</v>
      </c>
      <c r="AW263" s="14" t="s">
        <v>32</v>
      </c>
      <c r="AX263" s="14" t="s">
        <v>76</v>
      </c>
      <c r="AY263" s="260" t="s">
        <v>129</v>
      </c>
    </row>
    <row r="264" s="15" customFormat="1">
      <c r="A264" s="15"/>
      <c r="B264" s="261"/>
      <c r="C264" s="262"/>
      <c r="D264" s="241" t="s">
        <v>138</v>
      </c>
      <c r="E264" s="263" t="s">
        <v>1</v>
      </c>
      <c r="F264" s="264" t="s">
        <v>141</v>
      </c>
      <c r="G264" s="262"/>
      <c r="H264" s="265">
        <v>17.16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138</v>
      </c>
      <c r="AU264" s="271" t="s">
        <v>85</v>
      </c>
      <c r="AV264" s="15" t="s">
        <v>136</v>
      </c>
      <c r="AW264" s="15" t="s">
        <v>32</v>
      </c>
      <c r="AX264" s="15" t="s">
        <v>83</v>
      </c>
      <c r="AY264" s="271" t="s">
        <v>129</v>
      </c>
    </row>
    <row r="265" s="12" customFormat="1" ht="22.8" customHeight="1">
      <c r="A265" s="12"/>
      <c r="B265" s="210"/>
      <c r="C265" s="211"/>
      <c r="D265" s="212" t="s">
        <v>75</v>
      </c>
      <c r="E265" s="224" t="s">
        <v>178</v>
      </c>
      <c r="F265" s="224" t="s">
        <v>317</v>
      </c>
      <c r="G265" s="211"/>
      <c r="H265" s="211"/>
      <c r="I265" s="214"/>
      <c r="J265" s="225">
        <f>BK265</f>
        <v>0</v>
      </c>
      <c r="K265" s="211"/>
      <c r="L265" s="216"/>
      <c r="M265" s="217"/>
      <c r="N265" s="218"/>
      <c r="O265" s="218"/>
      <c r="P265" s="219">
        <f>SUM(P266:P289)</f>
        <v>0</v>
      </c>
      <c r="Q265" s="218"/>
      <c r="R265" s="219">
        <f>SUM(R266:R289)</f>
        <v>0</v>
      </c>
      <c r="S265" s="218"/>
      <c r="T265" s="220">
        <f>SUM(T266:T289)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1" t="s">
        <v>83</v>
      </c>
      <c r="AT265" s="222" t="s">
        <v>75</v>
      </c>
      <c r="AU265" s="222" t="s">
        <v>83</v>
      </c>
      <c r="AY265" s="221" t="s">
        <v>129</v>
      </c>
      <c r="BK265" s="223">
        <f>SUM(BK266:BK289)</f>
        <v>0</v>
      </c>
    </row>
    <row r="266" s="2" customFormat="1" ht="16.5" customHeight="1">
      <c r="A266" s="38"/>
      <c r="B266" s="39"/>
      <c r="C266" s="226" t="s">
        <v>318</v>
      </c>
      <c r="D266" s="226" t="s">
        <v>131</v>
      </c>
      <c r="E266" s="227" t="s">
        <v>319</v>
      </c>
      <c r="F266" s="228" t="s">
        <v>320</v>
      </c>
      <c r="G266" s="229" t="s">
        <v>235</v>
      </c>
      <c r="H266" s="230">
        <v>52</v>
      </c>
      <c r="I266" s="231"/>
      <c r="J266" s="232">
        <f>ROUND(I266*H266,2)</f>
        <v>0</v>
      </c>
      <c r="K266" s="228" t="s">
        <v>135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136</v>
      </c>
      <c r="AT266" s="237" t="s">
        <v>131</v>
      </c>
      <c r="AU266" s="237" t="s">
        <v>85</v>
      </c>
      <c r="AY266" s="17" t="s">
        <v>129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136</v>
      </c>
      <c r="BM266" s="237" t="s">
        <v>321</v>
      </c>
    </row>
    <row r="267" s="13" customFormat="1">
      <c r="A267" s="13"/>
      <c r="B267" s="239"/>
      <c r="C267" s="240"/>
      <c r="D267" s="241" t="s">
        <v>138</v>
      </c>
      <c r="E267" s="242" t="s">
        <v>1</v>
      </c>
      <c r="F267" s="243" t="s">
        <v>322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138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129</v>
      </c>
    </row>
    <row r="268" s="14" customFormat="1">
      <c r="A268" s="14"/>
      <c r="B268" s="250"/>
      <c r="C268" s="251"/>
      <c r="D268" s="241" t="s">
        <v>138</v>
      </c>
      <c r="E268" s="252" t="s">
        <v>1</v>
      </c>
      <c r="F268" s="253" t="s">
        <v>323</v>
      </c>
      <c r="G268" s="251"/>
      <c r="H268" s="254">
        <v>52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138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129</v>
      </c>
    </row>
    <row r="269" s="15" customFormat="1">
      <c r="A269" s="15"/>
      <c r="B269" s="261"/>
      <c r="C269" s="262"/>
      <c r="D269" s="241" t="s">
        <v>138</v>
      </c>
      <c r="E269" s="263" t="s">
        <v>1</v>
      </c>
      <c r="F269" s="264" t="s">
        <v>141</v>
      </c>
      <c r="G269" s="262"/>
      <c r="H269" s="265">
        <v>52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138</v>
      </c>
      <c r="AU269" s="271" t="s">
        <v>85</v>
      </c>
      <c r="AV269" s="15" t="s">
        <v>136</v>
      </c>
      <c r="AW269" s="15" t="s">
        <v>32</v>
      </c>
      <c r="AX269" s="15" t="s">
        <v>83</v>
      </c>
      <c r="AY269" s="271" t="s">
        <v>129</v>
      </c>
    </row>
    <row r="270" s="2" customFormat="1" ht="16.5" customHeight="1">
      <c r="A270" s="38"/>
      <c r="B270" s="39"/>
      <c r="C270" s="226" t="s">
        <v>324</v>
      </c>
      <c r="D270" s="226" t="s">
        <v>131</v>
      </c>
      <c r="E270" s="227" t="s">
        <v>325</v>
      </c>
      <c r="F270" s="228" t="s">
        <v>326</v>
      </c>
      <c r="G270" s="229" t="s">
        <v>235</v>
      </c>
      <c r="H270" s="230">
        <v>52</v>
      </c>
      <c r="I270" s="231"/>
      <c r="J270" s="232">
        <f>ROUND(I270*H270,2)</f>
        <v>0</v>
      </c>
      <c r="K270" s="228" t="s">
        <v>135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136</v>
      </c>
      <c r="AT270" s="237" t="s">
        <v>131</v>
      </c>
      <c r="AU270" s="237" t="s">
        <v>85</v>
      </c>
      <c r="AY270" s="17" t="s">
        <v>129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136</v>
      </c>
      <c r="BM270" s="237" t="s">
        <v>327</v>
      </c>
    </row>
    <row r="271" s="13" customFormat="1">
      <c r="A271" s="13"/>
      <c r="B271" s="239"/>
      <c r="C271" s="240"/>
      <c r="D271" s="241" t="s">
        <v>138</v>
      </c>
      <c r="E271" s="242" t="s">
        <v>1</v>
      </c>
      <c r="F271" s="243" t="s">
        <v>328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138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129</v>
      </c>
    </row>
    <row r="272" s="14" customFormat="1">
      <c r="A272" s="14"/>
      <c r="B272" s="250"/>
      <c r="C272" s="251"/>
      <c r="D272" s="241" t="s">
        <v>138</v>
      </c>
      <c r="E272" s="252" t="s">
        <v>1</v>
      </c>
      <c r="F272" s="253" t="s">
        <v>323</v>
      </c>
      <c r="G272" s="251"/>
      <c r="H272" s="254">
        <v>52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138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129</v>
      </c>
    </row>
    <row r="273" s="15" customFormat="1">
      <c r="A273" s="15"/>
      <c r="B273" s="261"/>
      <c r="C273" s="262"/>
      <c r="D273" s="241" t="s">
        <v>138</v>
      </c>
      <c r="E273" s="263" t="s">
        <v>1</v>
      </c>
      <c r="F273" s="264" t="s">
        <v>141</v>
      </c>
      <c r="G273" s="262"/>
      <c r="H273" s="265">
        <v>52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138</v>
      </c>
      <c r="AU273" s="271" t="s">
        <v>85</v>
      </c>
      <c r="AV273" s="15" t="s">
        <v>136</v>
      </c>
      <c r="AW273" s="15" t="s">
        <v>32</v>
      </c>
      <c r="AX273" s="15" t="s">
        <v>83</v>
      </c>
      <c r="AY273" s="271" t="s">
        <v>129</v>
      </c>
    </row>
    <row r="274" s="2" customFormat="1" ht="16.5" customHeight="1">
      <c r="A274" s="38"/>
      <c r="B274" s="39"/>
      <c r="C274" s="226" t="s">
        <v>329</v>
      </c>
      <c r="D274" s="226" t="s">
        <v>131</v>
      </c>
      <c r="E274" s="227" t="s">
        <v>330</v>
      </c>
      <c r="F274" s="228" t="s">
        <v>331</v>
      </c>
      <c r="G274" s="229" t="s">
        <v>134</v>
      </c>
      <c r="H274" s="230">
        <v>189</v>
      </c>
      <c r="I274" s="231"/>
      <c r="J274" s="232">
        <f>ROUND(I274*H274,2)</f>
        <v>0</v>
      </c>
      <c r="K274" s="228" t="s">
        <v>135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136</v>
      </c>
      <c r="AT274" s="237" t="s">
        <v>131</v>
      </c>
      <c r="AU274" s="237" t="s">
        <v>85</v>
      </c>
      <c r="AY274" s="17" t="s">
        <v>129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136</v>
      </c>
      <c r="BM274" s="237" t="s">
        <v>332</v>
      </c>
    </row>
    <row r="275" s="13" customFormat="1">
      <c r="A275" s="13"/>
      <c r="B275" s="239"/>
      <c r="C275" s="240"/>
      <c r="D275" s="241" t="s">
        <v>138</v>
      </c>
      <c r="E275" s="242" t="s">
        <v>1</v>
      </c>
      <c r="F275" s="243" t="s">
        <v>333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138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129</v>
      </c>
    </row>
    <row r="276" s="14" customFormat="1">
      <c r="A276" s="14"/>
      <c r="B276" s="250"/>
      <c r="C276" s="251"/>
      <c r="D276" s="241" t="s">
        <v>138</v>
      </c>
      <c r="E276" s="252" t="s">
        <v>1</v>
      </c>
      <c r="F276" s="253" t="s">
        <v>155</v>
      </c>
      <c r="G276" s="251"/>
      <c r="H276" s="254">
        <v>189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138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129</v>
      </c>
    </row>
    <row r="277" s="15" customFormat="1">
      <c r="A277" s="15"/>
      <c r="B277" s="261"/>
      <c r="C277" s="262"/>
      <c r="D277" s="241" t="s">
        <v>138</v>
      </c>
      <c r="E277" s="263" t="s">
        <v>1</v>
      </c>
      <c r="F277" s="264" t="s">
        <v>141</v>
      </c>
      <c r="G277" s="262"/>
      <c r="H277" s="265">
        <v>189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138</v>
      </c>
      <c r="AU277" s="271" t="s">
        <v>85</v>
      </c>
      <c r="AV277" s="15" t="s">
        <v>136</v>
      </c>
      <c r="AW277" s="15" t="s">
        <v>32</v>
      </c>
      <c r="AX277" s="15" t="s">
        <v>83</v>
      </c>
      <c r="AY277" s="271" t="s">
        <v>129</v>
      </c>
    </row>
    <row r="278" s="2" customFormat="1" ht="16.5" customHeight="1">
      <c r="A278" s="38"/>
      <c r="B278" s="39"/>
      <c r="C278" s="226" t="s">
        <v>334</v>
      </c>
      <c r="D278" s="226" t="s">
        <v>131</v>
      </c>
      <c r="E278" s="227" t="s">
        <v>330</v>
      </c>
      <c r="F278" s="228" t="s">
        <v>331</v>
      </c>
      <c r="G278" s="229" t="s">
        <v>134</v>
      </c>
      <c r="H278" s="230">
        <v>19</v>
      </c>
      <c r="I278" s="231"/>
      <c r="J278" s="232">
        <f>ROUND(I278*H278,2)</f>
        <v>0</v>
      </c>
      <c r="K278" s="228" t="s">
        <v>135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136</v>
      </c>
      <c r="AT278" s="237" t="s">
        <v>131</v>
      </c>
      <c r="AU278" s="237" t="s">
        <v>85</v>
      </c>
      <c r="AY278" s="17" t="s">
        <v>129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136</v>
      </c>
      <c r="BM278" s="237" t="s">
        <v>335</v>
      </c>
    </row>
    <row r="279" s="13" customFormat="1">
      <c r="A279" s="13"/>
      <c r="B279" s="239"/>
      <c r="C279" s="240"/>
      <c r="D279" s="241" t="s">
        <v>138</v>
      </c>
      <c r="E279" s="242" t="s">
        <v>1</v>
      </c>
      <c r="F279" s="243" t="s">
        <v>215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138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129</v>
      </c>
    </row>
    <row r="280" s="14" customFormat="1">
      <c r="A280" s="14"/>
      <c r="B280" s="250"/>
      <c r="C280" s="251"/>
      <c r="D280" s="241" t="s">
        <v>138</v>
      </c>
      <c r="E280" s="252" t="s">
        <v>1</v>
      </c>
      <c r="F280" s="253" t="s">
        <v>146</v>
      </c>
      <c r="G280" s="251"/>
      <c r="H280" s="254">
        <v>19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138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129</v>
      </c>
    </row>
    <row r="281" s="15" customFormat="1">
      <c r="A281" s="15"/>
      <c r="B281" s="261"/>
      <c r="C281" s="262"/>
      <c r="D281" s="241" t="s">
        <v>138</v>
      </c>
      <c r="E281" s="263" t="s">
        <v>1</v>
      </c>
      <c r="F281" s="264" t="s">
        <v>141</v>
      </c>
      <c r="G281" s="262"/>
      <c r="H281" s="265">
        <v>19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138</v>
      </c>
      <c r="AU281" s="271" t="s">
        <v>85</v>
      </c>
      <c r="AV281" s="15" t="s">
        <v>136</v>
      </c>
      <c r="AW281" s="15" t="s">
        <v>32</v>
      </c>
      <c r="AX281" s="15" t="s">
        <v>83</v>
      </c>
      <c r="AY281" s="271" t="s">
        <v>129</v>
      </c>
    </row>
    <row r="282" s="2" customFormat="1" ht="16.5" customHeight="1">
      <c r="A282" s="38"/>
      <c r="B282" s="39"/>
      <c r="C282" s="226" t="s">
        <v>336</v>
      </c>
      <c r="D282" s="226" t="s">
        <v>131</v>
      </c>
      <c r="E282" s="227" t="s">
        <v>337</v>
      </c>
      <c r="F282" s="228" t="s">
        <v>338</v>
      </c>
      <c r="G282" s="229" t="s">
        <v>339</v>
      </c>
      <c r="H282" s="230">
        <v>5</v>
      </c>
      <c r="I282" s="231"/>
      <c r="J282" s="232">
        <f>ROUND(I282*H282,2)</f>
        <v>0</v>
      </c>
      <c r="K282" s="228" t="s">
        <v>1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136</v>
      </c>
      <c r="AT282" s="237" t="s">
        <v>131</v>
      </c>
      <c r="AU282" s="237" t="s">
        <v>85</v>
      </c>
      <c r="AY282" s="17" t="s">
        <v>129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136</v>
      </c>
      <c r="BM282" s="237" t="s">
        <v>340</v>
      </c>
    </row>
    <row r="283" s="13" customFormat="1">
      <c r="A283" s="13"/>
      <c r="B283" s="239"/>
      <c r="C283" s="240"/>
      <c r="D283" s="241" t="s">
        <v>138</v>
      </c>
      <c r="E283" s="242" t="s">
        <v>1</v>
      </c>
      <c r="F283" s="243" t="s">
        <v>341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138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129</v>
      </c>
    </row>
    <row r="284" s="14" customFormat="1">
      <c r="A284" s="14"/>
      <c r="B284" s="250"/>
      <c r="C284" s="251"/>
      <c r="D284" s="241" t="s">
        <v>138</v>
      </c>
      <c r="E284" s="252" t="s">
        <v>1</v>
      </c>
      <c r="F284" s="253" t="s">
        <v>156</v>
      </c>
      <c r="G284" s="251"/>
      <c r="H284" s="254">
        <v>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138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129</v>
      </c>
    </row>
    <row r="285" s="15" customFormat="1">
      <c r="A285" s="15"/>
      <c r="B285" s="261"/>
      <c r="C285" s="262"/>
      <c r="D285" s="241" t="s">
        <v>138</v>
      </c>
      <c r="E285" s="263" t="s">
        <v>1</v>
      </c>
      <c r="F285" s="264" t="s">
        <v>141</v>
      </c>
      <c r="G285" s="262"/>
      <c r="H285" s="265">
        <v>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138</v>
      </c>
      <c r="AU285" s="271" t="s">
        <v>85</v>
      </c>
      <c r="AV285" s="15" t="s">
        <v>136</v>
      </c>
      <c r="AW285" s="15" t="s">
        <v>32</v>
      </c>
      <c r="AX285" s="15" t="s">
        <v>83</v>
      </c>
      <c r="AY285" s="271" t="s">
        <v>129</v>
      </c>
    </row>
    <row r="286" s="2" customFormat="1" ht="16.5" customHeight="1">
      <c r="A286" s="38"/>
      <c r="B286" s="39"/>
      <c r="C286" s="226" t="s">
        <v>342</v>
      </c>
      <c r="D286" s="226" t="s">
        <v>131</v>
      </c>
      <c r="E286" s="227" t="s">
        <v>343</v>
      </c>
      <c r="F286" s="228" t="s">
        <v>344</v>
      </c>
      <c r="G286" s="229" t="s">
        <v>339</v>
      </c>
      <c r="H286" s="230">
        <v>5</v>
      </c>
      <c r="I286" s="231"/>
      <c r="J286" s="232">
        <f>ROUND(I286*H286,2)</f>
        <v>0</v>
      </c>
      <c r="K286" s="228" t="s">
        <v>1</v>
      </c>
      <c r="L286" s="44"/>
      <c r="M286" s="233" t="s">
        <v>1</v>
      </c>
      <c r="N286" s="234" t="s">
        <v>41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136</v>
      </c>
      <c r="AT286" s="237" t="s">
        <v>131</v>
      </c>
      <c r="AU286" s="237" t="s">
        <v>85</v>
      </c>
      <c r="AY286" s="17" t="s">
        <v>129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136</v>
      </c>
      <c r="BM286" s="237" t="s">
        <v>345</v>
      </c>
    </row>
    <row r="287" s="13" customFormat="1">
      <c r="A287" s="13"/>
      <c r="B287" s="239"/>
      <c r="C287" s="240"/>
      <c r="D287" s="241" t="s">
        <v>138</v>
      </c>
      <c r="E287" s="242" t="s">
        <v>1</v>
      </c>
      <c r="F287" s="243" t="s">
        <v>346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138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129</v>
      </c>
    </row>
    <row r="288" s="14" customFormat="1">
      <c r="A288" s="14"/>
      <c r="B288" s="250"/>
      <c r="C288" s="251"/>
      <c r="D288" s="241" t="s">
        <v>138</v>
      </c>
      <c r="E288" s="252" t="s">
        <v>1</v>
      </c>
      <c r="F288" s="253" t="s">
        <v>156</v>
      </c>
      <c r="G288" s="251"/>
      <c r="H288" s="254">
        <v>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138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129</v>
      </c>
    </row>
    <row r="289" s="15" customFormat="1">
      <c r="A289" s="15"/>
      <c r="B289" s="261"/>
      <c r="C289" s="262"/>
      <c r="D289" s="241" t="s">
        <v>138</v>
      </c>
      <c r="E289" s="263" t="s">
        <v>1</v>
      </c>
      <c r="F289" s="264" t="s">
        <v>141</v>
      </c>
      <c r="G289" s="262"/>
      <c r="H289" s="265">
        <v>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138</v>
      </c>
      <c r="AU289" s="271" t="s">
        <v>85</v>
      </c>
      <c r="AV289" s="15" t="s">
        <v>136</v>
      </c>
      <c r="AW289" s="15" t="s">
        <v>32</v>
      </c>
      <c r="AX289" s="15" t="s">
        <v>83</v>
      </c>
      <c r="AY289" s="271" t="s">
        <v>129</v>
      </c>
    </row>
    <row r="290" s="12" customFormat="1" ht="22.8" customHeight="1">
      <c r="A290" s="12"/>
      <c r="B290" s="210"/>
      <c r="C290" s="211"/>
      <c r="D290" s="212" t="s">
        <v>75</v>
      </c>
      <c r="E290" s="224" t="s">
        <v>347</v>
      </c>
      <c r="F290" s="224" t="s">
        <v>348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SUM(P291:P358)</f>
        <v>0</v>
      </c>
      <c r="Q290" s="218"/>
      <c r="R290" s="219">
        <f>SUM(R291:R358)</f>
        <v>0</v>
      </c>
      <c r="S290" s="218"/>
      <c r="T290" s="220">
        <f>SUM(T291:T358)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83</v>
      </c>
      <c r="AT290" s="222" t="s">
        <v>75</v>
      </c>
      <c r="AU290" s="222" t="s">
        <v>83</v>
      </c>
      <c r="AY290" s="221" t="s">
        <v>129</v>
      </c>
      <c r="BK290" s="223">
        <f>SUM(BK291:BK358)</f>
        <v>0</v>
      </c>
    </row>
    <row r="291" s="2" customFormat="1" ht="16.5" customHeight="1">
      <c r="A291" s="38"/>
      <c r="B291" s="39"/>
      <c r="C291" s="226" t="s">
        <v>349</v>
      </c>
      <c r="D291" s="226" t="s">
        <v>131</v>
      </c>
      <c r="E291" s="227" t="s">
        <v>350</v>
      </c>
      <c r="F291" s="228" t="s">
        <v>351</v>
      </c>
      <c r="G291" s="229" t="s">
        <v>286</v>
      </c>
      <c r="H291" s="230">
        <v>258.80799999999999</v>
      </c>
      <c r="I291" s="231"/>
      <c r="J291" s="232">
        <f>ROUND(I291*H291,2)</f>
        <v>0</v>
      </c>
      <c r="K291" s="228" t="s">
        <v>135</v>
      </c>
      <c r="L291" s="44"/>
      <c r="M291" s="233" t="s">
        <v>1</v>
      </c>
      <c r="N291" s="234" t="s">
        <v>41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136</v>
      </c>
      <c r="AT291" s="237" t="s">
        <v>131</v>
      </c>
      <c r="AU291" s="237" t="s">
        <v>85</v>
      </c>
      <c r="AY291" s="17" t="s">
        <v>129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83</v>
      </c>
      <c r="BK291" s="238">
        <f>ROUND(I291*H291,2)</f>
        <v>0</v>
      </c>
      <c r="BL291" s="17" t="s">
        <v>136</v>
      </c>
      <c r="BM291" s="237" t="s">
        <v>352</v>
      </c>
    </row>
    <row r="292" s="13" customFormat="1">
      <c r="A292" s="13"/>
      <c r="B292" s="239"/>
      <c r="C292" s="240"/>
      <c r="D292" s="241" t="s">
        <v>138</v>
      </c>
      <c r="E292" s="242" t="s">
        <v>1</v>
      </c>
      <c r="F292" s="243" t="s">
        <v>353</v>
      </c>
      <c r="G292" s="240"/>
      <c r="H292" s="242" t="s">
        <v>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138</v>
      </c>
      <c r="AU292" s="249" t="s">
        <v>85</v>
      </c>
      <c r="AV292" s="13" t="s">
        <v>83</v>
      </c>
      <c r="AW292" s="13" t="s">
        <v>32</v>
      </c>
      <c r="AX292" s="13" t="s">
        <v>76</v>
      </c>
      <c r="AY292" s="249" t="s">
        <v>129</v>
      </c>
    </row>
    <row r="293" s="14" customFormat="1">
      <c r="A293" s="14"/>
      <c r="B293" s="250"/>
      <c r="C293" s="251"/>
      <c r="D293" s="241" t="s">
        <v>138</v>
      </c>
      <c r="E293" s="252" t="s">
        <v>1</v>
      </c>
      <c r="F293" s="253" t="s">
        <v>354</v>
      </c>
      <c r="G293" s="251"/>
      <c r="H293" s="254">
        <v>258.80799999999999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138</v>
      </c>
      <c r="AU293" s="260" t="s">
        <v>85</v>
      </c>
      <c r="AV293" s="14" t="s">
        <v>85</v>
      </c>
      <c r="AW293" s="14" t="s">
        <v>32</v>
      </c>
      <c r="AX293" s="14" t="s">
        <v>76</v>
      </c>
      <c r="AY293" s="260" t="s">
        <v>129</v>
      </c>
    </row>
    <row r="294" s="15" customFormat="1">
      <c r="A294" s="15"/>
      <c r="B294" s="261"/>
      <c r="C294" s="262"/>
      <c r="D294" s="241" t="s">
        <v>138</v>
      </c>
      <c r="E294" s="263" t="s">
        <v>1</v>
      </c>
      <c r="F294" s="264" t="s">
        <v>141</v>
      </c>
      <c r="G294" s="262"/>
      <c r="H294" s="265">
        <v>258.80799999999999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1" t="s">
        <v>138</v>
      </c>
      <c r="AU294" s="271" t="s">
        <v>85</v>
      </c>
      <c r="AV294" s="15" t="s">
        <v>136</v>
      </c>
      <c r="AW294" s="15" t="s">
        <v>32</v>
      </c>
      <c r="AX294" s="15" t="s">
        <v>83</v>
      </c>
      <c r="AY294" s="271" t="s">
        <v>129</v>
      </c>
    </row>
    <row r="295" s="2" customFormat="1" ht="16.5" customHeight="1">
      <c r="A295" s="38"/>
      <c r="B295" s="39"/>
      <c r="C295" s="226" t="s">
        <v>355</v>
      </c>
      <c r="D295" s="226" t="s">
        <v>131</v>
      </c>
      <c r="E295" s="227" t="s">
        <v>350</v>
      </c>
      <c r="F295" s="228" t="s">
        <v>351</v>
      </c>
      <c r="G295" s="229" t="s">
        <v>286</v>
      </c>
      <c r="H295" s="230">
        <v>854.53999999999996</v>
      </c>
      <c r="I295" s="231"/>
      <c r="J295" s="232">
        <f>ROUND(I295*H295,2)</f>
        <v>0</v>
      </c>
      <c r="K295" s="228" t="s">
        <v>135</v>
      </c>
      <c r="L295" s="44"/>
      <c r="M295" s="233" t="s">
        <v>1</v>
      </c>
      <c r="N295" s="234" t="s">
        <v>41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136</v>
      </c>
      <c r="AT295" s="237" t="s">
        <v>131</v>
      </c>
      <c r="AU295" s="237" t="s">
        <v>85</v>
      </c>
      <c r="AY295" s="17" t="s">
        <v>129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83</v>
      </c>
      <c r="BK295" s="238">
        <f>ROUND(I295*H295,2)</f>
        <v>0</v>
      </c>
      <c r="BL295" s="17" t="s">
        <v>136</v>
      </c>
      <c r="BM295" s="237" t="s">
        <v>356</v>
      </c>
    </row>
    <row r="296" s="13" customFormat="1">
      <c r="A296" s="13"/>
      <c r="B296" s="239"/>
      <c r="C296" s="240"/>
      <c r="D296" s="241" t="s">
        <v>138</v>
      </c>
      <c r="E296" s="242" t="s">
        <v>1</v>
      </c>
      <c r="F296" s="243" t="s">
        <v>357</v>
      </c>
      <c r="G296" s="240"/>
      <c r="H296" s="242" t="s">
        <v>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138</v>
      </c>
      <c r="AU296" s="249" t="s">
        <v>85</v>
      </c>
      <c r="AV296" s="13" t="s">
        <v>83</v>
      </c>
      <c r="AW296" s="13" t="s">
        <v>32</v>
      </c>
      <c r="AX296" s="13" t="s">
        <v>76</v>
      </c>
      <c r="AY296" s="249" t="s">
        <v>129</v>
      </c>
    </row>
    <row r="297" s="14" customFormat="1">
      <c r="A297" s="14"/>
      <c r="B297" s="250"/>
      <c r="C297" s="251"/>
      <c r="D297" s="241" t="s">
        <v>138</v>
      </c>
      <c r="E297" s="252" t="s">
        <v>1</v>
      </c>
      <c r="F297" s="253" t="s">
        <v>358</v>
      </c>
      <c r="G297" s="251"/>
      <c r="H297" s="254">
        <v>854.53999999999996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138</v>
      </c>
      <c r="AU297" s="260" t="s">
        <v>85</v>
      </c>
      <c r="AV297" s="14" t="s">
        <v>85</v>
      </c>
      <c r="AW297" s="14" t="s">
        <v>32</v>
      </c>
      <c r="AX297" s="14" t="s">
        <v>76</v>
      </c>
      <c r="AY297" s="260" t="s">
        <v>129</v>
      </c>
    </row>
    <row r="298" s="15" customFormat="1">
      <c r="A298" s="15"/>
      <c r="B298" s="261"/>
      <c r="C298" s="262"/>
      <c r="D298" s="241" t="s">
        <v>138</v>
      </c>
      <c r="E298" s="263" t="s">
        <v>1</v>
      </c>
      <c r="F298" s="264" t="s">
        <v>141</v>
      </c>
      <c r="G298" s="262"/>
      <c r="H298" s="265">
        <v>854.53999999999996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1" t="s">
        <v>138</v>
      </c>
      <c r="AU298" s="271" t="s">
        <v>85</v>
      </c>
      <c r="AV298" s="15" t="s">
        <v>136</v>
      </c>
      <c r="AW298" s="15" t="s">
        <v>32</v>
      </c>
      <c r="AX298" s="15" t="s">
        <v>83</v>
      </c>
      <c r="AY298" s="271" t="s">
        <v>129</v>
      </c>
    </row>
    <row r="299" s="2" customFormat="1" ht="16.5" customHeight="1">
      <c r="A299" s="38"/>
      <c r="B299" s="39"/>
      <c r="C299" s="226" t="s">
        <v>359</v>
      </c>
      <c r="D299" s="226" t="s">
        <v>131</v>
      </c>
      <c r="E299" s="227" t="s">
        <v>360</v>
      </c>
      <c r="F299" s="228" t="s">
        <v>361</v>
      </c>
      <c r="G299" s="229" t="s">
        <v>286</v>
      </c>
      <c r="H299" s="230">
        <v>3623.3119999999999</v>
      </c>
      <c r="I299" s="231"/>
      <c r="J299" s="232">
        <f>ROUND(I299*H299,2)</f>
        <v>0</v>
      </c>
      <c r="K299" s="228" t="s">
        <v>135</v>
      </c>
      <c r="L299" s="44"/>
      <c r="M299" s="233" t="s">
        <v>1</v>
      </c>
      <c r="N299" s="234" t="s">
        <v>41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136</v>
      </c>
      <c r="AT299" s="237" t="s">
        <v>131</v>
      </c>
      <c r="AU299" s="237" t="s">
        <v>85</v>
      </c>
      <c r="AY299" s="17" t="s">
        <v>129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83</v>
      </c>
      <c r="BK299" s="238">
        <f>ROUND(I299*H299,2)</f>
        <v>0</v>
      </c>
      <c r="BL299" s="17" t="s">
        <v>136</v>
      </c>
      <c r="BM299" s="237" t="s">
        <v>362</v>
      </c>
    </row>
    <row r="300" s="13" customFormat="1">
      <c r="A300" s="13"/>
      <c r="B300" s="239"/>
      <c r="C300" s="240"/>
      <c r="D300" s="241" t="s">
        <v>138</v>
      </c>
      <c r="E300" s="242" t="s">
        <v>1</v>
      </c>
      <c r="F300" s="243" t="s">
        <v>363</v>
      </c>
      <c r="G300" s="240"/>
      <c r="H300" s="242" t="s">
        <v>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138</v>
      </c>
      <c r="AU300" s="249" t="s">
        <v>85</v>
      </c>
      <c r="AV300" s="13" t="s">
        <v>83</v>
      </c>
      <c r="AW300" s="13" t="s">
        <v>32</v>
      </c>
      <c r="AX300" s="13" t="s">
        <v>76</v>
      </c>
      <c r="AY300" s="249" t="s">
        <v>129</v>
      </c>
    </row>
    <row r="301" s="14" customFormat="1">
      <c r="A301" s="14"/>
      <c r="B301" s="250"/>
      <c r="C301" s="251"/>
      <c r="D301" s="241" t="s">
        <v>138</v>
      </c>
      <c r="E301" s="252" t="s">
        <v>1</v>
      </c>
      <c r="F301" s="253" t="s">
        <v>364</v>
      </c>
      <c r="G301" s="251"/>
      <c r="H301" s="254">
        <v>3623.3119999999999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138</v>
      </c>
      <c r="AU301" s="260" t="s">
        <v>85</v>
      </c>
      <c r="AV301" s="14" t="s">
        <v>85</v>
      </c>
      <c r="AW301" s="14" t="s">
        <v>32</v>
      </c>
      <c r="AX301" s="14" t="s">
        <v>76</v>
      </c>
      <c r="AY301" s="260" t="s">
        <v>129</v>
      </c>
    </row>
    <row r="302" s="15" customFormat="1">
      <c r="A302" s="15"/>
      <c r="B302" s="261"/>
      <c r="C302" s="262"/>
      <c r="D302" s="241" t="s">
        <v>138</v>
      </c>
      <c r="E302" s="263" t="s">
        <v>1</v>
      </c>
      <c r="F302" s="264" t="s">
        <v>141</v>
      </c>
      <c r="G302" s="262"/>
      <c r="H302" s="265">
        <v>3623.3119999999999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1" t="s">
        <v>138</v>
      </c>
      <c r="AU302" s="271" t="s">
        <v>85</v>
      </c>
      <c r="AV302" s="15" t="s">
        <v>136</v>
      </c>
      <c r="AW302" s="15" t="s">
        <v>32</v>
      </c>
      <c r="AX302" s="15" t="s">
        <v>83</v>
      </c>
      <c r="AY302" s="271" t="s">
        <v>129</v>
      </c>
    </row>
    <row r="303" s="2" customFormat="1" ht="16.5" customHeight="1">
      <c r="A303" s="38"/>
      <c r="B303" s="39"/>
      <c r="C303" s="226" t="s">
        <v>365</v>
      </c>
      <c r="D303" s="226" t="s">
        <v>131</v>
      </c>
      <c r="E303" s="227" t="s">
        <v>360</v>
      </c>
      <c r="F303" s="228" t="s">
        <v>361</v>
      </c>
      <c r="G303" s="229" t="s">
        <v>286</v>
      </c>
      <c r="H303" s="230">
        <v>11963.56</v>
      </c>
      <c r="I303" s="231"/>
      <c r="J303" s="232">
        <f>ROUND(I303*H303,2)</f>
        <v>0</v>
      </c>
      <c r="K303" s="228" t="s">
        <v>135</v>
      </c>
      <c r="L303" s="44"/>
      <c r="M303" s="233" t="s">
        <v>1</v>
      </c>
      <c r="N303" s="234" t="s">
        <v>41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136</v>
      </c>
      <c r="AT303" s="237" t="s">
        <v>131</v>
      </c>
      <c r="AU303" s="237" t="s">
        <v>85</v>
      </c>
      <c r="AY303" s="17" t="s">
        <v>129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83</v>
      </c>
      <c r="BK303" s="238">
        <f>ROUND(I303*H303,2)</f>
        <v>0</v>
      </c>
      <c r="BL303" s="17" t="s">
        <v>136</v>
      </c>
      <c r="BM303" s="237" t="s">
        <v>366</v>
      </c>
    </row>
    <row r="304" s="13" customFormat="1">
      <c r="A304" s="13"/>
      <c r="B304" s="239"/>
      <c r="C304" s="240"/>
      <c r="D304" s="241" t="s">
        <v>138</v>
      </c>
      <c r="E304" s="242" t="s">
        <v>1</v>
      </c>
      <c r="F304" s="243" t="s">
        <v>367</v>
      </c>
      <c r="G304" s="240"/>
      <c r="H304" s="242" t="s">
        <v>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138</v>
      </c>
      <c r="AU304" s="249" t="s">
        <v>85</v>
      </c>
      <c r="AV304" s="13" t="s">
        <v>83</v>
      </c>
      <c r="AW304" s="13" t="s">
        <v>32</v>
      </c>
      <c r="AX304" s="13" t="s">
        <v>76</v>
      </c>
      <c r="AY304" s="249" t="s">
        <v>129</v>
      </c>
    </row>
    <row r="305" s="14" customFormat="1">
      <c r="A305" s="14"/>
      <c r="B305" s="250"/>
      <c r="C305" s="251"/>
      <c r="D305" s="241" t="s">
        <v>138</v>
      </c>
      <c r="E305" s="252" t="s">
        <v>1</v>
      </c>
      <c r="F305" s="253" t="s">
        <v>368</v>
      </c>
      <c r="G305" s="251"/>
      <c r="H305" s="254">
        <v>11963.56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138</v>
      </c>
      <c r="AU305" s="260" t="s">
        <v>85</v>
      </c>
      <c r="AV305" s="14" t="s">
        <v>85</v>
      </c>
      <c r="AW305" s="14" t="s">
        <v>32</v>
      </c>
      <c r="AX305" s="14" t="s">
        <v>76</v>
      </c>
      <c r="AY305" s="260" t="s">
        <v>129</v>
      </c>
    </row>
    <row r="306" s="15" customFormat="1">
      <c r="A306" s="15"/>
      <c r="B306" s="261"/>
      <c r="C306" s="262"/>
      <c r="D306" s="241" t="s">
        <v>138</v>
      </c>
      <c r="E306" s="263" t="s">
        <v>1</v>
      </c>
      <c r="F306" s="264" t="s">
        <v>141</v>
      </c>
      <c r="G306" s="262"/>
      <c r="H306" s="265">
        <v>11963.56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1" t="s">
        <v>138</v>
      </c>
      <c r="AU306" s="271" t="s">
        <v>85</v>
      </c>
      <c r="AV306" s="15" t="s">
        <v>136</v>
      </c>
      <c r="AW306" s="15" t="s">
        <v>32</v>
      </c>
      <c r="AX306" s="15" t="s">
        <v>83</v>
      </c>
      <c r="AY306" s="271" t="s">
        <v>129</v>
      </c>
    </row>
    <row r="307" s="2" customFormat="1" ht="16.5" customHeight="1">
      <c r="A307" s="38"/>
      <c r="B307" s="39"/>
      <c r="C307" s="226" t="s">
        <v>369</v>
      </c>
      <c r="D307" s="226" t="s">
        <v>131</v>
      </c>
      <c r="E307" s="227" t="s">
        <v>370</v>
      </c>
      <c r="F307" s="228" t="s">
        <v>371</v>
      </c>
      <c r="G307" s="229" t="s">
        <v>286</v>
      </c>
      <c r="H307" s="230">
        <v>94.617000000000004</v>
      </c>
      <c r="I307" s="231"/>
      <c r="J307" s="232">
        <f>ROUND(I307*H307,2)</f>
        <v>0</v>
      </c>
      <c r="K307" s="228" t="s">
        <v>135</v>
      </c>
      <c r="L307" s="44"/>
      <c r="M307" s="233" t="s">
        <v>1</v>
      </c>
      <c r="N307" s="234" t="s">
        <v>41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136</v>
      </c>
      <c r="AT307" s="237" t="s">
        <v>131</v>
      </c>
      <c r="AU307" s="237" t="s">
        <v>85</v>
      </c>
      <c r="AY307" s="17" t="s">
        <v>129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83</v>
      </c>
      <c r="BK307" s="238">
        <f>ROUND(I307*H307,2)</f>
        <v>0</v>
      </c>
      <c r="BL307" s="17" t="s">
        <v>136</v>
      </c>
      <c r="BM307" s="237" t="s">
        <v>372</v>
      </c>
    </row>
    <row r="308" s="13" customFormat="1">
      <c r="A308" s="13"/>
      <c r="B308" s="239"/>
      <c r="C308" s="240"/>
      <c r="D308" s="241" t="s">
        <v>138</v>
      </c>
      <c r="E308" s="242" t="s">
        <v>1</v>
      </c>
      <c r="F308" s="243" t="s">
        <v>373</v>
      </c>
      <c r="G308" s="240"/>
      <c r="H308" s="242" t="s">
        <v>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138</v>
      </c>
      <c r="AU308" s="249" t="s">
        <v>85</v>
      </c>
      <c r="AV308" s="13" t="s">
        <v>83</v>
      </c>
      <c r="AW308" s="13" t="s">
        <v>32</v>
      </c>
      <c r="AX308" s="13" t="s">
        <v>76</v>
      </c>
      <c r="AY308" s="249" t="s">
        <v>129</v>
      </c>
    </row>
    <row r="309" s="14" customFormat="1">
      <c r="A309" s="14"/>
      <c r="B309" s="250"/>
      <c r="C309" s="251"/>
      <c r="D309" s="241" t="s">
        <v>138</v>
      </c>
      <c r="E309" s="252" t="s">
        <v>1</v>
      </c>
      <c r="F309" s="253" t="s">
        <v>374</v>
      </c>
      <c r="G309" s="251"/>
      <c r="H309" s="254">
        <v>94.617000000000004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138</v>
      </c>
      <c r="AU309" s="260" t="s">
        <v>85</v>
      </c>
      <c r="AV309" s="14" t="s">
        <v>85</v>
      </c>
      <c r="AW309" s="14" t="s">
        <v>32</v>
      </c>
      <c r="AX309" s="14" t="s">
        <v>76</v>
      </c>
      <c r="AY309" s="260" t="s">
        <v>129</v>
      </c>
    </row>
    <row r="310" s="15" customFormat="1">
      <c r="A310" s="15"/>
      <c r="B310" s="261"/>
      <c r="C310" s="262"/>
      <c r="D310" s="241" t="s">
        <v>138</v>
      </c>
      <c r="E310" s="263" t="s">
        <v>1</v>
      </c>
      <c r="F310" s="264" t="s">
        <v>141</v>
      </c>
      <c r="G310" s="262"/>
      <c r="H310" s="265">
        <v>94.617000000000004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1" t="s">
        <v>138</v>
      </c>
      <c r="AU310" s="271" t="s">
        <v>85</v>
      </c>
      <c r="AV310" s="15" t="s">
        <v>136</v>
      </c>
      <c r="AW310" s="15" t="s">
        <v>32</v>
      </c>
      <c r="AX310" s="15" t="s">
        <v>83</v>
      </c>
      <c r="AY310" s="271" t="s">
        <v>129</v>
      </c>
    </row>
    <row r="311" s="2" customFormat="1" ht="16.5" customHeight="1">
      <c r="A311" s="38"/>
      <c r="B311" s="39"/>
      <c r="C311" s="226" t="s">
        <v>375</v>
      </c>
      <c r="D311" s="226" t="s">
        <v>131</v>
      </c>
      <c r="E311" s="227" t="s">
        <v>376</v>
      </c>
      <c r="F311" s="228" t="s">
        <v>377</v>
      </c>
      <c r="G311" s="229" t="s">
        <v>286</v>
      </c>
      <c r="H311" s="230">
        <v>1324.6379999999999</v>
      </c>
      <c r="I311" s="231"/>
      <c r="J311" s="232">
        <f>ROUND(I311*H311,2)</f>
        <v>0</v>
      </c>
      <c r="K311" s="228" t="s">
        <v>135</v>
      </c>
      <c r="L311" s="44"/>
      <c r="M311" s="233" t="s">
        <v>1</v>
      </c>
      <c r="N311" s="234" t="s">
        <v>41</v>
      </c>
      <c r="O311" s="91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136</v>
      </c>
      <c r="AT311" s="237" t="s">
        <v>131</v>
      </c>
      <c r="AU311" s="237" t="s">
        <v>85</v>
      </c>
      <c r="AY311" s="17" t="s">
        <v>129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83</v>
      </c>
      <c r="BK311" s="238">
        <f>ROUND(I311*H311,2)</f>
        <v>0</v>
      </c>
      <c r="BL311" s="17" t="s">
        <v>136</v>
      </c>
      <c r="BM311" s="237" t="s">
        <v>378</v>
      </c>
    </row>
    <row r="312" s="13" customFormat="1">
      <c r="A312" s="13"/>
      <c r="B312" s="239"/>
      <c r="C312" s="240"/>
      <c r="D312" s="241" t="s">
        <v>138</v>
      </c>
      <c r="E312" s="242" t="s">
        <v>1</v>
      </c>
      <c r="F312" s="243" t="s">
        <v>379</v>
      </c>
      <c r="G312" s="240"/>
      <c r="H312" s="242" t="s">
        <v>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138</v>
      </c>
      <c r="AU312" s="249" t="s">
        <v>85</v>
      </c>
      <c r="AV312" s="13" t="s">
        <v>83</v>
      </c>
      <c r="AW312" s="13" t="s">
        <v>32</v>
      </c>
      <c r="AX312" s="13" t="s">
        <v>76</v>
      </c>
      <c r="AY312" s="249" t="s">
        <v>129</v>
      </c>
    </row>
    <row r="313" s="14" customFormat="1">
      <c r="A313" s="14"/>
      <c r="B313" s="250"/>
      <c r="C313" s="251"/>
      <c r="D313" s="241" t="s">
        <v>138</v>
      </c>
      <c r="E313" s="252" t="s">
        <v>1</v>
      </c>
      <c r="F313" s="253" t="s">
        <v>380</v>
      </c>
      <c r="G313" s="251"/>
      <c r="H313" s="254">
        <v>1324.6379999999999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138</v>
      </c>
      <c r="AU313" s="260" t="s">
        <v>85</v>
      </c>
      <c r="AV313" s="14" t="s">
        <v>85</v>
      </c>
      <c r="AW313" s="14" t="s">
        <v>32</v>
      </c>
      <c r="AX313" s="14" t="s">
        <v>76</v>
      </c>
      <c r="AY313" s="260" t="s">
        <v>129</v>
      </c>
    </row>
    <row r="314" s="15" customFormat="1">
      <c r="A314" s="15"/>
      <c r="B314" s="261"/>
      <c r="C314" s="262"/>
      <c r="D314" s="241" t="s">
        <v>138</v>
      </c>
      <c r="E314" s="263" t="s">
        <v>1</v>
      </c>
      <c r="F314" s="264" t="s">
        <v>141</v>
      </c>
      <c r="G314" s="262"/>
      <c r="H314" s="265">
        <v>1324.6379999999999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1" t="s">
        <v>138</v>
      </c>
      <c r="AU314" s="271" t="s">
        <v>85</v>
      </c>
      <c r="AV314" s="15" t="s">
        <v>136</v>
      </c>
      <c r="AW314" s="15" t="s">
        <v>32</v>
      </c>
      <c r="AX314" s="15" t="s">
        <v>83</v>
      </c>
      <c r="AY314" s="271" t="s">
        <v>129</v>
      </c>
    </row>
    <row r="315" s="2" customFormat="1" ht="16.5" customHeight="1">
      <c r="A315" s="38"/>
      <c r="B315" s="39"/>
      <c r="C315" s="226" t="s">
        <v>381</v>
      </c>
      <c r="D315" s="226" t="s">
        <v>131</v>
      </c>
      <c r="E315" s="227" t="s">
        <v>382</v>
      </c>
      <c r="F315" s="228" t="s">
        <v>383</v>
      </c>
      <c r="G315" s="229" t="s">
        <v>286</v>
      </c>
      <c r="H315" s="230">
        <v>258.80799999999999</v>
      </c>
      <c r="I315" s="231"/>
      <c r="J315" s="232">
        <f>ROUND(I315*H315,2)</f>
        <v>0</v>
      </c>
      <c r="K315" s="228" t="s">
        <v>135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136</v>
      </c>
      <c r="AT315" s="237" t="s">
        <v>131</v>
      </c>
      <c r="AU315" s="237" t="s">
        <v>85</v>
      </c>
      <c r="AY315" s="17" t="s">
        <v>129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136</v>
      </c>
      <c r="BM315" s="237" t="s">
        <v>384</v>
      </c>
    </row>
    <row r="316" s="13" customFormat="1">
      <c r="A316" s="13"/>
      <c r="B316" s="239"/>
      <c r="C316" s="240"/>
      <c r="D316" s="241" t="s">
        <v>138</v>
      </c>
      <c r="E316" s="242" t="s">
        <v>1</v>
      </c>
      <c r="F316" s="243" t="s">
        <v>353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138</v>
      </c>
      <c r="AU316" s="249" t="s">
        <v>85</v>
      </c>
      <c r="AV316" s="13" t="s">
        <v>83</v>
      </c>
      <c r="AW316" s="13" t="s">
        <v>32</v>
      </c>
      <c r="AX316" s="13" t="s">
        <v>76</v>
      </c>
      <c r="AY316" s="249" t="s">
        <v>129</v>
      </c>
    </row>
    <row r="317" s="14" customFormat="1">
      <c r="A317" s="14"/>
      <c r="B317" s="250"/>
      <c r="C317" s="251"/>
      <c r="D317" s="241" t="s">
        <v>138</v>
      </c>
      <c r="E317" s="252" t="s">
        <v>1</v>
      </c>
      <c r="F317" s="253" t="s">
        <v>354</v>
      </c>
      <c r="G317" s="251"/>
      <c r="H317" s="254">
        <v>258.80799999999999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138</v>
      </c>
      <c r="AU317" s="260" t="s">
        <v>85</v>
      </c>
      <c r="AV317" s="14" t="s">
        <v>85</v>
      </c>
      <c r="AW317" s="14" t="s">
        <v>32</v>
      </c>
      <c r="AX317" s="14" t="s">
        <v>76</v>
      </c>
      <c r="AY317" s="260" t="s">
        <v>129</v>
      </c>
    </row>
    <row r="318" s="15" customFormat="1">
      <c r="A318" s="15"/>
      <c r="B318" s="261"/>
      <c r="C318" s="262"/>
      <c r="D318" s="241" t="s">
        <v>138</v>
      </c>
      <c r="E318" s="263" t="s">
        <v>1</v>
      </c>
      <c r="F318" s="264" t="s">
        <v>141</v>
      </c>
      <c r="G318" s="262"/>
      <c r="H318" s="265">
        <v>258.80799999999999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1" t="s">
        <v>138</v>
      </c>
      <c r="AU318" s="271" t="s">
        <v>85</v>
      </c>
      <c r="AV318" s="15" t="s">
        <v>136</v>
      </c>
      <c r="AW318" s="15" t="s">
        <v>32</v>
      </c>
      <c r="AX318" s="15" t="s">
        <v>83</v>
      </c>
      <c r="AY318" s="271" t="s">
        <v>129</v>
      </c>
    </row>
    <row r="319" s="2" customFormat="1" ht="16.5" customHeight="1">
      <c r="A319" s="38"/>
      <c r="B319" s="39"/>
      <c r="C319" s="226" t="s">
        <v>161</v>
      </c>
      <c r="D319" s="226" t="s">
        <v>131</v>
      </c>
      <c r="E319" s="227" t="s">
        <v>382</v>
      </c>
      <c r="F319" s="228" t="s">
        <v>383</v>
      </c>
      <c r="G319" s="229" t="s">
        <v>286</v>
      </c>
      <c r="H319" s="230">
        <v>854.53999999999996</v>
      </c>
      <c r="I319" s="231"/>
      <c r="J319" s="232">
        <f>ROUND(I319*H319,2)</f>
        <v>0</v>
      </c>
      <c r="K319" s="228" t="s">
        <v>135</v>
      </c>
      <c r="L319" s="44"/>
      <c r="M319" s="233" t="s">
        <v>1</v>
      </c>
      <c r="N319" s="234" t="s">
        <v>41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136</v>
      </c>
      <c r="AT319" s="237" t="s">
        <v>131</v>
      </c>
      <c r="AU319" s="237" t="s">
        <v>85</v>
      </c>
      <c r="AY319" s="17" t="s">
        <v>129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83</v>
      </c>
      <c r="BK319" s="238">
        <f>ROUND(I319*H319,2)</f>
        <v>0</v>
      </c>
      <c r="BL319" s="17" t="s">
        <v>136</v>
      </c>
      <c r="BM319" s="237" t="s">
        <v>385</v>
      </c>
    </row>
    <row r="320" s="13" customFormat="1">
      <c r="A320" s="13"/>
      <c r="B320" s="239"/>
      <c r="C320" s="240"/>
      <c r="D320" s="241" t="s">
        <v>138</v>
      </c>
      <c r="E320" s="242" t="s">
        <v>1</v>
      </c>
      <c r="F320" s="243" t="s">
        <v>357</v>
      </c>
      <c r="G320" s="240"/>
      <c r="H320" s="242" t="s">
        <v>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138</v>
      </c>
      <c r="AU320" s="249" t="s">
        <v>85</v>
      </c>
      <c r="AV320" s="13" t="s">
        <v>83</v>
      </c>
      <c r="AW320" s="13" t="s">
        <v>32</v>
      </c>
      <c r="AX320" s="13" t="s">
        <v>76</v>
      </c>
      <c r="AY320" s="249" t="s">
        <v>129</v>
      </c>
    </row>
    <row r="321" s="14" customFormat="1">
      <c r="A321" s="14"/>
      <c r="B321" s="250"/>
      <c r="C321" s="251"/>
      <c r="D321" s="241" t="s">
        <v>138</v>
      </c>
      <c r="E321" s="252" t="s">
        <v>1</v>
      </c>
      <c r="F321" s="253" t="s">
        <v>358</v>
      </c>
      <c r="G321" s="251"/>
      <c r="H321" s="254">
        <v>854.53999999999996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138</v>
      </c>
      <c r="AU321" s="260" t="s">
        <v>85</v>
      </c>
      <c r="AV321" s="14" t="s">
        <v>85</v>
      </c>
      <c r="AW321" s="14" t="s">
        <v>32</v>
      </c>
      <c r="AX321" s="14" t="s">
        <v>76</v>
      </c>
      <c r="AY321" s="260" t="s">
        <v>129</v>
      </c>
    </row>
    <row r="322" s="15" customFormat="1">
      <c r="A322" s="15"/>
      <c r="B322" s="261"/>
      <c r="C322" s="262"/>
      <c r="D322" s="241" t="s">
        <v>138</v>
      </c>
      <c r="E322" s="263" t="s">
        <v>1</v>
      </c>
      <c r="F322" s="264" t="s">
        <v>141</v>
      </c>
      <c r="G322" s="262"/>
      <c r="H322" s="265">
        <v>854.53999999999996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1" t="s">
        <v>138</v>
      </c>
      <c r="AU322" s="271" t="s">
        <v>85</v>
      </c>
      <c r="AV322" s="15" t="s">
        <v>136</v>
      </c>
      <c r="AW322" s="15" t="s">
        <v>32</v>
      </c>
      <c r="AX322" s="15" t="s">
        <v>83</v>
      </c>
      <c r="AY322" s="271" t="s">
        <v>129</v>
      </c>
    </row>
    <row r="323" s="2" customFormat="1" ht="16.5" customHeight="1">
      <c r="A323" s="38"/>
      <c r="B323" s="39"/>
      <c r="C323" s="226" t="s">
        <v>386</v>
      </c>
      <c r="D323" s="226" t="s">
        <v>131</v>
      </c>
      <c r="E323" s="227" t="s">
        <v>387</v>
      </c>
      <c r="F323" s="228" t="s">
        <v>388</v>
      </c>
      <c r="G323" s="229" t="s">
        <v>286</v>
      </c>
      <c r="H323" s="230">
        <v>94.617000000000004</v>
      </c>
      <c r="I323" s="231"/>
      <c r="J323" s="232">
        <f>ROUND(I323*H323,2)</f>
        <v>0</v>
      </c>
      <c r="K323" s="228" t="s">
        <v>135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136</v>
      </c>
      <c r="AT323" s="237" t="s">
        <v>131</v>
      </c>
      <c r="AU323" s="237" t="s">
        <v>85</v>
      </c>
      <c r="AY323" s="17" t="s">
        <v>129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136</v>
      </c>
      <c r="BM323" s="237" t="s">
        <v>389</v>
      </c>
    </row>
    <row r="324" s="13" customFormat="1">
      <c r="A324" s="13"/>
      <c r="B324" s="239"/>
      <c r="C324" s="240"/>
      <c r="D324" s="241" t="s">
        <v>138</v>
      </c>
      <c r="E324" s="242" t="s">
        <v>1</v>
      </c>
      <c r="F324" s="243" t="s">
        <v>373</v>
      </c>
      <c r="G324" s="240"/>
      <c r="H324" s="242" t="s">
        <v>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138</v>
      </c>
      <c r="AU324" s="249" t="s">
        <v>85</v>
      </c>
      <c r="AV324" s="13" t="s">
        <v>83</v>
      </c>
      <c r="AW324" s="13" t="s">
        <v>32</v>
      </c>
      <c r="AX324" s="13" t="s">
        <v>76</v>
      </c>
      <c r="AY324" s="249" t="s">
        <v>129</v>
      </c>
    </row>
    <row r="325" s="14" customFormat="1">
      <c r="A325" s="14"/>
      <c r="B325" s="250"/>
      <c r="C325" s="251"/>
      <c r="D325" s="241" t="s">
        <v>138</v>
      </c>
      <c r="E325" s="252" t="s">
        <v>1</v>
      </c>
      <c r="F325" s="253" t="s">
        <v>374</v>
      </c>
      <c r="G325" s="251"/>
      <c r="H325" s="254">
        <v>94.617000000000004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138</v>
      </c>
      <c r="AU325" s="260" t="s">
        <v>85</v>
      </c>
      <c r="AV325" s="14" t="s">
        <v>85</v>
      </c>
      <c r="AW325" s="14" t="s">
        <v>32</v>
      </c>
      <c r="AX325" s="14" t="s">
        <v>76</v>
      </c>
      <c r="AY325" s="260" t="s">
        <v>129</v>
      </c>
    </row>
    <row r="326" s="15" customFormat="1">
      <c r="A326" s="15"/>
      <c r="B326" s="261"/>
      <c r="C326" s="262"/>
      <c r="D326" s="241" t="s">
        <v>138</v>
      </c>
      <c r="E326" s="263" t="s">
        <v>1</v>
      </c>
      <c r="F326" s="264" t="s">
        <v>141</v>
      </c>
      <c r="G326" s="262"/>
      <c r="H326" s="265">
        <v>94.617000000000004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1" t="s">
        <v>138</v>
      </c>
      <c r="AU326" s="271" t="s">
        <v>85</v>
      </c>
      <c r="AV326" s="15" t="s">
        <v>136</v>
      </c>
      <c r="AW326" s="15" t="s">
        <v>32</v>
      </c>
      <c r="AX326" s="15" t="s">
        <v>83</v>
      </c>
      <c r="AY326" s="271" t="s">
        <v>129</v>
      </c>
    </row>
    <row r="327" s="2" customFormat="1" ht="21.75" customHeight="1">
      <c r="A327" s="38"/>
      <c r="B327" s="39"/>
      <c r="C327" s="226" t="s">
        <v>390</v>
      </c>
      <c r="D327" s="226" t="s">
        <v>131</v>
      </c>
      <c r="E327" s="227" t="s">
        <v>391</v>
      </c>
      <c r="F327" s="228" t="s">
        <v>392</v>
      </c>
      <c r="G327" s="229" t="s">
        <v>286</v>
      </c>
      <c r="H327" s="230">
        <v>92.796000000000006</v>
      </c>
      <c r="I327" s="231"/>
      <c r="J327" s="232">
        <f>ROUND(I327*H327,2)</f>
        <v>0</v>
      </c>
      <c r="K327" s="228" t="s">
        <v>135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136</v>
      </c>
      <c r="AT327" s="237" t="s">
        <v>131</v>
      </c>
      <c r="AU327" s="237" t="s">
        <v>85</v>
      </c>
      <c r="AY327" s="17" t="s">
        <v>129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136</v>
      </c>
      <c r="BM327" s="237" t="s">
        <v>393</v>
      </c>
    </row>
    <row r="328" s="13" customFormat="1">
      <c r="A328" s="13"/>
      <c r="B328" s="239"/>
      <c r="C328" s="240"/>
      <c r="D328" s="241" t="s">
        <v>138</v>
      </c>
      <c r="E328" s="242" t="s">
        <v>1</v>
      </c>
      <c r="F328" s="243" t="s">
        <v>394</v>
      </c>
      <c r="G328" s="240"/>
      <c r="H328" s="242" t="s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138</v>
      </c>
      <c r="AU328" s="249" t="s">
        <v>85</v>
      </c>
      <c r="AV328" s="13" t="s">
        <v>83</v>
      </c>
      <c r="AW328" s="13" t="s">
        <v>32</v>
      </c>
      <c r="AX328" s="13" t="s">
        <v>76</v>
      </c>
      <c r="AY328" s="249" t="s">
        <v>129</v>
      </c>
    </row>
    <row r="329" s="14" customFormat="1">
      <c r="A329" s="14"/>
      <c r="B329" s="250"/>
      <c r="C329" s="251"/>
      <c r="D329" s="241" t="s">
        <v>138</v>
      </c>
      <c r="E329" s="252" t="s">
        <v>1</v>
      </c>
      <c r="F329" s="253" t="s">
        <v>395</v>
      </c>
      <c r="G329" s="251"/>
      <c r="H329" s="254">
        <v>92.796000000000006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138</v>
      </c>
      <c r="AU329" s="260" t="s">
        <v>85</v>
      </c>
      <c r="AV329" s="14" t="s">
        <v>85</v>
      </c>
      <c r="AW329" s="14" t="s">
        <v>32</v>
      </c>
      <c r="AX329" s="14" t="s">
        <v>76</v>
      </c>
      <c r="AY329" s="260" t="s">
        <v>129</v>
      </c>
    </row>
    <row r="330" s="15" customFormat="1">
      <c r="A330" s="15"/>
      <c r="B330" s="261"/>
      <c r="C330" s="262"/>
      <c r="D330" s="241" t="s">
        <v>138</v>
      </c>
      <c r="E330" s="263" t="s">
        <v>1</v>
      </c>
      <c r="F330" s="264" t="s">
        <v>141</v>
      </c>
      <c r="G330" s="262"/>
      <c r="H330" s="265">
        <v>92.796000000000006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1" t="s">
        <v>138</v>
      </c>
      <c r="AU330" s="271" t="s">
        <v>85</v>
      </c>
      <c r="AV330" s="15" t="s">
        <v>136</v>
      </c>
      <c r="AW330" s="15" t="s">
        <v>32</v>
      </c>
      <c r="AX330" s="15" t="s">
        <v>83</v>
      </c>
      <c r="AY330" s="271" t="s">
        <v>129</v>
      </c>
    </row>
    <row r="331" s="2" customFormat="1" ht="21.75" customHeight="1">
      <c r="A331" s="38"/>
      <c r="B331" s="39"/>
      <c r="C331" s="226" t="s">
        <v>396</v>
      </c>
      <c r="D331" s="226" t="s">
        <v>131</v>
      </c>
      <c r="E331" s="227" t="s">
        <v>391</v>
      </c>
      <c r="F331" s="228" t="s">
        <v>392</v>
      </c>
      <c r="G331" s="229" t="s">
        <v>286</v>
      </c>
      <c r="H331" s="230">
        <v>28.385000000000002</v>
      </c>
      <c r="I331" s="231"/>
      <c r="J331" s="232">
        <f>ROUND(I331*H331,2)</f>
        <v>0</v>
      </c>
      <c r="K331" s="228" t="s">
        <v>135</v>
      </c>
      <c r="L331" s="44"/>
      <c r="M331" s="233" t="s">
        <v>1</v>
      </c>
      <c r="N331" s="234" t="s">
        <v>41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136</v>
      </c>
      <c r="AT331" s="237" t="s">
        <v>131</v>
      </c>
      <c r="AU331" s="237" t="s">
        <v>85</v>
      </c>
      <c r="AY331" s="17" t="s">
        <v>129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136</v>
      </c>
      <c r="BM331" s="237" t="s">
        <v>397</v>
      </c>
    </row>
    <row r="332" s="13" customFormat="1">
      <c r="A332" s="13"/>
      <c r="B332" s="239"/>
      <c r="C332" s="240"/>
      <c r="D332" s="241" t="s">
        <v>138</v>
      </c>
      <c r="E332" s="242" t="s">
        <v>1</v>
      </c>
      <c r="F332" s="243" t="s">
        <v>398</v>
      </c>
      <c r="G332" s="240"/>
      <c r="H332" s="242" t="s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138</v>
      </c>
      <c r="AU332" s="249" t="s">
        <v>85</v>
      </c>
      <c r="AV332" s="13" t="s">
        <v>83</v>
      </c>
      <c r="AW332" s="13" t="s">
        <v>32</v>
      </c>
      <c r="AX332" s="13" t="s">
        <v>76</v>
      </c>
      <c r="AY332" s="249" t="s">
        <v>129</v>
      </c>
    </row>
    <row r="333" s="14" customFormat="1">
      <c r="A333" s="14"/>
      <c r="B333" s="250"/>
      <c r="C333" s="251"/>
      <c r="D333" s="241" t="s">
        <v>138</v>
      </c>
      <c r="E333" s="252" t="s">
        <v>1</v>
      </c>
      <c r="F333" s="253" t="s">
        <v>399</v>
      </c>
      <c r="G333" s="251"/>
      <c r="H333" s="254">
        <v>28.385000000000002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138</v>
      </c>
      <c r="AU333" s="260" t="s">
        <v>85</v>
      </c>
      <c r="AV333" s="14" t="s">
        <v>85</v>
      </c>
      <c r="AW333" s="14" t="s">
        <v>32</v>
      </c>
      <c r="AX333" s="14" t="s">
        <v>76</v>
      </c>
      <c r="AY333" s="260" t="s">
        <v>129</v>
      </c>
    </row>
    <row r="334" s="15" customFormat="1">
      <c r="A334" s="15"/>
      <c r="B334" s="261"/>
      <c r="C334" s="262"/>
      <c r="D334" s="241" t="s">
        <v>138</v>
      </c>
      <c r="E334" s="263" t="s">
        <v>1</v>
      </c>
      <c r="F334" s="264" t="s">
        <v>141</v>
      </c>
      <c r="G334" s="262"/>
      <c r="H334" s="265">
        <v>28.385000000000002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1" t="s">
        <v>138</v>
      </c>
      <c r="AU334" s="271" t="s">
        <v>85</v>
      </c>
      <c r="AV334" s="15" t="s">
        <v>136</v>
      </c>
      <c r="AW334" s="15" t="s">
        <v>32</v>
      </c>
      <c r="AX334" s="15" t="s">
        <v>83</v>
      </c>
      <c r="AY334" s="271" t="s">
        <v>129</v>
      </c>
    </row>
    <row r="335" s="2" customFormat="1" ht="21.75" customHeight="1">
      <c r="A335" s="38"/>
      <c r="B335" s="39"/>
      <c r="C335" s="226" t="s">
        <v>400</v>
      </c>
      <c r="D335" s="226" t="s">
        <v>131</v>
      </c>
      <c r="E335" s="227" t="s">
        <v>401</v>
      </c>
      <c r="F335" s="228" t="s">
        <v>402</v>
      </c>
      <c r="G335" s="229" t="s">
        <v>286</v>
      </c>
      <c r="H335" s="230">
        <v>77.007999999999996</v>
      </c>
      <c r="I335" s="231"/>
      <c r="J335" s="232">
        <f>ROUND(I335*H335,2)</f>
        <v>0</v>
      </c>
      <c r="K335" s="228" t="s">
        <v>135</v>
      </c>
      <c r="L335" s="44"/>
      <c r="M335" s="233" t="s">
        <v>1</v>
      </c>
      <c r="N335" s="234" t="s">
        <v>41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136</v>
      </c>
      <c r="AT335" s="237" t="s">
        <v>131</v>
      </c>
      <c r="AU335" s="237" t="s">
        <v>85</v>
      </c>
      <c r="AY335" s="17" t="s">
        <v>129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83</v>
      </c>
      <c r="BK335" s="238">
        <f>ROUND(I335*H335,2)</f>
        <v>0</v>
      </c>
      <c r="BL335" s="17" t="s">
        <v>136</v>
      </c>
      <c r="BM335" s="237" t="s">
        <v>403</v>
      </c>
    </row>
    <row r="336" s="13" customFormat="1">
      <c r="A336" s="13"/>
      <c r="B336" s="239"/>
      <c r="C336" s="240"/>
      <c r="D336" s="241" t="s">
        <v>138</v>
      </c>
      <c r="E336" s="242" t="s">
        <v>1</v>
      </c>
      <c r="F336" s="243" t="s">
        <v>404</v>
      </c>
      <c r="G336" s="240"/>
      <c r="H336" s="242" t="s">
        <v>1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138</v>
      </c>
      <c r="AU336" s="249" t="s">
        <v>85</v>
      </c>
      <c r="AV336" s="13" t="s">
        <v>83</v>
      </c>
      <c r="AW336" s="13" t="s">
        <v>32</v>
      </c>
      <c r="AX336" s="13" t="s">
        <v>76</v>
      </c>
      <c r="AY336" s="249" t="s">
        <v>129</v>
      </c>
    </row>
    <row r="337" s="14" customFormat="1">
      <c r="A337" s="14"/>
      <c r="B337" s="250"/>
      <c r="C337" s="251"/>
      <c r="D337" s="241" t="s">
        <v>138</v>
      </c>
      <c r="E337" s="252" t="s">
        <v>1</v>
      </c>
      <c r="F337" s="253" t="s">
        <v>405</v>
      </c>
      <c r="G337" s="251"/>
      <c r="H337" s="254">
        <v>77.007999999999996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138</v>
      </c>
      <c r="AU337" s="260" t="s">
        <v>85</v>
      </c>
      <c r="AV337" s="14" t="s">
        <v>85</v>
      </c>
      <c r="AW337" s="14" t="s">
        <v>32</v>
      </c>
      <c r="AX337" s="14" t="s">
        <v>76</v>
      </c>
      <c r="AY337" s="260" t="s">
        <v>129</v>
      </c>
    </row>
    <row r="338" s="15" customFormat="1">
      <c r="A338" s="15"/>
      <c r="B338" s="261"/>
      <c r="C338" s="262"/>
      <c r="D338" s="241" t="s">
        <v>138</v>
      </c>
      <c r="E338" s="263" t="s">
        <v>1</v>
      </c>
      <c r="F338" s="264" t="s">
        <v>141</v>
      </c>
      <c r="G338" s="262"/>
      <c r="H338" s="265">
        <v>77.007999999999996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1" t="s">
        <v>138</v>
      </c>
      <c r="AU338" s="271" t="s">
        <v>85</v>
      </c>
      <c r="AV338" s="15" t="s">
        <v>136</v>
      </c>
      <c r="AW338" s="15" t="s">
        <v>32</v>
      </c>
      <c r="AX338" s="15" t="s">
        <v>83</v>
      </c>
      <c r="AY338" s="271" t="s">
        <v>129</v>
      </c>
    </row>
    <row r="339" s="2" customFormat="1" ht="16.5" customHeight="1">
      <c r="A339" s="38"/>
      <c r="B339" s="39"/>
      <c r="C339" s="226" t="s">
        <v>406</v>
      </c>
      <c r="D339" s="226" t="s">
        <v>131</v>
      </c>
      <c r="E339" s="227" t="s">
        <v>407</v>
      </c>
      <c r="F339" s="228" t="s">
        <v>285</v>
      </c>
      <c r="G339" s="229" t="s">
        <v>286</v>
      </c>
      <c r="H339" s="230">
        <v>163.566</v>
      </c>
      <c r="I339" s="231"/>
      <c r="J339" s="232">
        <f>ROUND(I339*H339,2)</f>
        <v>0</v>
      </c>
      <c r="K339" s="228" t="s">
        <v>135</v>
      </c>
      <c r="L339" s="44"/>
      <c r="M339" s="233" t="s">
        <v>1</v>
      </c>
      <c r="N339" s="234" t="s">
        <v>41</v>
      </c>
      <c r="O339" s="91"/>
      <c r="P339" s="235">
        <f>O339*H339</f>
        <v>0</v>
      </c>
      <c r="Q339" s="235">
        <v>0</v>
      </c>
      <c r="R339" s="235">
        <f>Q339*H339</f>
        <v>0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136</v>
      </c>
      <c r="AT339" s="237" t="s">
        <v>131</v>
      </c>
      <c r="AU339" s="237" t="s">
        <v>85</v>
      </c>
      <c r="AY339" s="17" t="s">
        <v>129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83</v>
      </c>
      <c r="BK339" s="238">
        <f>ROUND(I339*H339,2)</f>
        <v>0</v>
      </c>
      <c r="BL339" s="17" t="s">
        <v>136</v>
      </c>
      <c r="BM339" s="237" t="s">
        <v>408</v>
      </c>
    </row>
    <row r="340" s="13" customFormat="1">
      <c r="A340" s="13"/>
      <c r="B340" s="239"/>
      <c r="C340" s="240"/>
      <c r="D340" s="241" t="s">
        <v>138</v>
      </c>
      <c r="E340" s="242" t="s">
        <v>1</v>
      </c>
      <c r="F340" s="243" t="s">
        <v>409</v>
      </c>
      <c r="G340" s="240"/>
      <c r="H340" s="242" t="s">
        <v>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138</v>
      </c>
      <c r="AU340" s="249" t="s">
        <v>85</v>
      </c>
      <c r="AV340" s="13" t="s">
        <v>83</v>
      </c>
      <c r="AW340" s="13" t="s">
        <v>32</v>
      </c>
      <c r="AX340" s="13" t="s">
        <v>76</v>
      </c>
      <c r="AY340" s="249" t="s">
        <v>129</v>
      </c>
    </row>
    <row r="341" s="14" customFormat="1">
      <c r="A341" s="14"/>
      <c r="B341" s="250"/>
      <c r="C341" s="251"/>
      <c r="D341" s="241" t="s">
        <v>138</v>
      </c>
      <c r="E341" s="252" t="s">
        <v>1</v>
      </c>
      <c r="F341" s="253" t="s">
        <v>410</v>
      </c>
      <c r="G341" s="251"/>
      <c r="H341" s="254">
        <v>163.566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0" t="s">
        <v>138</v>
      </c>
      <c r="AU341" s="260" t="s">
        <v>85</v>
      </c>
      <c r="AV341" s="14" t="s">
        <v>85</v>
      </c>
      <c r="AW341" s="14" t="s">
        <v>32</v>
      </c>
      <c r="AX341" s="14" t="s">
        <v>76</v>
      </c>
      <c r="AY341" s="260" t="s">
        <v>129</v>
      </c>
    </row>
    <row r="342" s="15" customFormat="1">
      <c r="A342" s="15"/>
      <c r="B342" s="261"/>
      <c r="C342" s="262"/>
      <c r="D342" s="241" t="s">
        <v>138</v>
      </c>
      <c r="E342" s="263" t="s">
        <v>1</v>
      </c>
      <c r="F342" s="264" t="s">
        <v>141</v>
      </c>
      <c r="G342" s="262"/>
      <c r="H342" s="265">
        <v>163.566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1" t="s">
        <v>138</v>
      </c>
      <c r="AU342" s="271" t="s">
        <v>85</v>
      </c>
      <c r="AV342" s="15" t="s">
        <v>136</v>
      </c>
      <c r="AW342" s="15" t="s">
        <v>32</v>
      </c>
      <c r="AX342" s="15" t="s">
        <v>83</v>
      </c>
      <c r="AY342" s="271" t="s">
        <v>129</v>
      </c>
    </row>
    <row r="343" s="2" customFormat="1" ht="24.15" customHeight="1">
      <c r="A343" s="38"/>
      <c r="B343" s="39"/>
      <c r="C343" s="226" t="s">
        <v>411</v>
      </c>
      <c r="D343" s="226" t="s">
        <v>131</v>
      </c>
      <c r="E343" s="227" t="s">
        <v>412</v>
      </c>
      <c r="F343" s="228" t="s">
        <v>413</v>
      </c>
      <c r="G343" s="229" t="s">
        <v>286</v>
      </c>
      <c r="H343" s="230">
        <v>216.524</v>
      </c>
      <c r="I343" s="231"/>
      <c r="J343" s="232">
        <f>ROUND(I343*H343,2)</f>
        <v>0</v>
      </c>
      <c r="K343" s="228" t="s">
        <v>135</v>
      </c>
      <c r="L343" s="44"/>
      <c r="M343" s="233" t="s">
        <v>1</v>
      </c>
      <c r="N343" s="234" t="s">
        <v>41</v>
      </c>
      <c r="O343" s="91"/>
      <c r="P343" s="235">
        <f>O343*H343</f>
        <v>0</v>
      </c>
      <c r="Q343" s="235">
        <v>0</v>
      </c>
      <c r="R343" s="235">
        <f>Q343*H343</f>
        <v>0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136</v>
      </c>
      <c r="AT343" s="237" t="s">
        <v>131</v>
      </c>
      <c r="AU343" s="237" t="s">
        <v>85</v>
      </c>
      <c r="AY343" s="17" t="s">
        <v>129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83</v>
      </c>
      <c r="BK343" s="238">
        <f>ROUND(I343*H343,2)</f>
        <v>0</v>
      </c>
      <c r="BL343" s="17" t="s">
        <v>136</v>
      </c>
      <c r="BM343" s="237" t="s">
        <v>414</v>
      </c>
    </row>
    <row r="344" s="13" customFormat="1">
      <c r="A344" s="13"/>
      <c r="B344" s="239"/>
      <c r="C344" s="240"/>
      <c r="D344" s="241" t="s">
        <v>138</v>
      </c>
      <c r="E344" s="242" t="s">
        <v>1</v>
      </c>
      <c r="F344" s="243" t="s">
        <v>415</v>
      </c>
      <c r="G344" s="240"/>
      <c r="H344" s="242" t="s">
        <v>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138</v>
      </c>
      <c r="AU344" s="249" t="s">
        <v>85</v>
      </c>
      <c r="AV344" s="13" t="s">
        <v>83</v>
      </c>
      <c r="AW344" s="13" t="s">
        <v>32</v>
      </c>
      <c r="AX344" s="13" t="s">
        <v>76</v>
      </c>
      <c r="AY344" s="249" t="s">
        <v>129</v>
      </c>
    </row>
    <row r="345" s="14" customFormat="1">
      <c r="A345" s="14"/>
      <c r="B345" s="250"/>
      <c r="C345" s="251"/>
      <c r="D345" s="241" t="s">
        <v>138</v>
      </c>
      <c r="E345" s="252" t="s">
        <v>1</v>
      </c>
      <c r="F345" s="253" t="s">
        <v>416</v>
      </c>
      <c r="G345" s="251"/>
      <c r="H345" s="254">
        <v>216.524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138</v>
      </c>
      <c r="AU345" s="260" t="s">
        <v>85</v>
      </c>
      <c r="AV345" s="14" t="s">
        <v>85</v>
      </c>
      <c r="AW345" s="14" t="s">
        <v>32</v>
      </c>
      <c r="AX345" s="14" t="s">
        <v>76</v>
      </c>
      <c r="AY345" s="260" t="s">
        <v>129</v>
      </c>
    </row>
    <row r="346" s="15" customFormat="1">
      <c r="A346" s="15"/>
      <c r="B346" s="261"/>
      <c r="C346" s="262"/>
      <c r="D346" s="241" t="s">
        <v>138</v>
      </c>
      <c r="E346" s="263" t="s">
        <v>1</v>
      </c>
      <c r="F346" s="264" t="s">
        <v>141</v>
      </c>
      <c r="G346" s="262"/>
      <c r="H346" s="265">
        <v>216.524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1" t="s">
        <v>138</v>
      </c>
      <c r="AU346" s="271" t="s">
        <v>85</v>
      </c>
      <c r="AV346" s="15" t="s">
        <v>136</v>
      </c>
      <c r="AW346" s="15" t="s">
        <v>32</v>
      </c>
      <c r="AX346" s="15" t="s">
        <v>83</v>
      </c>
      <c r="AY346" s="271" t="s">
        <v>129</v>
      </c>
    </row>
    <row r="347" s="2" customFormat="1" ht="24.15" customHeight="1">
      <c r="A347" s="38"/>
      <c r="B347" s="39"/>
      <c r="C347" s="226" t="s">
        <v>417</v>
      </c>
      <c r="D347" s="226" t="s">
        <v>131</v>
      </c>
      <c r="E347" s="227" t="s">
        <v>412</v>
      </c>
      <c r="F347" s="228" t="s">
        <v>413</v>
      </c>
      <c r="G347" s="229" t="s">
        <v>286</v>
      </c>
      <c r="H347" s="230">
        <v>66.231999999999999</v>
      </c>
      <c r="I347" s="231"/>
      <c r="J347" s="232">
        <f>ROUND(I347*H347,2)</f>
        <v>0</v>
      </c>
      <c r="K347" s="228" t="s">
        <v>135</v>
      </c>
      <c r="L347" s="44"/>
      <c r="M347" s="233" t="s">
        <v>1</v>
      </c>
      <c r="N347" s="234" t="s">
        <v>41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136</v>
      </c>
      <c r="AT347" s="237" t="s">
        <v>131</v>
      </c>
      <c r="AU347" s="237" t="s">
        <v>85</v>
      </c>
      <c r="AY347" s="17" t="s">
        <v>129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83</v>
      </c>
      <c r="BK347" s="238">
        <f>ROUND(I347*H347,2)</f>
        <v>0</v>
      </c>
      <c r="BL347" s="17" t="s">
        <v>136</v>
      </c>
      <c r="BM347" s="237" t="s">
        <v>418</v>
      </c>
    </row>
    <row r="348" s="13" customFormat="1">
      <c r="A348" s="13"/>
      <c r="B348" s="239"/>
      <c r="C348" s="240"/>
      <c r="D348" s="241" t="s">
        <v>138</v>
      </c>
      <c r="E348" s="242" t="s">
        <v>1</v>
      </c>
      <c r="F348" s="243" t="s">
        <v>419</v>
      </c>
      <c r="G348" s="240"/>
      <c r="H348" s="242" t="s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138</v>
      </c>
      <c r="AU348" s="249" t="s">
        <v>85</v>
      </c>
      <c r="AV348" s="13" t="s">
        <v>83</v>
      </c>
      <c r="AW348" s="13" t="s">
        <v>32</v>
      </c>
      <c r="AX348" s="13" t="s">
        <v>76</v>
      </c>
      <c r="AY348" s="249" t="s">
        <v>129</v>
      </c>
    </row>
    <row r="349" s="14" customFormat="1">
      <c r="A349" s="14"/>
      <c r="B349" s="250"/>
      <c r="C349" s="251"/>
      <c r="D349" s="241" t="s">
        <v>138</v>
      </c>
      <c r="E349" s="252" t="s">
        <v>1</v>
      </c>
      <c r="F349" s="253" t="s">
        <v>420</v>
      </c>
      <c r="G349" s="251"/>
      <c r="H349" s="254">
        <v>66.231999999999999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138</v>
      </c>
      <c r="AU349" s="260" t="s">
        <v>85</v>
      </c>
      <c r="AV349" s="14" t="s">
        <v>85</v>
      </c>
      <c r="AW349" s="14" t="s">
        <v>32</v>
      </c>
      <c r="AX349" s="14" t="s">
        <v>76</v>
      </c>
      <c r="AY349" s="260" t="s">
        <v>129</v>
      </c>
    </row>
    <row r="350" s="15" customFormat="1">
      <c r="A350" s="15"/>
      <c r="B350" s="261"/>
      <c r="C350" s="262"/>
      <c r="D350" s="241" t="s">
        <v>138</v>
      </c>
      <c r="E350" s="263" t="s">
        <v>1</v>
      </c>
      <c r="F350" s="264" t="s">
        <v>141</v>
      </c>
      <c r="G350" s="262"/>
      <c r="H350" s="265">
        <v>66.231999999999999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1" t="s">
        <v>138</v>
      </c>
      <c r="AU350" s="271" t="s">
        <v>85</v>
      </c>
      <c r="AV350" s="15" t="s">
        <v>136</v>
      </c>
      <c r="AW350" s="15" t="s">
        <v>32</v>
      </c>
      <c r="AX350" s="15" t="s">
        <v>83</v>
      </c>
      <c r="AY350" s="271" t="s">
        <v>129</v>
      </c>
    </row>
    <row r="351" s="2" customFormat="1" ht="24.15" customHeight="1">
      <c r="A351" s="38"/>
      <c r="B351" s="39"/>
      <c r="C351" s="226" t="s">
        <v>421</v>
      </c>
      <c r="D351" s="226" t="s">
        <v>131</v>
      </c>
      <c r="E351" s="227" t="s">
        <v>422</v>
      </c>
      <c r="F351" s="228" t="s">
        <v>423</v>
      </c>
      <c r="G351" s="229" t="s">
        <v>286</v>
      </c>
      <c r="H351" s="230">
        <v>381.654</v>
      </c>
      <c r="I351" s="231"/>
      <c r="J351" s="232">
        <f>ROUND(I351*H351,2)</f>
        <v>0</v>
      </c>
      <c r="K351" s="228" t="s">
        <v>135</v>
      </c>
      <c r="L351" s="44"/>
      <c r="M351" s="233" t="s">
        <v>1</v>
      </c>
      <c r="N351" s="234" t="s">
        <v>41</v>
      </c>
      <c r="O351" s="91"/>
      <c r="P351" s="235">
        <f>O351*H351</f>
        <v>0</v>
      </c>
      <c r="Q351" s="235">
        <v>0</v>
      </c>
      <c r="R351" s="235">
        <f>Q351*H351</f>
        <v>0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136</v>
      </c>
      <c r="AT351" s="237" t="s">
        <v>131</v>
      </c>
      <c r="AU351" s="237" t="s">
        <v>85</v>
      </c>
      <c r="AY351" s="17" t="s">
        <v>129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83</v>
      </c>
      <c r="BK351" s="238">
        <f>ROUND(I351*H351,2)</f>
        <v>0</v>
      </c>
      <c r="BL351" s="17" t="s">
        <v>136</v>
      </c>
      <c r="BM351" s="237" t="s">
        <v>424</v>
      </c>
    </row>
    <row r="352" s="13" customFormat="1">
      <c r="A352" s="13"/>
      <c r="B352" s="239"/>
      <c r="C352" s="240"/>
      <c r="D352" s="241" t="s">
        <v>138</v>
      </c>
      <c r="E352" s="242" t="s">
        <v>1</v>
      </c>
      <c r="F352" s="243" t="s">
        <v>425</v>
      </c>
      <c r="G352" s="240"/>
      <c r="H352" s="242" t="s">
        <v>1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138</v>
      </c>
      <c r="AU352" s="249" t="s">
        <v>85</v>
      </c>
      <c r="AV352" s="13" t="s">
        <v>83</v>
      </c>
      <c r="AW352" s="13" t="s">
        <v>32</v>
      </c>
      <c r="AX352" s="13" t="s">
        <v>76</v>
      </c>
      <c r="AY352" s="249" t="s">
        <v>129</v>
      </c>
    </row>
    <row r="353" s="14" customFormat="1">
      <c r="A353" s="14"/>
      <c r="B353" s="250"/>
      <c r="C353" s="251"/>
      <c r="D353" s="241" t="s">
        <v>138</v>
      </c>
      <c r="E353" s="252" t="s">
        <v>1</v>
      </c>
      <c r="F353" s="253" t="s">
        <v>426</v>
      </c>
      <c r="G353" s="251"/>
      <c r="H353" s="254">
        <v>381.654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138</v>
      </c>
      <c r="AU353" s="260" t="s">
        <v>85</v>
      </c>
      <c r="AV353" s="14" t="s">
        <v>85</v>
      </c>
      <c r="AW353" s="14" t="s">
        <v>32</v>
      </c>
      <c r="AX353" s="14" t="s">
        <v>76</v>
      </c>
      <c r="AY353" s="260" t="s">
        <v>129</v>
      </c>
    </row>
    <row r="354" s="15" customFormat="1">
      <c r="A354" s="15"/>
      <c r="B354" s="261"/>
      <c r="C354" s="262"/>
      <c r="D354" s="241" t="s">
        <v>138</v>
      </c>
      <c r="E354" s="263" t="s">
        <v>1</v>
      </c>
      <c r="F354" s="264" t="s">
        <v>141</v>
      </c>
      <c r="G354" s="262"/>
      <c r="H354" s="265">
        <v>381.654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1" t="s">
        <v>138</v>
      </c>
      <c r="AU354" s="271" t="s">
        <v>85</v>
      </c>
      <c r="AV354" s="15" t="s">
        <v>136</v>
      </c>
      <c r="AW354" s="15" t="s">
        <v>32</v>
      </c>
      <c r="AX354" s="15" t="s">
        <v>83</v>
      </c>
      <c r="AY354" s="271" t="s">
        <v>129</v>
      </c>
    </row>
    <row r="355" s="2" customFormat="1" ht="24.15" customHeight="1">
      <c r="A355" s="38"/>
      <c r="B355" s="39"/>
      <c r="C355" s="226" t="s">
        <v>427</v>
      </c>
      <c r="D355" s="226" t="s">
        <v>131</v>
      </c>
      <c r="E355" s="227" t="s">
        <v>428</v>
      </c>
      <c r="F355" s="228" t="s">
        <v>429</v>
      </c>
      <c r="G355" s="229" t="s">
        <v>286</v>
      </c>
      <c r="H355" s="230">
        <v>181.80000000000001</v>
      </c>
      <c r="I355" s="231"/>
      <c r="J355" s="232">
        <f>ROUND(I355*H355,2)</f>
        <v>0</v>
      </c>
      <c r="K355" s="228" t="s">
        <v>135</v>
      </c>
      <c r="L355" s="44"/>
      <c r="M355" s="233" t="s">
        <v>1</v>
      </c>
      <c r="N355" s="234" t="s">
        <v>41</v>
      </c>
      <c r="O355" s="91"/>
      <c r="P355" s="235">
        <f>O355*H355</f>
        <v>0</v>
      </c>
      <c r="Q355" s="235">
        <v>0</v>
      </c>
      <c r="R355" s="235">
        <f>Q355*H355</f>
        <v>0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136</v>
      </c>
      <c r="AT355" s="237" t="s">
        <v>131</v>
      </c>
      <c r="AU355" s="237" t="s">
        <v>85</v>
      </c>
      <c r="AY355" s="17" t="s">
        <v>129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83</v>
      </c>
      <c r="BK355" s="238">
        <f>ROUND(I355*H355,2)</f>
        <v>0</v>
      </c>
      <c r="BL355" s="17" t="s">
        <v>136</v>
      </c>
      <c r="BM355" s="237" t="s">
        <v>430</v>
      </c>
    </row>
    <row r="356" s="13" customFormat="1">
      <c r="A356" s="13"/>
      <c r="B356" s="239"/>
      <c r="C356" s="240"/>
      <c r="D356" s="241" t="s">
        <v>138</v>
      </c>
      <c r="E356" s="242" t="s">
        <v>1</v>
      </c>
      <c r="F356" s="243" t="s">
        <v>431</v>
      </c>
      <c r="G356" s="240"/>
      <c r="H356" s="242" t="s">
        <v>1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138</v>
      </c>
      <c r="AU356" s="249" t="s">
        <v>85</v>
      </c>
      <c r="AV356" s="13" t="s">
        <v>83</v>
      </c>
      <c r="AW356" s="13" t="s">
        <v>32</v>
      </c>
      <c r="AX356" s="13" t="s">
        <v>76</v>
      </c>
      <c r="AY356" s="249" t="s">
        <v>129</v>
      </c>
    </row>
    <row r="357" s="14" customFormat="1">
      <c r="A357" s="14"/>
      <c r="B357" s="250"/>
      <c r="C357" s="251"/>
      <c r="D357" s="241" t="s">
        <v>138</v>
      </c>
      <c r="E357" s="252" t="s">
        <v>1</v>
      </c>
      <c r="F357" s="253" t="s">
        <v>432</v>
      </c>
      <c r="G357" s="251"/>
      <c r="H357" s="254">
        <v>181.80000000000001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138</v>
      </c>
      <c r="AU357" s="260" t="s">
        <v>85</v>
      </c>
      <c r="AV357" s="14" t="s">
        <v>85</v>
      </c>
      <c r="AW357" s="14" t="s">
        <v>32</v>
      </c>
      <c r="AX357" s="14" t="s">
        <v>76</v>
      </c>
      <c r="AY357" s="260" t="s">
        <v>129</v>
      </c>
    </row>
    <row r="358" s="15" customFormat="1">
      <c r="A358" s="15"/>
      <c r="B358" s="261"/>
      <c r="C358" s="262"/>
      <c r="D358" s="241" t="s">
        <v>138</v>
      </c>
      <c r="E358" s="263" t="s">
        <v>1</v>
      </c>
      <c r="F358" s="264" t="s">
        <v>141</v>
      </c>
      <c r="G358" s="262"/>
      <c r="H358" s="265">
        <v>181.80000000000001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1" t="s">
        <v>138</v>
      </c>
      <c r="AU358" s="271" t="s">
        <v>85</v>
      </c>
      <c r="AV358" s="15" t="s">
        <v>136</v>
      </c>
      <c r="AW358" s="15" t="s">
        <v>32</v>
      </c>
      <c r="AX358" s="15" t="s">
        <v>83</v>
      </c>
      <c r="AY358" s="271" t="s">
        <v>129</v>
      </c>
    </row>
    <row r="359" s="12" customFormat="1" ht="22.8" customHeight="1">
      <c r="A359" s="12"/>
      <c r="B359" s="210"/>
      <c r="C359" s="211"/>
      <c r="D359" s="212" t="s">
        <v>75</v>
      </c>
      <c r="E359" s="224" t="s">
        <v>433</v>
      </c>
      <c r="F359" s="224" t="s">
        <v>434</v>
      </c>
      <c r="G359" s="211"/>
      <c r="H359" s="211"/>
      <c r="I359" s="214"/>
      <c r="J359" s="225">
        <f>BK359</f>
        <v>0</v>
      </c>
      <c r="K359" s="211"/>
      <c r="L359" s="216"/>
      <c r="M359" s="217"/>
      <c r="N359" s="218"/>
      <c r="O359" s="218"/>
      <c r="P359" s="219">
        <f>SUM(P360:P361)</f>
        <v>0</v>
      </c>
      <c r="Q359" s="218"/>
      <c r="R359" s="219">
        <f>SUM(R360:R361)</f>
        <v>0</v>
      </c>
      <c r="S359" s="218"/>
      <c r="T359" s="220">
        <f>SUM(T360:T361)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1" t="s">
        <v>83</v>
      </c>
      <c r="AT359" s="222" t="s">
        <v>75</v>
      </c>
      <c r="AU359" s="222" t="s">
        <v>83</v>
      </c>
      <c r="AY359" s="221" t="s">
        <v>129</v>
      </c>
      <c r="BK359" s="223">
        <f>SUM(BK360:BK361)</f>
        <v>0</v>
      </c>
    </row>
    <row r="360" s="2" customFormat="1" ht="21.75" customHeight="1">
      <c r="A360" s="38"/>
      <c r="B360" s="39"/>
      <c r="C360" s="226" t="s">
        <v>435</v>
      </c>
      <c r="D360" s="226" t="s">
        <v>131</v>
      </c>
      <c r="E360" s="227" t="s">
        <v>436</v>
      </c>
      <c r="F360" s="228" t="s">
        <v>437</v>
      </c>
      <c r="G360" s="229" t="s">
        <v>286</v>
      </c>
      <c r="H360" s="230">
        <v>17.161000000000001</v>
      </c>
      <c r="I360" s="231"/>
      <c r="J360" s="232">
        <f>ROUND(I360*H360,2)</f>
        <v>0</v>
      </c>
      <c r="K360" s="228" t="s">
        <v>135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136</v>
      </c>
      <c r="AT360" s="237" t="s">
        <v>131</v>
      </c>
      <c r="AU360" s="237" t="s">
        <v>85</v>
      </c>
      <c r="AY360" s="17" t="s">
        <v>129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136</v>
      </c>
      <c r="BM360" s="237" t="s">
        <v>438</v>
      </c>
    </row>
    <row r="361" s="2" customFormat="1" ht="21.75" customHeight="1">
      <c r="A361" s="38"/>
      <c r="B361" s="39"/>
      <c r="C361" s="226" t="s">
        <v>439</v>
      </c>
      <c r="D361" s="226" t="s">
        <v>131</v>
      </c>
      <c r="E361" s="227" t="s">
        <v>440</v>
      </c>
      <c r="F361" s="228" t="s">
        <v>441</v>
      </c>
      <c r="G361" s="229" t="s">
        <v>286</v>
      </c>
      <c r="H361" s="230">
        <v>17.161000000000001</v>
      </c>
      <c r="I361" s="231"/>
      <c r="J361" s="232">
        <f>ROUND(I361*H361,2)</f>
        <v>0</v>
      </c>
      <c r="K361" s="228" t="s">
        <v>135</v>
      </c>
      <c r="L361" s="44"/>
      <c r="M361" s="233" t="s">
        <v>1</v>
      </c>
      <c r="N361" s="234" t="s">
        <v>41</v>
      </c>
      <c r="O361" s="91"/>
      <c r="P361" s="235">
        <f>O361*H361</f>
        <v>0</v>
      </c>
      <c r="Q361" s="235">
        <v>0</v>
      </c>
      <c r="R361" s="235">
        <f>Q361*H361</f>
        <v>0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136</v>
      </c>
      <c r="AT361" s="237" t="s">
        <v>131</v>
      </c>
      <c r="AU361" s="237" t="s">
        <v>85</v>
      </c>
      <c r="AY361" s="17" t="s">
        <v>129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83</v>
      </c>
      <c r="BK361" s="238">
        <f>ROUND(I361*H361,2)</f>
        <v>0</v>
      </c>
      <c r="BL361" s="17" t="s">
        <v>136</v>
      </c>
      <c r="BM361" s="237" t="s">
        <v>442</v>
      </c>
    </row>
    <row r="362" s="12" customFormat="1" ht="25.92" customHeight="1">
      <c r="A362" s="12"/>
      <c r="B362" s="210"/>
      <c r="C362" s="211"/>
      <c r="D362" s="212" t="s">
        <v>75</v>
      </c>
      <c r="E362" s="213" t="s">
        <v>312</v>
      </c>
      <c r="F362" s="213" t="s">
        <v>443</v>
      </c>
      <c r="G362" s="211"/>
      <c r="H362" s="211"/>
      <c r="I362" s="214"/>
      <c r="J362" s="215">
        <f>BK362</f>
        <v>0</v>
      </c>
      <c r="K362" s="211"/>
      <c r="L362" s="216"/>
      <c r="M362" s="217"/>
      <c r="N362" s="218"/>
      <c r="O362" s="218"/>
      <c r="P362" s="219">
        <f>P363</f>
        <v>0</v>
      </c>
      <c r="Q362" s="218"/>
      <c r="R362" s="219">
        <f>R363</f>
        <v>1.55</v>
      </c>
      <c r="S362" s="218"/>
      <c r="T362" s="220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1" t="s">
        <v>147</v>
      </c>
      <c r="AT362" s="222" t="s">
        <v>75</v>
      </c>
      <c r="AU362" s="222" t="s">
        <v>76</v>
      </c>
      <c r="AY362" s="221" t="s">
        <v>129</v>
      </c>
      <c r="BK362" s="223">
        <f>BK363</f>
        <v>0</v>
      </c>
    </row>
    <row r="363" s="12" customFormat="1" ht="22.8" customHeight="1">
      <c r="A363" s="12"/>
      <c r="B363" s="210"/>
      <c r="C363" s="211"/>
      <c r="D363" s="212" t="s">
        <v>75</v>
      </c>
      <c r="E363" s="224" t="s">
        <v>444</v>
      </c>
      <c r="F363" s="224" t="s">
        <v>445</v>
      </c>
      <c r="G363" s="211"/>
      <c r="H363" s="211"/>
      <c r="I363" s="214"/>
      <c r="J363" s="225">
        <f>BK363</f>
        <v>0</v>
      </c>
      <c r="K363" s="211"/>
      <c r="L363" s="216"/>
      <c r="M363" s="217"/>
      <c r="N363" s="218"/>
      <c r="O363" s="218"/>
      <c r="P363" s="219">
        <f>SUM(P364:P371)</f>
        <v>0</v>
      </c>
      <c r="Q363" s="218"/>
      <c r="R363" s="219">
        <f>SUM(R364:R371)</f>
        <v>1.55</v>
      </c>
      <c r="S363" s="218"/>
      <c r="T363" s="220">
        <f>SUM(T364:T371)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1" t="s">
        <v>147</v>
      </c>
      <c r="AT363" s="222" t="s">
        <v>75</v>
      </c>
      <c r="AU363" s="222" t="s">
        <v>83</v>
      </c>
      <c r="AY363" s="221" t="s">
        <v>129</v>
      </c>
      <c r="BK363" s="223">
        <f>SUM(BK364:BK371)</f>
        <v>0</v>
      </c>
    </row>
    <row r="364" s="2" customFormat="1" ht="16.5" customHeight="1">
      <c r="A364" s="38"/>
      <c r="B364" s="39"/>
      <c r="C364" s="226" t="s">
        <v>446</v>
      </c>
      <c r="D364" s="226" t="s">
        <v>131</v>
      </c>
      <c r="E364" s="227" t="s">
        <v>447</v>
      </c>
      <c r="F364" s="228" t="s">
        <v>448</v>
      </c>
      <c r="G364" s="229" t="s">
        <v>235</v>
      </c>
      <c r="H364" s="230">
        <v>50</v>
      </c>
      <c r="I364" s="231"/>
      <c r="J364" s="232">
        <f>ROUND(I364*H364,2)</f>
        <v>0</v>
      </c>
      <c r="K364" s="228" t="s">
        <v>135</v>
      </c>
      <c r="L364" s="44"/>
      <c r="M364" s="233" t="s">
        <v>1</v>
      </c>
      <c r="N364" s="234" t="s">
        <v>41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449</v>
      </c>
      <c r="AT364" s="237" t="s">
        <v>131</v>
      </c>
      <c r="AU364" s="237" t="s">
        <v>85</v>
      </c>
      <c r="AY364" s="17" t="s">
        <v>129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83</v>
      </c>
      <c r="BK364" s="238">
        <f>ROUND(I364*H364,2)</f>
        <v>0</v>
      </c>
      <c r="BL364" s="17" t="s">
        <v>449</v>
      </c>
      <c r="BM364" s="237" t="s">
        <v>450</v>
      </c>
    </row>
    <row r="365" s="13" customFormat="1">
      <c r="A365" s="13"/>
      <c r="B365" s="239"/>
      <c r="C365" s="240"/>
      <c r="D365" s="241" t="s">
        <v>138</v>
      </c>
      <c r="E365" s="242" t="s">
        <v>1</v>
      </c>
      <c r="F365" s="243" t="s">
        <v>255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138</v>
      </c>
      <c r="AU365" s="249" t="s">
        <v>85</v>
      </c>
      <c r="AV365" s="13" t="s">
        <v>83</v>
      </c>
      <c r="AW365" s="13" t="s">
        <v>32</v>
      </c>
      <c r="AX365" s="13" t="s">
        <v>76</v>
      </c>
      <c r="AY365" s="249" t="s">
        <v>129</v>
      </c>
    </row>
    <row r="366" s="14" customFormat="1">
      <c r="A366" s="14"/>
      <c r="B366" s="250"/>
      <c r="C366" s="251"/>
      <c r="D366" s="241" t="s">
        <v>138</v>
      </c>
      <c r="E366" s="252" t="s">
        <v>1</v>
      </c>
      <c r="F366" s="253" t="s">
        <v>451</v>
      </c>
      <c r="G366" s="251"/>
      <c r="H366" s="254">
        <v>50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138</v>
      </c>
      <c r="AU366" s="260" t="s">
        <v>85</v>
      </c>
      <c r="AV366" s="14" t="s">
        <v>85</v>
      </c>
      <c r="AW366" s="14" t="s">
        <v>32</v>
      </c>
      <c r="AX366" s="14" t="s">
        <v>76</v>
      </c>
      <c r="AY366" s="260" t="s">
        <v>129</v>
      </c>
    </row>
    <row r="367" s="15" customFormat="1">
      <c r="A367" s="15"/>
      <c r="B367" s="261"/>
      <c r="C367" s="262"/>
      <c r="D367" s="241" t="s">
        <v>138</v>
      </c>
      <c r="E367" s="263" t="s">
        <v>1</v>
      </c>
      <c r="F367" s="264" t="s">
        <v>141</v>
      </c>
      <c r="G367" s="262"/>
      <c r="H367" s="265">
        <v>50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138</v>
      </c>
      <c r="AU367" s="271" t="s">
        <v>85</v>
      </c>
      <c r="AV367" s="15" t="s">
        <v>136</v>
      </c>
      <c r="AW367" s="15" t="s">
        <v>32</v>
      </c>
      <c r="AX367" s="15" t="s">
        <v>83</v>
      </c>
      <c r="AY367" s="271" t="s">
        <v>129</v>
      </c>
    </row>
    <row r="368" s="2" customFormat="1" ht="16.5" customHeight="1">
      <c r="A368" s="38"/>
      <c r="B368" s="39"/>
      <c r="C368" s="272" t="s">
        <v>452</v>
      </c>
      <c r="D368" s="272" t="s">
        <v>312</v>
      </c>
      <c r="E368" s="273" t="s">
        <v>453</v>
      </c>
      <c r="F368" s="274" t="s">
        <v>454</v>
      </c>
      <c r="G368" s="275" t="s">
        <v>235</v>
      </c>
      <c r="H368" s="276">
        <v>50</v>
      </c>
      <c r="I368" s="277"/>
      <c r="J368" s="278">
        <f>ROUND(I368*H368,2)</f>
        <v>0</v>
      </c>
      <c r="K368" s="274" t="s">
        <v>135</v>
      </c>
      <c r="L368" s="279"/>
      <c r="M368" s="280" t="s">
        <v>1</v>
      </c>
      <c r="N368" s="281" t="s">
        <v>41</v>
      </c>
      <c r="O368" s="91"/>
      <c r="P368" s="235">
        <f>O368*H368</f>
        <v>0</v>
      </c>
      <c r="Q368" s="235">
        <v>0.031</v>
      </c>
      <c r="R368" s="235">
        <f>Q368*H368</f>
        <v>1.55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455</v>
      </c>
      <c r="AT368" s="237" t="s">
        <v>312</v>
      </c>
      <c r="AU368" s="237" t="s">
        <v>85</v>
      </c>
      <c r="AY368" s="17" t="s">
        <v>129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455</v>
      </c>
      <c r="BM368" s="237" t="s">
        <v>456</v>
      </c>
    </row>
    <row r="369" s="13" customFormat="1">
      <c r="A369" s="13"/>
      <c r="B369" s="239"/>
      <c r="C369" s="240"/>
      <c r="D369" s="241" t="s">
        <v>138</v>
      </c>
      <c r="E369" s="242" t="s">
        <v>1</v>
      </c>
      <c r="F369" s="243" t="s">
        <v>457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138</v>
      </c>
      <c r="AU369" s="249" t="s">
        <v>85</v>
      </c>
      <c r="AV369" s="13" t="s">
        <v>83</v>
      </c>
      <c r="AW369" s="13" t="s">
        <v>32</v>
      </c>
      <c r="AX369" s="13" t="s">
        <v>76</v>
      </c>
      <c r="AY369" s="249" t="s">
        <v>129</v>
      </c>
    </row>
    <row r="370" s="14" customFormat="1">
      <c r="A370" s="14"/>
      <c r="B370" s="250"/>
      <c r="C370" s="251"/>
      <c r="D370" s="241" t="s">
        <v>138</v>
      </c>
      <c r="E370" s="252" t="s">
        <v>1</v>
      </c>
      <c r="F370" s="253" t="s">
        <v>458</v>
      </c>
      <c r="G370" s="251"/>
      <c r="H370" s="254">
        <v>50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138</v>
      </c>
      <c r="AU370" s="260" t="s">
        <v>85</v>
      </c>
      <c r="AV370" s="14" t="s">
        <v>85</v>
      </c>
      <c r="AW370" s="14" t="s">
        <v>32</v>
      </c>
      <c r="AX370" s="14" t="s">
        <v>76</v>
      </c>
      <c r="AY370" s="260" t="s">
        <v>129</v>
      </c>
    </row>
    <row r="371" s="15" customFormat="1">
      <c r="A371" s="15"/>
      <c r="B371" s="261"/>
      <c r="C371" s="262"/>
      <c r="D371" s="241" t="s">
        <v>138</v>
      </c>
      <c r="E371" s="263" t="s">
        <v>1</v>
      </c>
      <c r="F371" s="264" t="s">
        <v>141</v>
      </c>
      <c r="G371" s="262"/>
      <c r="H371" s="265">
        <v>50</v>
      </c>
      <c r="I371" s="266"/>
      <c r="J371" s="262"/>
      <c r="K371" s="262"/>
      <c r="L371" s="267"/>
      <c r="M371" s="282"/>
      <c r="N371" s="283"/>
      <c r="O371" s="283"/>
      <c r="P371" s="283"/>
      <c r="Q371" s="283"/>
      <c r="R371" s="283"/>
      <c r="S371" s="283"/>
      <c r="T371" s="28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1" t="s">
        <v>138</v>
      </c>
      <c r="AU371" s="271" t="s">
        <v>85</v>
      </c>
      <c r="AV371" s="15" t="s">
        <v>136</v>
      </c>
      <c r="AW371" s="15" t="s">
        <v>32</v>
      </c>
      <c r="AX371" s="15" t="s">
        <v>83</v>
      </c>
      <c r="AY371" s="271" t="s">
        <v>129</v>
      </c>
    </row>
    <row r="372" s="2" customFormat="1" ht="6.96" customHeight="1">
      <c r="A372" s="38"/>
      <c r="B372" s="66"/>
      <c r="C372" s="67"/>
      <c r="D372" s="67"/>
      <c r="E372" s="67"/>
      <c r="F372" s="67"/>
      <c r="G372" s="67"/>
      <c r="H372" s="67"/>
      <c r="I372" s="67"/>
      <c r="J372" s="67"/>
      <c r="K372" s="67"/>
      <c r="L372" s="44"/>
      <c r="M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</row>
  </sheetData>
  <sheetProtection sheet="1" autoFilter="0" formatColumns="0" formatRows="0" objects="1" scenarios="1" spinCount="100000" saltValue="0KMyhex+fZ8Yw2Xyo8jyjiG6V+iSWS0LfjVwwwZRuBg19wYwdRh1UxlRe069U2dDqaOiKJmF6Sk08WPPFhlKVw==" hashValue="h6EMABo9+DuAbIv6BeIfmP4mU7ZtD5gbzT2hrWLuM8o0Z92FoUNucvg5HLHJP/Hy/9VupeYWwJXopIwaiUTInw==" algorithmName="SHA-512" password="CC35"/>
  <autoFilter ref="C126:K3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ROUND((SUM(BE128:BE543)),  2)</f>
        <v>0</v>
      </c>
      <c r="G35" s="38"/>
      <c r="H35" s="38"/>
      <c r="I35" s="164">
        <v>0.20999999999999999</v>
      </c>
      <c r="J35" s="163">
        <f>ROUND(((SUM(BE128:BE543))*I35),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ROUND((SUM(BF128:BF543)),  2)</f>
        <v>0</v>
      </c>
      <c r="G36" s="38"/>
      <c r="H36" s="38"/>
      <c r="I36" s="164">
        <v>0.12</v>
      </c>
      <c r="J36" s="163">
        <f>ROUND(((SUM(BF128:BF543))*I36),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ROUND((SUM(BG128:BG543)),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ROUND((SUM(BH128:BH543)),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ROUND((SUM(BI128:BI543)),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460</v>
      </c>
      <c r="E101" s="196"/>
      <c r="F101" s="196"/>
      <c r="G101" s="196"/>
      <c r="H101" s="196"/>
      <c r="I101" s="196"/>
      <c r="J101" s="197">
        <f>J247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109</v>
      </c>
      <c r="E102" s="196"/>
      <c r="F102" s="196"/>
      <c r="G102" s="196"/>
      <c r="H102" s="196"/>
      <c r="I102" s="196"/>
      <c r="J102" s="197">
        <f>J417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110</v>
      </c>
      <c r="E103" s="196"/>
      <c r="F103" s="196"/>
      <c r="G103" s="196"/>
      <c r="H103" s="196"/>
      <c r="I103" s="196"/>
      <c r="J103" s="197">
        <f>J522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111</v>
      </c>
      <c r="E104" s="196"/>
      <c r="F104" s="196"/>
      <c r="G104" s="196"/>
      <c r="H104" s="196"/>
      <c r="I104" s="196"/>
      <c r="J104" s="197">
        <f>J535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461</v>
      </c>
      <c r="E105" s="191"/>
      <c r="F105" s="191"/>
      <c r="G105" s="191"/>
      <c r="H105" s="191"/>
      <c r="I105" s="191"/>
      <c r="J105" s="192">
        <f>J538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462</v>
      </c>
      <c r="E106" s="196"/>
      <c r="F106" s="196"/>
      <c r="G106" s="196"/>
      <c r="H106" s="196"/>
      <c r="I106" s="196"/>
      <c r="J106" s="197">
        <f>J539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Rekonstrukce ulice Na Drahách, Rychnov nad Kněžnou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98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99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b - návrh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Rychnov nad Kněžnou</v>
      </c>
      <c r="G122" s="40"/>
      <c r="H122" s="40"/>
      <c r="I122" s="32" t="s">
        <v>22</v>
      </c>
      <c r="J122" s="79" t="str">
        <f>IF(J14="","",J14)</f>
        <v>2. 2. 2024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30</v>
      </c>
      <c r="J124" s="36" t="str">
        <f>E23</f>
        <v>VIAPROJEKT s.r.o. HK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IF(E20="","",E20)</f>
        <v>Vyplň údaj</v>
      </c>
      <c r="G125" s="40"/>
      <c r="H125" s="40"/>
      <c r="I125" s="32" t="s">
        <v>33</v>
      </c>
      <c r="J125" s="36" t="str">
        <f>E26</f>
        <v>B.Burešová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115</v>
      </c>
      <c r="D127" s="202" t="s">
        <v>61</v>
      </c>
      <c r="E127" s="202" t="s">
        <v>57</v>
      </c>
      <c r="F127" s="202" t="s">
        <v>58</v>
      </c>
      <c r="G127" s="202" t="s">
        <v>116</v>
      </c>
      <c r="H127" s="202" t="s">
        <v>117</v>
      </c>
      <c r="I127" s="202" t="s">
        <v>118</v>
      </c>
      <c r="J127" s="202" t="s">
        <v>104</v>
      </c>
      <c r="K127" s="203" t="s">
        <v>119</v>
      </c>
      <c r="L127" s="204"/>
      <c r="M127" s="100" t="s">
        <v>1</v>
      </c>
      <c r="N127" s="101" t="s">
        <v>40</v>
      </c>
      <c r="O127" s="101" t="s">
        <v>120</v>
      </c>
      <c r="P127" s="101" t="s">
        <v>121</v>
      </c>
      <c r="Q127" s="101" t="s">
        <v>122</v>
      </c>
      <c r="R127" s="101" t="s">
        <v>123</v>
      </c>
      <c r="S127" s="101" t="s">
        <v>124</v>
      </c>
      <c r="T127" s="102" t="s">
        <v>125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126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P129+P538</f>
        <v>0</v>
      </c>
      <c r="Q128" s="104"/>
      <c r="R128" s="207">
        <f>R129+R538</f>
        <v>249.93142699999999</v>
      </c>
      <c r="S128" s="104"/>
      <c r="T128" s="208">
        <f>T129+T538</f>
        <v>0.40663000000000005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106</v>
      </c>
      <c r="BK128" s="209">
        <f>BK129+BK538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127</v>
      </c>
      <c r="F129" s="213" t="s">
        <v>128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P130+P247+P417+P522+P535</f>
        <v>0</v>
      </c>
      <c r="Q129" s="218"/>
      <c r="R129" s="219">
        <f>R130+R247+R417+R522+R535</f>
        <v>249.90462699999998</v>
      </c>
      <c r="S129" s="218"/>
      <c r="T129" s="220">
        <f>T130+T247+T417+T522+T535</f>
        <v>0.40663000000000005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129</v>
      </c>
      <c r="BK129" s="223">
        <f>BK130+BK247+BK417+BK522+BK535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83</v>
      </c>
      <c r="F130" s="224" t="s">
        <v>130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SUM(P131:P246)</f>
        <v>0</v>
      </c>
      <c r="Q130" s="218"/>
      <c r="R130" s="219">
        <f>SUM(R131:R246)</f>
        <v>37.352657000000001</v>
      </c>
      <c r="S130" s="218"/>
      <c r="T130" s="220">
        <f>SUM(T131:T246)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83</v>
      </c>
      <c r="AY130" s="221" t="s">
        <v>129</v>
      </c>
      <c r="BK130" s="223">
        <f>SUM(BK131:BK246)</f>
        <v>0</v>
      </c>
    </row>
    <row r="131" s="2" customFormat="1" ht="21.75" customHeight="1">
      <c r="A131" s="38"/>
      <c r="B131" s="39"/>
      <c r="C131" s="226" t="s">
        <v>83</v>
      </c>
      <c r="D131" s="226" t="s">
        <v>131</v>
      </c>
      <c r="E131" s="227" t="s">
        <v>463</v>
      </c>
      <c r="F131" s="228" t="s">
        <v>464</v>
      </c>
      <c r="G131" s="229" t="s">
        <v>253</v>
      </c>
      <c r="H131" s="230">
        <v>851</v>
      </c>
      <c r="I131" s="231"/>
      <c r="J131" s="232">
        <f>ROUND(I131*H131,2)</f>
        <v>0</v>
      </c>
      <c r="K131" s="228" t="s">
        <v>135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136</v>
      </c>
      <c r="AT131" s="237" t="s">
        <v>131</v>
      </c>
      <c r="AU131" s="237" t="s">
        <v>85</v>
      </c>
      <c r="AY131" s="17" t="s">
        <v>129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136</v>
      </c>
      <c r="BM131" s="237" t="s">
        <v>465</v>
      </c>
    </row>
    <row r="132" s="13" customFormat="1">
      <c r="A132" s="13"/>
      <c r="B132" s="239"/>
      <c r="C132" s="240"/>
      <c r="D132" s="241" t="s">
        <v>138</v>
      </c>
      <c r="E132" s="242" t="s">
        <v>1</v>
      </c>
      <c r="F132" s="243" t="s">
        <v>466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138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129</v>
      </c>
    </row>
    <row r="133" s="14" customFormat="1">
      <c r="A133" s="14"/>
      <c r="B133" s="250"/>
      <c r="C133" s="251"/>
      <c r="D133" s="241" t="s">
        <v>138</v>
      </c>
      <c r="E133" s="252" t="s">
        <v>1</v>
      </c>
      <c r="F133" s="253" t="s">
        <v>467</v>
      </c>
      <c r="G133" s="251"/>
      <c r="H133" s="254">
        <v>851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138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129</v>
      </c>
    </row>
    <row r="134" s="15" customFormat="1">
      <c r="A134" s="15"/>
      <c r="B134" s="261"/>
      <c r="C134" s="262"/>
      <c r="D134" s="241" t="s">
        <v>138</v>
      </c>
      <c r="E134" s="263" t="s">
        <v>1</v>
      </c>
      <c r="F134" s="264" t="s">
        <v>141</v>
      </c>
      <c r="G134" s="262"/>
      <c r="H134" s="265">
        <v>851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138</v>
      </c>
      <c r="AU134" s="271" t="s">
        <v>85</v>
      </c>
      <c r="AV134" s="15" t="s">
        <v>136</v>
      </c>
      <c r="AW134" s="15" t="s">
        <v>32</v>
      </c>
      <c r="AX134" s="15" t="s">
        <v>83</v>
      </c>
      <c r="AY134" s="271" t="s">
        <v>129</v>
      </c>
    </row>
    <row r="135" s="2" customFormat="1" ht="21.75" customHeight="1">
      <c r="A135" s="38"/>
      <c r="B135" s="39"/>
      <c r="C135" s="226" t="s">
        <v>85</v>
      </c>
      <c r="D135" s="226" t="s">
        <v>131</v>
      </c>
      <c r="E135" s="227" t="s">
        <v>468</v>
      </c>
      <c r="F135" s="228" t="s">
        <v>469</v>
      </c>
      <c r="G135" s="229" t="s">
        <v>253</v>
      </c>
      <c r="H135" s="230">
        <v>3</v>
      </c>
      <c r="I135" s="231"/>
      <c r="J135" s="232">
        <f>ROUND(I135*H135,2)</f>
        <v>0</v>
      </c>
      <c r="K135" s="228" t="s">
        <v>135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136</v>
      </c>
      <c r="AT135" s="237" t="s">
        <v>131</v>
      </c>
      <c r="AU135" s="237" t="s">
        <v>85</v>
      </c>
      <c r="AY135" s="17" t="s">
        <v>129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136</v>
      </c>
      <c r="BM135" s="237" t="s">
        <v>470</v>
      </c>
    </row>
    <row r="136" s="13" customFormat="1">
      <c r="A136" s="13"/>
      <c r="B136" s="239"/>
      <c r="C136" s="240"/>
      <c r="D136" s="241" t="s">
        <v>138</v>
      </c>
      <c r="E136" s="242" t="s">
        <v>1</v>
      </c>
      <c r="F136" s="243" t="s">
        <v>471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138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129</v>
      </c>
    </row>
    <row r="137" s="14" customFormat="1">
      <c r="A137" s="14"/>
      <c r="B137" s="250"/>
      <c r="C137" s="251"/>
      <c r="D137" s="241" t="s">
        <v>138</v>
      </c>
      <c r="E137" s="252" t="s">
        <v>1</v>
      </c>
      <c r="F137" s="253" t="s">
        <v>147</v>
      </c>
      <c r="G137" s="251"/>
      <c r="H137" s="254">
        <v>3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138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129</v>
      </c>
    </row>
    <row r="138" s="15" customFormat="1">
      <c r="A138" s="15"/>
      <c r="B138" s="261"/>
      <c r="C138" s="262"/>
      <c r="D138" s="241" t="s">
        <v>138</v>
      </c>
      <c r="E138" s="263" t="s">
        <v>1</v>
      </c>
      <c r="F138" s="264" t="s">
        <v>141</v>
      </c>
      <c r="G138" s="262"/>
      <c r="H138" s="265">
        <v>3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138</v>
      </c>
      <c r="AU138" s="271" t="s">
        <v>85</v>
      </c>
      <c r="AV138" s="15" t="s">
        <v>136</v>
      </c>
      <c r="AW138" s="15" t="s">
        <v>32</v>
      </c>
      <c r="AX138" s="15" t="s">
        <v>83</v>
      </c>
      <c r="AY138" s="271" t="s">
        <v>129</v>
      </c>
    </row>
    <row r="139" s="2" customFormat="1" ht="16.5" customHeight="1">
      <c r="A139" s="38"/>
      <c r="B139" s="39"/>
      <c r="C139" s="226" t="s">
        <v>147</v>
      </c>
      <c r="D139" s="226" t="s">
        <v>131</v>
      </c>
      <c r="E139" s="227" t="s">
        <v>258</v>
      </c>
      <c r="F139" s="228" t="s">
        <v>259</v>
      </c>
      <c r="G139" s="229" t="s">
        <v>253</v>
      </c>
      <c r="H139" s="230">
        <v>85.099999999999994</v>
      </c>
      <c r="I139" s="231"/>
      <c r="J139" s="232">
        <f>ROUND(I139*H139,2)</f>
        <v>0</v>
      </c>
      <c r="K139" s="228" t="s">
        <v>135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136</v>
      </c>
      <c r="AT139" s="237" t="s">
        <v>131</v>
      </c>
      <c r="AU139" s="237" t="s">
        <v>85</v>
      </c>
      <c r="AY139" s="17" t="s">
        <v>129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136</v>
      </c>
      <c r="BM139" s="237" t="s">
        <v>472</v>
      </c>
    </row>
    <row r="140" s="13" customFormat="1">
      <c r="A140" s="13"/>
      <c r="B140" s="239"/>
      <c r="C140" s="240"/>
      <c r="D140" s="241" t="s">
        <v>138</v>
      </c>
      <c r="E140" s="242" t="s">
        <v>1</v>
      </c>
      <c r="F140" s="243" t="s">
        <v>473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138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129</v>
      </c>
    </row>
    <row r="141" s="14" customFormat="1">
      <c r="A141" s="14"/>
      <c r="B141" s="250"/>
      <c r="C141" s="251"/>
      <c r="D141" s="241" t="s">
        <v>138</v>
      </c>
      <c r="E141" s="252" t="s">
        <v>1</v>
      </c>
      <c r="F141" s="253" t="s">
        <v>474</v>
      </c>
      <c r="G141" s="251"/>
      <c r="H141" s="254">
        <v>85.099999999999994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138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129</v>
      </c>
    </row>
    <row r="142" s="15" customFormat="1">
      <c r="A142" s="15"/>
      <c r="B142" s="261"/>
      <c r="C142" s="262"/>
      <c r="D142" s="241" t="s">
        <v>138</v>
      </c>
      <c r="E142" s="263" t="s">
        <v>1</v>
      </c>
      <c r="F142" s="264" t="s">
        <v>141</v>
      </c>
      <c r="G142" s="262"/>
      <c r="H142" s="265">
        <v>85.099999999999994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138</v>
      </c>
      <c r="AU142" s="271" t="s">
        <v>85</v>
      </c>
      <c r="AV142" s="15" t="s">
        <v>136</v>
      </c>
      <c r="AW142" s="15" t="s">
        <v>32</v>
      </c>
      <c r="AX142" s="15" t="s">
        <v>83</v>
      </c>
      <c r="AY142" s="271" t="s">
        <v>129</v>
      </c>
    </row>
    <row r="143" s="2" customFormat="1" ht="16.5" customHeight="1">
      <c r="A143" s="38"/>
      <c r="B143" s="39"/>
      <c r="C143" s="226" t="s">
        <v>136</v>
      </c>
      <c r="D143" s="226" t="s">
        <v>131</v>
      </c>
      <c r="E143" s="227" t="s">
        <v>258</v>
      </c>
      <c r="F143" s="228" t="s">
        <v>259</v>
      </c>
      <c r="G143" s="229" t="s">
        <v>253</v>
      </c>
      <c r="H143" s="230">
        <v>3</v>
      </c>
      <c r="I143" s="231"/>
      <c r="J143" s="232">
        <f>ROUND(I143*H143,2)</f>
        <v>0</v>
      </c>
      <c r="K143" s="228" t="s">
        <v>135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136</v>
      </c>
      <c r="AT143" s="237" t="s">
        <v>131</v>
      </c>
      <c r="AU143" s="237" t="s">
        <v>85</v>
      </c>
      <c r="AY143" s="17" t="s">
        <v>129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136</v>
      </c>
      <c r="BM143" s="237" t="s">
        <v>475</v>
      </c>
    </row>
    <row r="144" s="13" customFormat="1">
      <c r="A144" s="13"/>
      <c r="B144" s="239"/>
      <c r="C144" s="240"/>
      <c r="D144" s="241" t="s">
        <v>138</v>
      </c>
      <c r="E144" s="242" t="s">
        <v>1</v>
      </c>
      <c r="F144" s="243" t="s">
        <v>476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129</v>
      </c>
    </row>
    <row r="145" s="14" customFormat="1">
      <c r="A145" s="14"/>
      <c r="B145" s="250"/>
      <c r="C145" s="251"/>
      <c r="D145" s="241" t="s">
        <v>138</v>
      </c>
      <c r="E145" s="252" t="s">
        <v>1</v>
      </c>
      <c r="F145" s="253" t="s">
        <v>147</v>
      </c>
      <c r="G145" s="251"/>
      <c r="H145" s="254">
        <v>3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138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129</v>
      </c>
    </row>
    <row r="146" s="15" customFormat="1">
      <c r="A146" s="15"/>
      <c r="B146" s="261"/>
      <c r="C146" s="262"/>
      <c r="D146" s="241" t="s">
        <v>138</v>
      </c>
      <c r="E146" s="263" t="s">
        <v>1</v>
      </c>
      <c r="F146" s="264" t="s">
        <v>141</v>
      </c>
      <c r="G146" s="262"/>
      <c r="H146" s="265">
        <v>3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138</v>
      </c>
      <c r="AU146" s="271" t="s">
        <v>85</v>
      </c>
      <c r="AV146" s="15" t="s">
        <v>136</v>
      </c>
      <c r="AW146" s="15" t="s">
        <v>32</v>
      </c>
      <c r="AX146" s="15" t="s">
        <v>83</v>
      </c>
      <c r="AY146" s="271" t="s">
        <v>129</v>
      </c>
    </row>
    <row r="147" s="2" customFormat="1" ht="21.75" customHeight="1">
      <c r="A147" s="38"/>
      <c r="B147" s="39"/>
      <c r="C147" s="226" t="s">
        <v>156</v>
      </c>
      <c r="D147" s="226" t="s">
        <v>131</v>
      </c>
      <c r="E147" s="227" t="s">
        <v>262</v>
      </c>
      <c r="F147" s="228" t="s">
        <v>263</v>
      </c>
      <c r="G147" s="229" t="s">
        <v>253</v>
      </c>
      <c r="H147" s="230">
        <v>8.8000000000000007</v>
      </c>
      <c r="I147" s="231"/>
      <c r="J147" s="232">
        <f>ROUND(I147*H147,2)</f>
        <v>0</v>
      </c>
      <c r="K147" s="228" t="s">
        <v>135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136</v>
      </c>
      <c r="AT147" s="237" t="s">
        <v>131</v>
      </c>
      <c r="AU147" s="237" t="s">
        <v>85</v>
      </c>
      <c r="AY147" s="17" t="s">
        <v>129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136</v>
      </c>
      <c r="BM147" s="237" t="s">
        <v>477</v>
      </c>
    </row>
    <row r="148" s="13" customFormat="1">
      <c r="A148" s="13"/>
      <c r="B148" s="239"/>
      <c r="C148" s="240"/>
      <c r="D148" s="241" t="s">
        <v>138</v>
      </c>
      <c r="E148" s="242" t="s">
        <v>1</v>
      </c>
      <c r="F148" s="243" t="s">
        <v>478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129</v>
      </c>
    </row>
    <row r="149" s="14" customFormat="1">
      <c r="A149" s="14"/>
      <c r="B149" s="250"/>
      <c r="C149" s="251"/>
      <c r="D149" s="241" t="s">
        <v>138</v>
      </c>
      <c r="E149" s="252" t="s">
        <v>1</v>
      </c>
      <c r="F149" s="253" t="s">
        <v>266</v>
      </c>
      <c r="G149" s="251"/>
      <c r="H149" s="254">
        <v>8.8000000000000007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138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129</v>
      </c>
    </row>
    <row r="150" s="15" customFormat="1">
      <c r="A150" s="15"/>
      <c r="B150" s="261"/>
      <c r="C150" s="262"/>
      <c r="D150" s="241" t="s">
        <v>138</v>
      </c>
      <c r="E150" s="263" t="s">
        <v>1</v>
      </c>
      <c r="F150" s="264" t="s">
        <v>141</v>
      </c>
      <c r="G150" s="262"/>
      <c r="H150" s="265">
        <v>8.8000000000000007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138</v>
      </c>
      <c r="AU150" s="271" t="s">
        <v>85</v>
      </c>
      <c r="AV150" s="15" t="s">
        <v>136</v>
      </c>
      <c r="AW150" s="15" t="s">
        <v>32</v>
      </c>
      <c r="AX150" s="15" t="s">
        <v>83</v>
      </c>
      <c r="AY150" s="271" t="s">
        <v>129</v>
      </c>
    </row>
    <row r="151" s="2" customFormat="1" ht="21.75" customHeight="1">
      <c r="A151" s="38"/>
      <c r="B151" s="39"/>
      <c r="C151" s="226" t="s">
        <v>162</v>
      </c>
      <c r="D151" s="226" t="s">
        <v>131</v>
      </c>
      <c r="E151" s="227" t="s">
        <v>268</v>
      </c>
      <c r="F151" s="228" t="s">
        <v>269</v>
      </c>
      <c r="G151" s="229" t="s">
        <v>253</v>
      </c>
      <c r="H151" s="230">
        <v>851</v>
      </c>
      <c r="I151" s="231"/>
      <c r="J151" s="232">
        <f>ROUND(I151*H151,2)</f>
        <v>0</v>
      </c>
      <c r="K151" s="228" t="s">
        <v>135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136</v>
      </c>
      <c r="AT151" s="237" t="s">
        <v>131</v>
      </c>
      <c r="AU151" s="237" t="s">
        <v>85</v>
      </c>
      <c r="AY151" s="17" t="s">
        <v>129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136</v>
      </c>
      <c r="BM151" s="237" t="s">
        <v>479</v>
      </c>
    </row>
    <row r="152" s="13" customFormat="1">
      <c r="A152" s="13"/>
      <c r="B152" s="239"/>
      <c r="C152" s="240"/>
      <c r="D152" s="241" t="s">
        <v>138</v>
      </c>
      <c r="E152" s="242" t="s">
        <v>1</v>
      </c>
      <c r="F152" s="243" t="s">
        <v>466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138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129</v>
      </c>
    </row>
    <row r="153" s="14" customFormat="1">
      <c r="A153" s="14"/>
      <c r="B153" s="250"/>
      <c r="C153" s="251"/>
      <c r="D153" s="241" t="s">
        <v>138</v>
      </c>
      <c r="E153" s="252" t="s">
        <v>1</v>
      </c>
      <c r="F153" s="253" t="s">
        <v>467</v>
      </c>
      <c r="G153" s="251"/>
      <c r="H153" s="254">
        <v>851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138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129</v>
      </c>
    </row>
    <row r="154" s="15" customFormat="1">
      <c r="A154" s="15"/>
      <c r="B154" s="261"/>
      <c r="C154" s="262"/>
      <c r="D154" s="241" t="s">
        <v>138</v>
      </c>
      <c r="E154" s="263" t="s">
        <v>1</v>
      </c>
      <c r="F154" s="264" t="s">
        <v>141</v>
      </c>
      <c r="G154" s="262"/>
      <c r="H154" s="265">
        <v>851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138</v>
      </c>
      <c r="AU154" s="271" t="s">
        <v>85</v>
      </c>
      <c r="AV154" s="15" t="s">
        <v>136</v>
      </c>
      <c r="AW154" s="15" t="s">
        <v>32</v>
      </c>
      <c r="AX154" s="15" t="s">
        <v>83</v>
      </c>
      <c r="AY154" s="271" t="s">
        <v>129</v>
      </c>
    </row>
    <row r="155" s="2" customFormat="1" ht="21.75" customHeight="1">
      <c r="A155" s="38"/>
      <c r="B155" s="39"/>
      <c r="C155" s="226" t="s">
        <v>168</v>
      </c>
      <c r="D155" s="226" t="s">
        <v>131</v>
      </c>
      <c r="E155" s="227" t="s">
        <v>268</v>
      </c>
      <c r="F155" s="228" t="s">
        <v>269</v>
      </c>
      <c r="G155" s="229" t="s">
        <v>253</v>
      </c>
      <c r="H155" s="230">
        <v>18</v>
      </c>
      <c r="I155" s="231"/>
      <c r="J155" s="232">
        <f>ROUND(I155*H155,2)</f>
        <v>0</v>
      </c>
      <c r="K155" s="228" t="s">
        <v>135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136</v>
      </c>
      <c r="AT155" s="237" t="s">
        <v>131</v>
      </c>
      <c r="AU155" s="237" t="s">
        <v>85</v>
      </c>
      <c r="AY155" s="17" t="s">
        <v>129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136</v>
      </c>
      <c r="BM155" s="237" t="s">
        <v>480</v>
      </c>
    </row>
    <row r="156" s="13" customFormat="1">
      <c r="A156" s="13"/>
      <c r="B156" s="239"/>
      <c r="C156" s="240"/>
      <c r="D156" s="241" t="s">
        <v>138</v>
      </c>
      <c r="E156" s="242" t="s">
        <v>1</v>
      </c>
      <c r="F156" s="243" t="s">
        <v>481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138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129</v>
      </c>
    </row>
    <row r="157" s="14" customFormat="1">
      <c r="A157" s="14"/>
      <c r="B157" s="250"/>
      <c r="C157" s="251"/>
      <c r="D157" s="241" t="s">
        <v>138</v>
      </c>
      <c r="E157" s="252" t="s">
        <v>1</v>
      </c>
      <c r="F157" s="253" t="s">
        <v>221</v>
      </c>
      <c r="G157" s="251"/>
      <c r="H157" s="254">
        <v>18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138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129</v>
      </c>
    </row>
    <row r="158" s="15" customFormat="1">
      <c r="A158" s="15"/>
      <c r="B158" s="261"/>
      <c r="C158" s="262"/>
      <c r="D158" s="241" t="s">
        <v>138</v>
      </c>
      <c r="E158" s="263" t="s">
        <v>1</v>
      </c>
      <c r="F158" s="264" t="s">
        <v>141</v>
      </c>
      <c r="G158" s="262"/>
      <c r="H158" s="265">
        <v>18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138</v>
      </c>
      <c r="AU158" s="271" t="s">
        <v>85</v>
      </c>
      <c r="AV158" s="15" t="s">
        <v>136</v>
      </c>
      <c r="AW158" s="15" t="s">
        <v>32</v>
      </c>
      <c r="AX158" s="15" t="s">
        <v>83</v>
      </c>
      <c r="AY158" s="271" t="s">
        <v>129</v>
      </c>
    </row>
    <row r="159" s="2" customFormat="1" ht="21.75" customHeight="1">
      <c r="A159" s="38"/>
      <c r="B159" s="39"/>
      <c r="C159" s="226" t="s">
        <v>173</v>
      </c>
      <c r="D159" s="226" t="s">
        <v>131</v>
      </c>
      <c r="E159" s="227" t="s">
        <v>268</v>
      </c>
      <c r="F159" s="228" t="s">
        <v>269</v>
      </c>
      <c r="G159" s="229" t="s">
        <v>253</v>
      </c>
      <c r="H159" s="230">
        <v>0.053999999999999999</v>
      </c>
      <c r="I159" s="231"/>
      <c r="J159" s="232">
        <f>ROUND(I159*H159,2)</f>
        <v>0</v>
      </c>
      <c r="K159" s="228" t="s">
        <v>135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136</v>
      </c>
      <c r="AT159" s="237" t="s">
        <v>131</v>
      </c>
      <c r="AU159" s="237" t="s">
        <v>85</v>
      </c>
      <c r="AY159" s="17" t="s">
        <v>129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136</v>
      </c>
      <c r="BM159" s="237" t="s">
        <v>482</v>
      </c>
    </row>
    <row r="160" s="13" customFormat="1">
      <c r="A160" s="13"/>
      <c r="B160" s="239"/>
      <c r="C160" s="240"/>
      <c r="D160" s="241" t="s">
        <v>138</v>
      </c>
      <c r="E160" s="242" t="s">
        <v>1</v>
      </c>
      <c r="F160" s="243" t="s">
        <v>483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138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129</v>
      </c>
    </row>
    <row r="161" s="14" customFormat="1">
      <c r="A161" s="14"/>
      <c r="B161" s="250"/>
      <c r="C161" s="251"/>
      <c r="D161" s="241" t="s">
        <v>138</v>
      </c>
      <c r="E161" s="252" t="s">
        <v>1</v>
      </c>
      <c r="F161" s="253" t="s">
        <v>484</v>
      </c>
      <c r="G161" s="251"/>
      <c r="H161" s="254">
        <v>0.053999999999999999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138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129</v>
      </c>
    </row>
    <row r="162" s="15" customFormat="1">
      <c r="A162" s="15"/>
      <c r="B162" s="261"/>
      <c r="C162" s="262"/>
      <c r="D162" s="241" t="s">
        <v>138</v>
      </c>
      <c r="E162" s="263" t="s">
        <v>1</v>
      </c>
      <c r="F162" s="264" t="s">
        <v>141</v>
      </c>
      <c r="G162" s="262"/>
      <c r="H162" s="265">
        <v>0.053999999999999999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138</v>
      </c>
      <c r="AU162" s="271" t="s">
        <v>85</v>
      </c>
      <c r="AV162" s="15" t="s">
        <v>136</v>
      </c>
      <c r="AW162" s="15" t="s">
        <v>32</v>
      </c>
      <c r="AX162" s="15" t="s">
        <v>83</v>
      </c>
      <c r="AY162" s="271" t="s">
        <v>129</v>
      </c>
    </row>
    <row r="163" s="2" customFormat="1" ht="21.75" customHeight="1">
      <c r="A163" s="38"/>
      <c r="B163" s="39"/>
      <c r="C163" s="226" t="s">
        <v>178</v>
      </c>
      <c r="D163" s="226" t="s">
        <v>131</v>
      </c>
      <c r="E163" s="227" t="s">
        <v>268</v>
      </c>
      <c r="F163" s="228" t="s">
        <v>269</v>
      </c>
      <c r="G163" s="229" t="s">
        <v>253</v>
      </c>
      <c r="H163" s="230">
        <v>2.75</v>
      </c>
      <c r="I163" s="231"/>
      <c r="J163" s="232">
        <f>ROUND(I163*H163,2)</f>
        <v>0</v>
      </c>
      <c r="K163" s="228" t="s">
        <v>135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136</v>
      </c>
      <c r="AT163" s="237" t="s">
        <v>131</v>
      </c>
      <c r="AU163" s="237" t="s">
        <v>85</v>
      </c>
      <c r="AY163" s="17" t="s">
        <v>129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136</v>
      </c>
      <c r="BM163" s="237" t="s">
        <v>485</v>
      </c>
    </row>
    <row r="164" s="13" customFormat="1">
      <c r="A164" s="13"/>
      <c r="B164" s="239"/>
      <c r="C164" s="240"/>
      <c r="D164" s="241" t="s">
        <v>138</v>
      </c>
      <c r="E164" s="242" t="s">
        <v>1</v>
      </c>
      <c r="F164" s="243" t="s">
        <v>486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138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129</v>
      </c>
    </row>
    <row r="165" s="14" customFormat="1">
      <c r="A165" s="14"/>
      <c r="B165" s="250"/>
      <c r="C165" s="251"/>
      <c r="D165" s="241" t="s">
        <v>138</v>
      </c>
      <c r="E165" s="252" t="s">
        <v>1</v>
      </c>
      <c r="F165" s="253" t="s">
        <v>487</v>
      </c>
      <c r="G165" s="251"/>
      <c r="H165" s="254">
        <v>2.75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138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129</v>
      </c>
    </row>
    <row r="166" s="15" customFormat="1">
      <c r="A166" s="15"/>
      <c r="B166" s="261"/>
      <c r="C166" s="262"/>
      <c r="D166" s="241" t="s">
        <v>138</v>
      </c>
      <c r="E166" s="263" t="s">
        <v>1</v>
      </c>
      <c r="F166" s="264" t="s">
        <v>141</v>
      </c>
      <c r="G166" s="262"/>
      <c r="H166" s="265">
        <v>2.75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138</v>
      </c>
      <c r="AU166" s="271" t="s">
        <v>85</v>
      </c>
      <c r="AV166" s="15" t="s">
        <v>136</v>
      </c>
      <c r="AW166" s="15" t="s">
        <v>32</v>
      </c>
      <c r="AX166" s="15" t="s">
        <v>83</v>
      </c>
      <c r="AY166" s="271" t="s">
        <v>129</v>
      </c>
    </row>
    <row r="167" s="2" customFormat="1" ht="24.15" customHeight="1">
      <c r="A167" s="38"/>
      <c r="B167" s="39"/>
      <c r="C167" s="226" t="s">
        <v>183</v>
      </c>
      <c r="D167" s="226" t="s">
        <v>131</v>
      </c>
      <c r="E167" s="227" t="s">
        <v>273</v>
      </c>
      <c r="F167" s="228" t="s">
        <v>274</v>
      </c>
      <c r="G167" s="229" t="s">
        <v>253</v>
      </c>
      <c r="H167" s="230">
        <v>4255</v>
      </c>
      <c r="I167" s="231"/>
      <c r="J167" s="232">
        <f>ROUND(I167*H167,2)</f>
        <v>0</v>
      </c>
      <c r="K167" s="228" t="s">
        <v>135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136</v>
      </c>
      <c r="AT167" s="237" t="s">
        <v>131</v>
      </c>
      <c r="AU167" s="237" t="s">
        <v>85</v>
      </c>
      <c r="AY167" s="17" t="s">
        <v>129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136</v>
      </c>
      <c r="BM167" s="237" t="s">
        <v>488</v>
      </c>
    </row>
    <row r="168" s="13" customFormat="1">
      <c r="A168" s="13"/>
      <c r="B168" s="239"/>
      <c r="C168" s="240"/>
      <c r="D168" s="241" t="s">
        <v>138</v>
      </c>
      <c r="E168" s="242" t="s">
        <v>1</v>
      </c>
      <c r="F168" s="243" t="s">
        <v>489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138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129</v>
      </c>
    </row>
    <row r="169" s="14" customFormat="1">
      <c r="A169" s="14"/>
      <c r="B169" s="250"/>
      <c r="C169" s="251"/>
      <c r="D169" s="241" t="s">
        <v>138</v>
      </c>
      <c r="E169" s="252" t="s">
        <v>1</v>
      </c>
      <c r="F169" s="253" t="s">
        <v>490</v>
      </c>
      <c r="G169" s="251"/>
      <c r="H169" s="254">
        <v>4255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138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129</v>
      </c>
    </row>
    <row r="170" s="15" customFormat="1">
      <c r="A170" s="15"/>
      <c r="B170" s="261"/>
      <c r="C170" s="262"/>
      <c r="D170" s="241" t="s">
        <v>138</v>
      </c>
      <c r="E170" s="263" t="s">
        <v>1</v>
      </c>
      <c r="F170" s="264" t="s">
        <v>141</v>
      </c>
      <c r="G170" s="262"/>
      <c r="H170" s="265">
        <v>4255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138</v>
      </c>
      <c r="AU170" s="271" t="s">
        <v>85</v>
      </c>
      <c r="AV170" s="15" t="s">
        <v>136</v>
      </c>
      <c r="AW170" s="15" t="s">
        <v>32</v>
      </c>
      <c r="AX170" s="15" t="s">
        <v>83</v>
      </c>
      <c r="AY170" s="271" t="s">
        <v>129</v>
      </c>
    </row>
    <row r="171" s="2" customFormat="1" ht="24.15" customHeight="1">
      <c r="A171" s="38"/>
      <c r="B171" s="39"/>
      <c r="C171" s="226" t="s">
        <v>187</v>
      </c>
      <c r="D171" s="226" t="s">
        <v>131</v>
      </c>
      <c r="E171" s="227" t="s">
        <v>273</v>
      </c>
      <c r="F171" s="228" t="s">
        <v>274</v>
      </c>
      <c r="G171" s="229" t="s">
        <v>253</v>
      </c>
      <c r="H171" s="230">
        <v>90</v>
      </c>
      <c r="I171" s="231"/>
      <c r="J171" s="232">
        <f>ROUND(I171*H171,2)</f>
        <v>0</v>
      </c>
      <c r="K171" s="228" t="s">
        <v>135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136</v>
      </c>
      <c r="AT171" s="237" t="s">
        <v>131</v>
      </c>
      <c r="AU171" s="237" t="s">
        <v>85</v>
      </c>
      <c r="AY171" s="17" t="s">
        <v>129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136</v>
      </c>
      <c r="BM171" s="237" t="s">
        <v>491</v>
      </c>
    </row>
    <row r="172" s="13" customFormat="1">
      <c r="A172" s="13"/>
      <c r="B172" s="239"/>
      <c r="C172" s="240"/>
      <c r="D172" s="241" t="s">
        <v>138</v>
      </c>
      <c r="E172" s="242" t="s">
        <v>1</v>
      </c>
      <c r="F172" s="243" t="s">
        <v>492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138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129</v>
      </c>
    </row>
    <row r="173" s="14" customFormat="1">
      <c r="A173" s="14"/>
      <c r="B173" s="250"/>
      <c r="C173" s="251"/>
      <c r="D173" s="241" t="s">
        <v>138</v>
      </c>
      <c r="E173" s="252" t="s">
        <v>1</v>
      </c>
      <c r="F173" s="253" t="s">
        <v>493</v>
      </c>
      <c r="G173" s="251"/>
      <c r="H173" s="254">
        <v>90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138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129</v>
      </c>
    </row>
    <row r="174" s="15" customFormat="1">
      <c r="A174" s="15"/>
      <c r="B174" s="261"/>
      <c r="C174" s="262"/>
      <c r="D174" s="241" t="s">
        <v>138</v>
      </c>
      <c r="E174" s="263" t="s">
        <v>1</v>
      </c>
      <c r="F174" s="264" t="s">
        <v>141</v>
      </c>
      <c r="G174" s="262"/>
      <c r="H174" s="265">
        <v>90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138</v>
      </c>
      <c r="AU174" s="271" t="s">
        <v>85</v>
      </c>
      <c r="AV174" s="15" t="s">
        <v>136</v>
      </c>
      <c r="AW174" s="15" t="s">
        <v>32</v>
      </c>
      <c r="AX174" s="15" t="s">
        <v>83</v>
      </c>
      <c r="AY174" s="271" t="s">
        <v>129</v>
      </c>
    </row>
    <row r="175" s="2" customFormat="1" ht="24.15" customHeight="1">
      <c r="A175" s="38"/>
      <c r="B175" s="39"/>
      <c r="C175" s="226" t="s">
        <v>8</v>
      </c>
      <c r="D175" s="226" t="s">
        <v>131</v>
      </c>
      <c r="E175" s="227" t="s">
        <v>273</v>
      </c>
      <c r="F175" s="228" t="s">
        <v>274</v>
      </c>
      <c r="G175" s="229" t="s">
        <v>253</v>
      </c>
      <c r="H175" s="230">
        <v>0.27000000000000002</v>
      </c>
      <c r="I175" s="231"/>
      <c r="J175" s="232">
        <f>ROUND(I175*H175,2)</f>
        <v>0</v>
      </c>
      <c r="K175" s="228" t="s">
        <v>135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136</v>
      </c>
      <c r="AT175" s="237" t="s">
        <v>131</v>
      </c>
      <c r="AU175" s="237" t="s">
        <v>85</v>
      </c>
      <c r="AY175" s="17" t="s">
        <v>129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136</v>
      </c>
      <c r="BM175" s="237" t="s">
        <v>494</v>
      </c>
    </row>
    <row r="176" s="13" customFormat="1">
      <c r="A176" s="13"/>
      <c r="B176" s="239"/>
      <c r="C176" s="240"/>
      <c r="D176" s="241" t="s">
        <v>138</v>
      </c>
      <c r="E176" s="242" t="s">
        <v>1</v>
      </c>
      <c r="F176" s="243" t="s">
        <v>495</v>
      </c>
      <c r="G176" s="240"/>
      <c r="H176" s="242" t="s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138</v>
      </c>
      <c r="AU176" s="249" t="s">
        <v>85</v>
      </c>
      <c r="AV176" s="13" t="s">
        <v>83</v>
      </c>
      <c r="AW176" s="13" t="s">
        <v>32</v>
      </c>
      <c r="AX176" s="13" t="s">
        <v>76</v>
      </c>
      <c r="AY176" s="249" t="s">
        <v>129</v>
      </c>
    </row>
    <row r="177" s="14" customFormat="1">
      <c r="A177" s="14"/>
      <c r="B177" s="250"/>
      <c r="C177" s="251"/>
      <c r="D177" s="241" t="s">
        <v>138</v>
      </c>
      <c r="E177" s="252" t="s">
        <v>1</v>
      </c>
      <c r="F177" s="253" t="s">
        <v>496</v>
      </c>
      <c r="G177" s="251"/>
      <c r="H177" s="254">
        <v>0.27000000000000002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138</v>
      </c>
      <c r="AU177" s="260" t="s">
        <v>85</v>
      </c>
      <c r="AV177" s="14" t="s">
        <v>85</v>
      </c>
      <c r="AW177" s="14" t="s">
        <v>32</v>
      </c>
      <c r="AX177" s="14" t="s">
        <v>76</v>
      </c>
      <c r="AY177" s="260" t="s">
        <v>129</v>
      </c>
    </row>
    <row r="178" s="15" customFormat="1">
      <c r="A178" s="15"/>
      <c r="B178" s="261"/>
      <c r="C178" s="262"/>
      <c r="D178" s="241" t="s">
        <v>138</v>
      </c>
      <c r="E178" s="263" t="s">
        <v>1</v>
      </c>
      <c r="F178" s="264" t="s">
        <v>141</v>
      </c>
      <c r="G178" s="262"/>
      <c r="H178" s="265">
        <v>0.27000000000000002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138</v>
      </c>
      <c r="AU178" s="271" t="s">
        <v>85</v>
      </c>
      <c r="AV178" s="15" t="s">
        <v>136</v>
      </c>
      <c r="AW178" s="15" t="s">
        <v>32</v>
      </c>
      <c r="AX178" s="15" t="s">
        <v>83</v>
      </c>
      <c r="AY178" s="271" t="s">
        <v>129</v>
      </c>
    </row>
    <row r="179" s="2" customFormat="1" ht="24.15" customHeight="1">
      <c r="A179" s="38"/>
      <c r="B179" s="39"/>
      <c r="C179" s="226" t="s">
        <v>197</v>
      </c>
      <c r="D179" s="226" t="s">
        <v>131</v>
      </c>
      <c r="E179" s="227" t="s">
        <v>273</v>
      </c>
      <c r="F179" s="228" t="s">
        <v>274</v>
      </c>
      <c r="G179" s="229" t="s">
        <v>253</v>
      </c>
      <c r="H179" s="230">
        <v>13.75</v>
      </c>
      <c r="I179" s="231"/>
      <c r="J179" s="232">
        <f>ROUND(I179*H179,2)</f>
        <v>0</v>
      </c>
      <c r="K179" s="228" t="s">
        <v>135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136</v>
      </c>
      <c r="AT179" s="237" t="s">
        <v>131</v>
      </c>
      <c r="AU179" s="237" t="s">
        <v>85</v>
      </c>
      <c r="AY179" s="17" t="s">
        <v>129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136</v>
      </c>
      <c r="BM179" s="237" t="s">
        <v>497</v>
      </c>
    </row>
    <row r="180" s="13" customFormat="1">
      <c r="A180" s="13"/>
      <c r="B180" s="239"/>
      <c r="C180" s="240"/>
      <c r="D180" s="241" t="s">
        <v>138</v>
      </c>
      <c r="E180" s="242" t="s">
        <v>1</v>
      </c>
      <c r="F180" s="243" t="s">
        <v>498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138</v>
      </c>
      <c r="AU180" s="249" t="s">
        <v>85</v>
      </c>
      <c r="AV180" s="13" t="s">
        <v>83</v>
      </c>
      <c r="AW180" s="13" t="s">
        <v>32</v>
      </c>
      <c r="AX180" s="13" t="s">
        <v>76</v>
      </c>
      <c r="AY180" s="249" t="s">
        <v>129</v>
      </c>
    </row>
    <row r="181" s="14" customFormat="1">
      <c r="A181" s="14"/>
      <c r="B181" s="250"/>
      <c r="C181" s="251"/>
      <c r="D181" s="241" t="s">
        <v>138</v>
      </c>
      <c r="E181" s="252" t="s">
        <v>1</v>
      </c>
      <c r="F181" s="253" t="s">
        <v>499</v>
      </c>
      <c r="G181" s="251"/>
      <c r="H181" s="254">
        <v>13.75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138</v>
      </c>
      <c r="AU181" s="260" t="s">
        <v>85</v>
      </c>
      <c r="AV181" s="14" t="s">
        <v>85</v>
      </c>
      <c r="AW181" s="14" t="s">
        <v>32</v>
      </c>
      <c r="AX181" s="14" t="s">
        <v>76</v>
      </c>
      <c r="AY181" s="260" t="s">
        <v>129</v>
      </c>
    </row>
    <row r="182" s="15" customFormat="1">
      <c r="A182" s="15"/>
      <c r="B182" s="261"/>
      <c r="C182" s="262"/>
      <c r="D182" s="241" t="s">
        <v>138</v>
      </c>
      <c r="E182" s="263" t="s">
        <v>1</v>
      </c>
      <c r="F182" s="264" t="s">
        <v>141</v>
      </c>
      <c r="G182" s="262"/>
      <c r="H182" s="265">
        <v>13.75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138</v>
      </c>
      <c r="AU182" s="271" t="s">
        <v>85</v>
      </c>
      <c r="AV182" s="15" t="s">
        <v>136</v>
      </c>
      <c r="AW182" s="15" t="s">
        <v>32</v>
      </c>
      <c r="AX182" s="15" t="s">
        <v>83</v>
      </c>
      <c r="AY182" s="271" t="s">
        <v>129</v>
      </c>
    </row>
    <row r="183" s="2" customFormat="1" ht="16.5" customHeight="1">
      <c r="A183" s="38"/>
      <c r="B183" s="39"/>
      <c r="C183" s="226" t="s">
        <v>201</v>
      </c>
      <c r="D183" s="226" t="s">
        <v>131</v>
      </c>
      <c r="E183" s="227" t="s">
        <v>279</v>
      </c>
      <c r="F183" s="228" t="s">
        <v>280</v>
      </c>
      <c r="G183" s="229" t="s">
        <v>253</v>
      </c>
      <c r="H183" s="230">
        <v>18</v>
      </c>
      <c r="I183" s="231"/>
      <c r="J183" s="232">
        <f>ROUND(I183*H183,2)</f>
        <v>0</v>
      </c>
      <c r="K183" s="228" t="s">
        <v>135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136</v>
      </c>
      <c r="AT183" s="237" t="s">
        <v>131</v>
      </c>
      <c r="AU183" s="237" t="s">
        <v>85</v>
      </c>
      <c r="AY183" s="17" t="s">
        <v>129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136</v>
      </c>
      <c r="BM183" s="237" t="s">
        <v>500</v>
      </c>
    </row>
    <row r="184" s="13" customFormat="1">
      <c r="A184" s="13"/>
      <c r="B184" s="239"/>
      <c r="C184" s="240"/>
      <c r="D184" s="241" t="s">
        <v>138</v>
      </c>
      <c r="E184" s="242" t="s">
        <v>1</v>
      </c>
      <c r="F184" s="243" t="s">
        <v>501</v>
      </c>
      <c r="G184" s="240"/>
      <c r="H184" s="242" t="s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85</v>
      </c>
      <c r="AV184" s="13" t="s">
        <v>83</v>
      </c>
      <c r="AW184" s="13" t="s">
        <v>32</v>
      </c>
      <c r="AX184" s="13" t="s">
        <v>76</v>
      </c>
      <c r="AY184" s="249" t="s">
        <v>129</v>
      </c>
    </row>
    <row r="185" s="14" customFormat="1">
      <c r="A185" s="14"/>
      <c r="B185" s="250"/>
      <c r="C185" s="251"/>
      <c r="D185" s="241" t="s">
        <v>138</v>
      </c>
      <c r="E185" s="252" t="s">
        <v>1</v>
      </c>
      <c r="F185" s="253" t="s">
        <v>221</v>
      </c>
      <c r="G185" s="251"/>
      <c r="H185" s="254">
        <v>18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138</v>
      </c>
      <c r="AU185" s="260" t="s">
        <v>85</v>
      </c>
      <c r="AV185" s="14" t="s">
        <v>85</v>
      </c>
      <c r="AW185" s="14" t="s">
        <v>32</v>
      </c>
      <c r="AX185" s="14" t="s">
        <v>76</v>
      </c>
      <c r="AY185" s="260" t="s">
        <v>129</v>
      </c>
    </row>
    <row r="186" s="15" customFormat="1">
      <c r="A186" s="15"/>
      <c r="B186" s="261"/>
      <c r="C186" s="262"/>
      <c r="D186" s="241" t="s">
        <v>138</v>
      </c>
      <c r="E186" s="263" t="s">
        <v>1</v>
      </c>
      <c r="F186" s="264" t="s">
        <v>141</v>
      </c>
      <c r="G186" s="262"/>
      <c r="H186" s="265">
        <v>18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138</v>
      </c>
      <c r="AU186" s="271" t="s">
        <v>85</v>
      </c>
      <c r="AV186" s="15" t="s">
        <v>136</v>
      </c>
      <c r="AW186" s="15" t="s">
        <v>32</v>
      </c>
      <c r="AX186" s="15" t="s">
        <v>83</v>
      </c>
      <c r="AY186" s="271" t="s">
        <v>129</v>
      </c>
    </row>
    <row r="187" s="2" customFormat="1" ht="16.5" customHeight="1">
      <c r="A187" s="38"/>
      <c r="B187" s="39"/>
      <c r="C187" s="226" t="s">
        <v>206</v>
      </c>
      <c r="D187" s="226" t="s">
        <v>131</v>
      </c>
      <c r="E187" s="227" t="s">
        <v>279</v>
      </c>
      <c r="F187" s="228" t="s">
        <v>280</v>
      </c>
      <c r="G187" s="229" t="s">
        <v>253</v>
      </c>
      <c r="H187" s="230">
        <v>0.053999999999999999</v>
      </c>
      <c r="I187" s="231"/>
      <c r="J187" s="232">
        <f>ROUND(I187*H187,2)</f>
        <v>0</v>
      </c>
      <c r="K187" s="228" t="s">
        <v>135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136</v>
      </c>
      <c r="AT187" s="237" t="s">
        <v>131</v>
      </c>
      <c r="AU187" s="237" t="s">
        <v>85</v>
      </c>
      <c r="AY187" s="17" t="s">
        <v>129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136</v>
      </c>
      <c r="BM187" s="237" t="s">
        <v>502</v>
      </c>
    </row>
    <row r="188" s="13" customFormat="1">
      <c r="A188" s="13"/>
      <c r="B188" s="239"/>
      <c r="C188" s="240"/>
      <c r="D188" s="241" t="s">
        <v>138</v>
      </c>
      <c r="E188" s="242" t="s">
        <v>1</v>
      </c>
      <c r="F188" s="243" t="s">
        <v>483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138</v>
      </c>
      <c r="AU188" s="249" t="s">
        <v>85</v>
      </c>
      <c r="AV188" s="13" t="s">
        <v>83</v>
      </c>
      <c r="AW188" s="13" t="s">
        <v>32</v>
      </c>
      <c r="AX188" s="13" t="s">
        <v>76</v>
      </c>
      <c r="AY188" s="249" t="s">
        <v>129</v>
      </c>
    </row>
    <row r="189" s="14" customFormat="1">
      <c r="A189" s="14"/>
      <c r="B189" s="250"/>
      <c r="C189" s="251"/>
      <c r="D189" s="241" t="s">
        <v>138</v>
      </c>
      <c r="E189" s="252" t="s">
        <v>1</v>
      </c>
      <c r="F189" s="253" t="s">
        <v>484</v>
      </c>
      <c r="G189" s="251"/>
      <c r="H189" s="254">
        <v>0.053999999999999999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138</v>
      </c>
      <c r="AU189" s="260" t="s">
        <v>85</v>
      </c>
      <c r="AV189" s="14" t="s">
        <v>85</v>
      </c>
      <c r="AW189" s="14" t="s">
        <v>32</v>
      </c>
      <c r="AX189" s="14" t="s">
        <v>76</v>
      </c>
      <c r="AY189" s="260" t="s">
        <v>129</v>
      </c>
    </row>
    <row r="190" s="15" customFormat="1">
      <c r="A190" s="15"/>
      <c r="B190" s="261"/>
      <c r="C190" s="262"/>
      <c r="D190" s="241" t="s">
        <v>138</v>
      </c>
      <c r="E190" s="263" t="s">
        <v>1</v>
      </c>
      <c r="F190" s="264" t="s">
        <v>141</v>
      </c>
      <c r="G190" s="262"/>
      <c r="H190" s="265">
        <v>0.053999999999999999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138</v>
      </c>
      <c r="AU190" s="271" t="s">
        <v>85</v>
      </c>
      <c r="AV190" s="15" t="s">
        <v>136</v>
      </c>
      <c r="AW190" s="15" t="s">
        <v>32</v>
      </c>
      <c r="AX190" s="15" t="s">
        <v>83</v>
      </c>
      <c r="AY190" s="271" t="s">
        <v>129</v>
      </c>
    </row>
    <row r="191" s="2" customFormat="1" ht="16.5" customHeight="1">
      <c r="A191" s="38"/>
      <c r="B191" s="39"/>
      <c r="C191" s="226" t="s">
        <v>211</v>
      </c>
      <c r="D191" s="226" t="s">
        <v>131</v>
      </c>
      <c r="E191" s="227" t="s">
        <v>279</v>
      </c>
      <c r="F191" s="228" t="s">
        <v>280</v>
      </c>
      <c r="G191" s="229" t="s">
        <v>253</v>
      </c>
      <c r="H191" s="230">
        <v>11.550000000000001</v>
      </c>
      <c r="I191" s="231"/>
      <c r="J191" s="232">
        <f>ROUND(I191*H191,2)</f>
        <v>0</v>
      </c>
      <c r="K191" s="228" t="s">
        <v>135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136</v>
      </c>
      <c r="AT191" s="237" t="s">
        <v>131</v>
      </c>
      <c r="AU191" s="237" t="s">
        <v>85</v>
      </c>
      <c r="AY191" s="17" t="s">
        <v>129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136</v>
      </c>
      <c r="BM191" s="237" t="s">
        <v>503</v>
      </c>
    </row>
    <row r="192" s="13" customFormat="1">
      <c r="A192" s="13"/>
      <c r="B192" s="239"/>
      <c r="C192" s="240"/>
      <c r="D192" s="241" t="s">
        <v>138</v>
      </c>
      <c r="E192" s="242" t="s">
        <v>1</v>
      </c>
      <c r="F192" s="243" t="s">
        <v>504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138</v>
      </c>
      <c r="AU192" s="249" t="s">
        <v>85</v>
      </c>
      <c r="AV192" s="13" t="s">
        <v>83</v>
      </c>
      <c r="AW192" s="13" t="s">
        <v>32</v>
      </c>
      <c r="AX192" s="13" t="s">
        <v>76</v>
      </c>
      <c r="AY192" s="249" t="s">
        <v>129</v>
      </c>
    </row>
    <row r="193" s="14" customFormat="1">
      <c r="A193" s="14"/>
      <c r="B193" s="250"/>
      <c r="C193" s="251"/>
      <c r="D193" s="241" t="s">
        <v>138</v>
      </c>
      <c r="E193" s="252" t="s">
        <v>1</v>
      </c>
      <c r="F193" s="253" t="s">
        <v>505</v>
      </c>
      <c r="G193" s="251"/>
      <c r="H193" s="254">
        <v>11.550000000000001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138</v>
      </c>
      <c r="AU193" s="260" t="s">
        <v>85</v>
      </c>
      <c r="AV193" s="14" t="s">
        <v>85</v>
      </c>
      <c r="AW193" s="14" t="s">
        <v>32</v>
      </c>
      <c r="AX193" s="14" t="s">
        <v>76</v>
      </c>
      <c r="AY193" s="260" t="s">
        <v>129</v>
      </c>
    </row>
    <row r="194" s="15" customFormat="1">
      <c r="A194" s="15"/>
      <c r="B194" s="261"/>
      <c r="C194" s="262"/>
      <c r="D194" s="241" t="s">
        <v>138</v>
      </c>
      <c r="E194" s="263" t="s">
        <v>1</v>
      </c>
      <c r="F194" s="264" t="s">
        <v>141</v>
      </c>
      <c r="G194" s="262"/>
      <c r="H194" s="265">
        <v>11.550000000000001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138</v>
      </c>
      <c r="AU194" s="271" t="s">
        <v>85</v>
      </c>
      <c r="AV194" s="15" t="s">
        <v>136</v>
      </c>
      <c r="AW194" s="15" t="s">
        <v>32</v>
      </c>
      <c r="AX194" s="15" t="s">
        <v>83</v>
      </c>
      <c r="AY194" s="271" t="s">
        <v>129</v>
      </c>
    </row>
    <row r="195" s="2" customFormat="1" ht="16.5" customHeight="1">
      <c r="A195" s="38"/>
      <c r="B195" s="39"/>
      <c r="C195" s="226" t="s">
        <v>216</v>
      </c>
      <c r="D195" s="226" t="s">
        <v>131</v>
      </c>
      <c r="E195" s="227" t="s">
        <v>506</v>
      </c>
      <c r="F195" s="228" t="s">
        <v>507</v>
      </c>
      <c r="G195" s="229" t="s">
        <v>253</v>
      </c>
      <c r="H195" s="230">
        <v>18</v>
      </c>
      <c r="I195" s="231"/>
      <c r="J195" s="232">
        <f>ROUND(I195*H195,2)</f>
        <v>0</v>
      </c>
      <c r="K195" s="228" t="s">
        <v>135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136</v>
      </c>
      <c r="AT195" s="237" t="s">
        <v>131</v>
      </c>
      <c r="AU195" s="237" t="s">
        <v>85</v>
      </c>
      <c r="AY195" s="17" t="s">
        <v>129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136</v>
      </c>
      <c r="BM195" s="237" t="s">
        <v>508</v>
      </c>
    </row>
    <row r="196" s="13" customFormat="1">
      <c r="A196" s="13"/>
      <c r="B196" s="239"/>
      <c r="C196" s="240"/>
      <c r="D196" s="241" t="s">
        <v>138</v>
      </c>
      <c r="E196" s="242" t="s">
        <v>1</v>
      </c>
      <c r="F196" s="243" t="s">
        <v>509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85</v>
      </c>
      <c r="AV196" s="13" t="s">
        <v>83</v>
      </c>
      <c r="AW196" s="13" t="s">
        <v>32</v>
      </c>
      <c r="AX196" s="13" t="s">
        <v>76</v>
      </c>
      <c r="AY196" s="249" t="s">
        <v>129</v>
      </c>
    </row>
    <row r="197" s="14" customFormat="1">
      <c r="A197" s="14"/>
      <c r="B197" s="250"/>
      <c r="C197" s="251"/>
      <c r="D197" s="241" t="s">
        <v>138</v>
      </c>
      <c r="E197" s="252" t="s">
        <v>1</v>
      </c>
      <c r="F197" s="253" t="s">
        <v>221</v>
      </c>
      <c r="G197" s="251"/>
      <c r="H197" s="254">
        <v>18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138</v>
      </c>
      <c r="AU197" s="260" t="s">
        <v>85</v>
      </c>
      <c r="AV197" s="14" t="s">
        <v>85</v>
      </c>
      <c r="AW197" s="14" t="s">
        <v>32</v>
      </c>
      <c r="AX197" s="14" t="s">
        <v>76</v>
      </c>
      <c r="AY197" s="260" t="s">
        <v>129</v>
      </c>
    </row>
    <row r="198" s="15" customFormat="1">
      <c r="A198" s="15"/>
      <c r="B198" s="261"/>
      <c r="C198" s="262"/>
      <c r="D198" s="241" t="s">
        <v>138</v>
      </c>
      <c r="E198" s="263" t="s">
        <v>1</v>
      </c>
      <c r="F198" s="264" t="s">
        <v>141</v>
      </c>
      <c r="G198" s="262"/>
      <c r="H198" s="265">
        <v>18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138</v>
      </c>
      <c r="AU198" s="271" t="s">
        <v>85</v>
      </c>
      <c r="AV198" s="15" t="s">
        <v>136</v>
      </c>
      <c r="AW198" s="15" t="s">
        <v>32</v>
      </c>
      <c r="AX198" s="15" t="s">
        <v>83</v>
      </c>
      <c r="AY198" s="271" t="s">
        <v>129</v>
      </c>
    </row>
    <row r="199" s="2" customFormat="1" ht="16.5" customHeight="1">
      <c r="A199" s="38"/>
      <c r="B199" s="39"/>
      <c r="C199" s="272" t="s">
        <v>221</v>
      </c>
      <c r="D199" s="272" t="s">
        <v>312</v>
      </c>
      <c r="E199" s="273" t="s">
        <v>510</v>
      </c>
      <c r="F199" s="274" t="s">
        <v>511</v>
      </c>
      <c r="G199" s="275" t="s">
        <v>286</v>
      </c>
      <c r="H199" s="276">
        <v>32.399999999999999</v>
      </c>
      <c r="I199" s="277"/>
      <c r="J199" s="278">
        <f>ROUND(I199*H199,2)</f>
        <v>0</v>
      </c>
      <c r="K199" s="274" t="s">
        <v>135</v>
      </c>
      <c r="L199" s="279"/>
      <c r="M199" s="280" t="s">
        <v>1</v>
      </c>
      <c r="N199" s="281" t="s">
        <v>41</v>
      </c>
      <c r="O199" s="91"/>
      <c r="P199" s="235">
        <f>O199*H199</f>
        <v>0</v>
      </c>
      <c r="Q199" s="235">
        <v>1</v>
      </c>
      <c r="R199" s="235">
        <f>Q199*H199</f>
        <v>32.399999999999999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173</v>
      </c>
      <c r="AT199" s="237" t="s">
        <v>312</v>
      </c>
      <c r="AU199" s="237" t="s">
        <v>85</v>
      </c>
      <c r="AY199" s="17" t="s">
        <v>129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136</v>
      </c>
      <c r="BM199" s="237" t="s">
        <v>512</v>
      </c>
    </row>
    <row r="200" s="13" customFormat="1">
      <c r="A200" s="13"/>
      <c r="B200" s="239"/>
      <c r="C200" s="240"/>
      <c r="D200" s="241" t="s">
        <v>138</v>
      </c>
      <c r="E200" s="242" t="s">
        <v>1</v>
      </c>
      <c r="F200" s="243" t="s">
        <v>513</v>
      </c>
      <c r="G200" s="240"/>
      <c r="H200" s="242" t="s">
        <v>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138</v>
      </c>
      <c r="AU200" s="249" t="s">
        <v>85</v>
      </c>
      <c r="AV200" s="13" t="s">
        <v>83</v>
      </c>
      <c r="AW200" s="13" t="s">
        <v>32</v>
      </c>
      <c r="AX200" s="13" t="s">
        <v>76</v>
      </c>
      <c r="AY200" s="249" t="s">
        <v>129</v>
      </c>
    </row>
    <row r="201" s="14" customFormat="1">
      <c r="A201" s="14"/>
      <c r="B201" s="250"/>
      <c r="C201" s="251"/>
      <c r="D201" s="241" t="s">
        <v>138</v>
      </c>
      <c r="E201" s="252" t="s">
        <v>1</v>
      </c>
      <c r="F201" s="253" t="s">
        <v>514</v>
      </c>
      <c r="G201" s="251"/>
      <c r="H201" s="254">
        <v>32.399999999999999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138</v>
      </c>
      <c r="AU201" s="260" t="s">
        <v>85</v>
      </c>
      <c r="AV201" s="14" t="s">
        <v>85</v>
      </c>
      <c r="AW201" s="14" t="s">
        <v>32</v>
      </c>
      <c r="AX201" s="14" t="s">
        <v>76</v>
      </c>
      <c r="AY201" s="260" t="s">
        <v>129</v>
      </c>
    </row>
    <row r="202" s="15" customFormat="1">
      <c r="A202" s="15"/>
      <c r="B202" s="261"/>
      <c r="C202" s="262"/>
      <c r="D202" s="241" t="s">
        <v>138</v>
      </c>
      <c r="E202" s="263" t="s">
        <v>1</v>
      </c>
      <c r="F202" s="264" t="s">
        <v>141</v>
      </c>
      <c r="G202" s="262"/>
      <c r="H202" s="265">
        <v>32.399999999999999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1" t="s">
        <v>138</v>
      </c>
      <c r="AU202" s="271" t="s">
        <v>85</v>
      </c>
      <c r="AV202" s="15" t="s">
        <v>136</v>
      </c>
      <c r="AW202" s="15" t="s">
        <v>32</v>
      </c>
      <c r="AX202" s="15" t="s">
        <v>83</v>
      </c>
      <c r="AY202" s="271" t="s">
        <v>129</v>
      </c>
    </row>
    <row r="203" s="2" customFormat="1" ht="16.5" customHeight="1">
      <c r="A203" s="38"/>
      <c r="B203" s="39"/>
      <c r="C203" s="226" t="s">
        <v>226</v>
      </c>
      <c r="D203" s="226" t="s">
        <v>131</v>
      </c>
      <c r="E203" s="227" t="s">
        <v>284</v>
      </c>
      <c r="F203" s="228" t="s">
        <v>285</v>
      </c>
      <c r="G203" s="229" t="s">
        <v>286</v>
      </c>
      <c r="H203" s="230">
        <v>459.54000000000002</v>
      </c>
      <c r="I203" s="231"/>
      <c r="J203" s="232">
        <f>ROUND(I203*H203,2)</f>
        <v>0</v>
      </c>
      <c r="K203" s="228" t="s">
        <v>135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136</v>
      </c>
      <c r="AT203" s="237" t="s">
        <v>131</v>
      </c>
      <c r="AU203" s="237" t="s">
        <v>85</v>
      </c>
      <c r="AY203" s="17" t="s">
        <v>129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136</v>
      </c>
      <c r="BM203" s="237" t="s">
        <v>515</v>
      </c>
    </row>
    <row r="204" s="13" customFormat="1">
      <c r="A204" s="13"/>
      <c r="B204" s="239"/>
      <c r="C204" s="240"/>
      <c r="D204" s="241" t="s">
        <v>138</v>
      </c>
      <c r="E204" s="242" t="s">
        <v>1</v>
      </c>
      <c r="F204" s="243" t="s">
        <v>516</v>
      </c>
      <c r="G204" s="240"/>
      <c r="H204" s="242" t="s">
        <v>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138</v>
      </c>
      <c r="AU204" s="249" t="s">
        <v>85</v>
      </c>
      <c r="AV204" s="13" t="s">
        <v>83</v>
      </c>
      <c r="AW204" s="13" t="s">
        <v>32</v>
      </c>
      <c r="AX204" s="13" t="s">
        <v>76</v>
      </c>
      <c r="AY204" s="249" t="s">
        <v>129</v>
      </c>
    </row>
    <row r="205" s="14" customFormat="1">
      <c r="A205" s="14"/>
      <c r="B205" s="250"/>
      <c r="C205" s="251"/>
      <c r="D205" s="241" t="s">
        <v>138</v>
      </c>
      <c r="E205" s="252" t="s">
        <v>1</v>
      </c>
      <c r="F205" s="253" t="s">
        <v>517</v>
      </c>
      <c r="G205" s="251"/>
      <c r="H205" s="254">
        <v>459.54000000000002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138</v>
      </c>
      <c r="AU205" s="260" t="s">
        <v>85</v>
      </c>
      <c r="AV205" s="14" t="s">
        <v>85</v>
      </c>
      <c r="AW205" s="14" t="s">
        <v>32</v>
      </c>
      <c r="AX205" s="14" t="s">
        <v>76</v>
      </c>
      <c r="AY205" s="260" t="s">
        <v>129</v>
      </c>
    </row>
    <row r="206" s="15" customFormat="1">
      <c r="A206" s="15"/>
      <c r="B206" s="261"/>
      <c r="C206" s="262"/>
      <c r="D206" s="241" t="s">
        <v>138</v>
      </c>
      <c r="E206" s="263" t="s">
        <v>1</v>
      </c>
      <c r="F206" s="264" t="s">
        <v>141</v>
      </c>
      <c r="G206" s="262"/>
      <c r="H206" s="265">
        <v>459.54000000000002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1" t="s">
        <v>138</v>
      </c>
      <c r="AU206" s="271" t="s">
        <v>85</v>
      </c>
      <c r="AV206" s="15" t="s">
        <v>136</v>
      </c>
      <c r="AW206" s="15" t="s">
        <v>32</v>
      </c>
      <c r="AX206" s="15" t="s">
        <v>83</v>
      </c>
      <c r="AY206" s="271" t="s">
        <v>129</v>
      </c>
    </row>
    <row r="207" s="2" customFormat="1" ht="16.5" customHeight="1">
      <c r="A207" s="38"/>
      <c r="B207" s="39"/>
      <c r="C207" s="226" t="s">
        <v>232</v>
      </c>
      <c r="D207" s="226" t="s">
        <v>131</v>
      </c>
      <c r="E207" s="227" t="s">
        <v>284</v>
      </c>
      <c r="F207" s="228" t="s">
        <v>285</v>
      </c>
      <c r="G207" s="229" t="s">
        <v>286</v>
      </c>
      <c r="H207" s="230">
        <v>0.097000000000000003</v>
      </c>
      <c r="I207" s="231"/>
      <c r="J207" s="232">
        <f>ROUND(I207*H207,2)</f>
        <v>0</v>
      </c>
      <c r="K207" s="228" t="s">
        <v>135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136</v>
      </c>
      <c r="AT207" s="237" t="s">
        <v>131</v>
      </c>
      <c r="AU207" s="237" t="s">
        <v>85</v>
      </c>
      <c r="AY207" s="17" t="s">
        <v>129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136</v>
      </c>
      <c r="BM207" s="237" t="s">
        <v>518</v>
      </c>
    </row>
    <row r="208" s="13" customFormat="1">
      <c r="A208" s="13"/>
      <c r="B208" s="239"/>
      <c r="C208" s="240"/>
      <c r="D208" s="241" t="s">
        <v>138</v>
      </c>
      <c r="E208" s="242" t="s">
        <v>1</v>
      </c>
      <c r="F208" s="243" t="s">
        <v>483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138</v>
      </c>
      <c r="AU208" s="249" t="s">
        <v>85</v>
      </c>
      <c r="AV208" s="13" t="s">
        <v>83</v>
      </c>
      <c r="AW208" s="13" t="s">
        <v>32</v>
      </c>
      <c r="AX208" s="13" t="s">
        <v>76</v>
      </c>
      <c r="AY208" s="249" t="s">
        <v>129</v>
      </c>
    </row>
    <row r="209" s="14" customFormat="1">
      <c r="A209" s="14"/>
      <c r="B209" s="250"/>
      <c r="C209" s="251"/>
      <c r="D209" s="241" t="s">
        <v>138</v>
      </c>
      <c r="E209" s="252" t="s">
        <v>1</v>
      </c>
      <c r="F209" s="253" t="s">
        <v>519</v>
      </c>
      <c r="G209" s="251"/>
      <c r="H209" s="254">
        <v>0.097000000000000003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138</v>
      </c>
      <c r="AU209" s="260" t="s">
        <v>85</v>
      </c>
      <c r="AV209" s="14" t="s">
        <v>85</v>
      </c>
      <c r="AW209" s="14" t="s">
        <v>32</v>
      </c>
      <c r="AX209" s="14" t="s">
        <v>76</v>
      </c>
      <c r="AY209" s="260" t="s">
        <v>129</v>
      </c>
    </row>
    <row r="210" s="15" customFormat="1">
      <c r="A210" s="15"/>
      <c r="B210" s="261"/>
      <c r="C210" s="262"/>
      <c r="D210" s="241" t="s">
        <v>138</v>
      </c>
      <c r="E210" s="263" t="s">
        <v>1</v>
      </c>
      <c r="F210" s="264" t="s">
        <v>141</v>
      </c>
      <c r="G210" s="262"/>
      <c r="H210" s="265">
        <v>0.097000000000000003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1" t="s">
        <v>138</v>
      </c>
      <c r="AU210" s="271" t="s">
        <v>85</v>
      </c>
      <c r="AV210" s="15" t="s">
        <v>136</v>
      </c>
      <c r="AW210" s="15" t="s">
        <v>32</v>
      </c>
      <c r="AX210" s="15" t="s">
        <v>83</v>
      </c>
      <c r="AY210" s="271" t="s">
        <v>129</v>
      </c>
    </row>
    <row r="211" s="2" customFormat="1" ht="16.5" customHeight="1">
      <c r="A211" s="38"/>
      <c r="B211" s="39"/>
      <c r="C211" s="226" t="s">
        <v>7</v>
      </c>
      <c r="D211" s="226" t="s">
        <v>131</v>
      </c>
      <c r="E211" s="227" t="s">
        <v>291</v>
      </c>
      <c r="F211" s="228" t="s">
        <v>292</v>
      </c>
      <c r="G211" s="229" t="s">
        <v>286</v>
      </c>
      <c r="H211" s="230">
        <v>1072.26</v>
      </c>
      <c r="I211" s="231"/>
      <c r="J211" s="232">
        <f>ROUND(I211*H211,2)</f>
        <v>0</v>
      </c>
      <c r="K211" s="228" t="s">
        <v>135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136</v>
      </c>
      <c r="AT211" s="237" t="s">
        <v>131</v>
      </c>
      <c r="AU211" s="237" t="s">
        <v>85</v>
      </c>
      <c r="AY211" s="17" t="s">
        <v>129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136</v>
      </c>
      <c r="BM211" s="237" t="s">
        <v>520</v>
      </c>
    </row>
    <row r="212" s="13" customFormat="1">
      <c r="A212" s="13"/>
      <c r="B212" s="239"/>
      <c r="C212" s="240"/>
      <c r="D212" s="241" t="s">
        <v>138</v>
      </c>
      <c r="E212" s="242" t="s">
        <v>1</v>
      </c>
      <c r="F212" s="243" t="s">
        <v>521</v>
      </c>
      <c r="G212" s="240"/>
      <c r="H212" s="242" t="s">
        <v>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138</v>
      </c>
      <c r="AU212" s="249" t="s">
        <v>85</v>
      </c>
      <c r="AV212" s="13" t="s">
        <v>83</v>
      </c>
      <c r="AW212" s="13" t="s">
        <v>32</v>
      </c>
      <c r="AX212" s="13" t="s">
        <v>76</v>
      </c>
      <c r="AY212" s="249" t="s">
        <v>129</v>
      </c>
    </row>
    <row r="213" s="14" customFormat="1">
      <c r="A213" s="14"/>
      <c r="B213" s="250"/>
      <c r="C213" s="251"/>
      <c r="D213" s="241" t="s">
        <v>138</v>
      </c>
      <c r="E213" s="252" t="s">
        <v>1</v>
      </c>
      <c r="F213" s="253" t="s">
        <v>522</v>
      </c>
      <c r="G213" s="251"/>
      <c r="H213" s="254">
        <v>1072.26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138</v>
      </c>
      <c r="AU213" s="260" t="s">
        <v>85</v>
      </c>
      <c r="AV213" s="14" t="s">
        <v>85</v>
      </c>
      <c r="AW213" s="14" t="s">
        <v>32</v>
      </c>
      <c r="AX213" s="14" t="s">
        <v>76</v>
      </c>
      <c r="AY213" s="260" t="s">
        <v>129</v>
      </c>
    </row>
    <row r="214" s="15" customFormat="1">
      <c r="A214" s="15"/>
      <c r="B214" s="261"/>
      <c r="C214" s="262"/>
      <c r="D214" s="241" t="s">
        <v>138</v>
      </c>
      <c r="E214" s="263" t="s">
        <v>1</v>
      </c>
      <c r="F214" s="264" t="s">
        <v>141</v>
      </c>
      <c r="G214" s="262"/>
      <c r="H214" s="265">
        <v>1072.26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1" t="s">
        <v>138</v>
      </c>
      <c r="AU214" s="271" t="s">
        <v>85</v>
      </c>
      <c r="AV214" s="15" t="s">
        <v>136</v>
      </c>
      <c r="AW214" s="15" t="s">
        <v>32</v>
      </c>
      <c r="AX214" s="15" t="s">
        <v>83</v>
      </c>
      <c r="AY214" s="271" t="s">
        <v>129</v>
      </c>
    </row>
    <row r="215" s="2" customFormat="1" ht="16.5" customHeight="1">
      <c r="A215" s="38"/>
      <c r="B215" s="39"/>
      <c r="C215" s="226" t="s">
        <v>244</v>
      </c>
      <c r="D215" s="226" t="s">
        <v>131</v>
      </c>
      <c r="E215" s="227" t="s">
        <v>297</v>
      </c>
      <c r="F215" s="228" t="s">
        <v>298</v>
      </c>
      <c r="G215" s="229" t="s">
        <v>253</v>
      </c>
      <c r="H215" s="230">
        <v>851</v>
      </c>
      <c r="I215" s="231"/>
      <c r="J215" s="232">
        <f>ROUND(I215*H215,2)</f>
        <v>0</v>
      </c>
      <c r="K215" s="228" t="s">
        <v>135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136</v>
      </c>
      <c r="AT215" s="237" t="s">
        <v>131</v>
      </c>
      <c r="AU215" s="237" t="s">
        <v>85</v>
      </c>
      <c r="AY215" s="17" t="s">
        <v>129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136</v>
      </c>
      <c r="BM215" s="237" t="s">
        <v>523</v>
      </c>
    </row>
    <row r="216" s="13" customFormat="1">
      <c r="A216" s="13"/>
      <c r="B216" s="239"/>
      <c r="C216" s="240"/>
      <c r="D216" s="241" t="s">
        <v>138</v>
      </c>
      <c r="E216" s="242" t="s">
        <v>1</v>
      </c>
      <c r="F216" s="243" t="s">
        <v>524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85</v>
      </c>
      <c r="AV216" s="13" t="s">
        <v>83</v>
      </c>
      <c r="AW216" s="13" t="s">
        <v>32</v>
      </c>
      <c r="AX216" s="13" t="s">
        <v>76</v>
      </c>
      <c r="AY216" s="249" t="s">
        <v>129</v>
      </c>
    </row>
    <row r="217" s="14" customFormat="1">
      <c r="A217" s="14"/>
      <c r="B217" s="250"/>
      <c r="C217" s="251"/>
      <c r="D217" s="241" t="s">
        <v>138</v>
      </c>
      <c r="E217" s="252" t="s">
        <v>1</v>
      </c>
      <c r="F217" s="253" t="s">
        <v>467</v>
      </c>
      <c r="G217" s="251"/>
      <c r="H217" s="254">
        <v>851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138</v>
      </c>
      <c r="AU217" s="260" t="s">
        <v>85</v>
      </c>
      <c r="AV217" s="14" t="s">
        <v>85</v>
      </c>
      <c r="AW217" s="14" t="s">
        <v>32</v>
      </c>
      <c r="AX217" s="14" t="s">
        <v>76</v>
      </c>
      <c r="AY217" s="260" t="s">
        <v>129</v>
      </c>
    </row>
    <row r="218" s="15" customFormat="1">
      <c r="A218" s="15"/>
      <c r="B218" s="261"/>
      <c r="C218" s="262"/>
      <c r="D218" s="241" t="s">
        <v>138</v>
      </c>
      <c r="E218" s="263" t="s">
        <v>1</v>
      </c>
      <c r="F218" s="264" t="s">
        <v>141</v>
      </c>
      <c r="G218" s="262"/>
      <c r="H218" s="265">
        <v>851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1" t="s">
        <v>138</v>
      </c>
      <c r="AU218" s="271" t="s">
        <v>85</v>
      </c>
      <c r="AV218" s="15" t="s">
        <v>136</v>
      </c>
      <c r="AW218" s="15" t="s">
        <v>32</v>
      </c>
      <c r="AX218" s="15" t="s">
        <v>83</v>
      </c>
      <c r="AY218" s="271" t="s">
        <v>129</v>
      </c>
    </row>
    <row r="219" s="2" customFormat="1" ht="16.5" customHeight="1">
      <c r="A219" s="38"/>
      <c r="B219" s="39"/>
      <c r="C219" s="226" t="s">
        <v>250</v>
      </c>
      <c r="D219" s="226" t="s">
        <v>131</v>
      </c>
      <c r="E219" s="227" t="s">
        <v>297</v>
      </c>
      <c r="F219" s="228" t="s">
        <v>298</v>
      </c>
      <c r="G219" s="229" t="s">
        <v>253</v>
      </c>
      <c r="H219" s="230">
        <v>0.053999999999999999</v>
      </c>
      <c r="I219" s="231"/>
      <c r="J219" s="232">
        <f>ROUND(I219*H219,2)</f>
        <v>0</v>
      </c>
      <c r="K219" s="228" t="s">
        <v>135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136</v>
      </c>
      <c r="AT219" s="237" t="s">
        <v>131</v>
      </c>
      <c r="AU219" s="237" t="s">
        <v>85</v>
      </c>
      <c r="AY219" s="17" t="s">
        <v>129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136</v>
      </c>
      <c r="BM219" s="237" t="s">
        <v>525</v>
      </c>
    </row>
    <row r="220" s="13" customFormat="1">
      <c r="A220" s="13"/>
      <c r="B220" s="239"/>
      <c r="C220" s="240"/>
      <c r="D220" s="241" t="s">
        <v>138</v>
      </c>
      <c r="E220" s="242" t="s">
        <v>1</v>
      </c>
      <c r="F220" s="243" t="s">
        <v>526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85</v>
      </c>
      <c r="AV220" s="13" t="s">
        <v>83</v>
      </c>
      <c r="AW220" s="13" t="s">
        <v>32</v>
      </c>
      <c r="AX220" s="13" t="s">
        <v>76</v>
      </c>
      <c r="AY220" s="249" t="s">
        <v>129</v>
      </c>
    </row>
    <row r="221" s="14" customFormat="1">
      <c r="A221" s="14"/>
      <c r="B221" s="250"/>
      <c r="C221" s="251"/>
      <c r="D221" s="241" t="s">
        <v>138</v>
      </c>
      <c r="E221" s="252" t="s">
        <v>1</v>
      </c>
      <c r="F221" s="253" t="s">
        <v>484</v>
      </c>
      <c r="G221" s="251"/>
      <c r="H221" s="254">
        <v>0.053999999999999999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138</v>
      </c>
      <c r="AU221" s="260" t="s">
        <v>85</v>
      </c>
      <c r="AV221" s="14" t="s">
        <v>85</v>
      </c>
      <c r="AW221" s="14" t="s">
        <v>32</v>
      </c>
      <c r="AX221" s="14" t="s">
        <v>76</v>
      </c>
      <c r="AY221" s="260" t="s">
        <v>129</v>
      </c>
    </row>
    <row r="222" s="15" customFormat="1">
      <c r="A222" s="15"/>
      <c r="B222" s="261"/>
      <c r="C222" s="262"/>
      <c r="D222" s="241" t="s">
        <v>138</v>
      </c>
      <c r="E222" s="263" t="s">
        <v>1</v>
      </c>
      <c r="F222" s="264" t="s">
        <v>141</v>
      </c>
      <c r="G222" s="262"/>
      <c r="H222" s="265">
        <v>0.053999999999999999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1" t="s">
        <v>138</v>
      </c>
      <c r="AU222" s="271" t="s">
        <v>85</v>
      </c>
      <c r="AV222" s="15" t="s">
        <v>136</v>
      </c>
      <c r="AW222" s="15" t="s">
        <v>32</v>
      </c>
      <c r="AX222" s="15" t="s">
        <v>83</v>
      </c>
      <c r="AY222" s="271" t="s">
        <v>129</v>
      </c>
    </row>
    <row r="223" s="2" customFormat="1" ht="16.5" customHeight="1">
      <c r="A223" s="38"/>
      <c r="B223" s="39"/>
      <c r="C223" s="226" t="s">
        <v>257</v>
      </c>
      <c r="D223" s="226" t="s">
        <v>131</v>
      </c>
      <c r="E223" s="227" t="s">
        <v>527</v>
      </c>
      <c r="F223" s="228" t="s">
        <v>528</v>
      </c>
      <c r="G223" s="229" t="s">
        <v>134</v>
      </c>
      <c r="H223" s="230">
        <v>77</v>
      </c>
      <c r="I223" s="231"/>
      <c r="J223" s="232">
        <f>ROUND(I223*H223,2)</f>
        <v>0</v>
      </c>
      <c r="K223" s="228" t="s">
        <v>135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136</v>
      </c>
      <c r="AT223" s="237" t="s">
        <v>131</v>
      </c>
      <c r="AU223" s="237" t="s">
        <v>85</v>
      </c>
      <c r="AY223" s="17" t="s">
        <v>129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136</v>
      </c>
      <c r="BM223" s="237" t="s">
        <v>529</v>
      </c>
    </row>
    <row r="224" s="13" customFormat="1">
      <c r="A224" s="13"/>
      <c r="B224" s="239"/>
      <c r="C224" s="240"/>
      <c r="D224" s="241" t="s">
        <v>138</v>
      </c>
      <c r="E224" s="242" t="s">
        <v>1</v>
      </c>
      <c r="F224" s="243" t="s">
        <v>530</v>
      </c>
      <c r="G224" s="240"/>
      <c r="H224" s="242" t="s">
        <v>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138</v>
      </c>
      <c r="AU224" s="249" t="s">
        <v>85</v>
      </c>
      <c r="AV224" s="13" t="s">
        <v>83</v>
      </c>
      <c r="AW224" s="13" t="s">
        <v>32</v>
      </c>
      <c r="AX224" s="13" t="s">
        <v>76</v>
      </c>
      <c r="AY224" s="249" t="s">
        <v>129</v>
      </c>
    </row>
    <row r="225" s="14" customFormat="1">
      <c r="A225" s="14"/>
      <c r="B225" s="250"/>
      <c r="C225" s="251"/>
      <c r="D225" s="241" t="s">
        <v>138</v>
      </c>
      <c r="E225" s="252" t="s">
        <v>1</v>
      </c>
      <c r="F225" s="253" t="s">
        <v>531</v>
      </c>
      <c r="G225" s="251"/>
      <c r="H225" s="254">
        <v>77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138</v>
      </c>
      <c r="AU225" s="260" t="s">
        <v>85</v>
      </c>
      <c r="AV225" s="14" t="s">
        <v>85</v>
      </c>
      <c r="AW225" s="14" t="s">
        <v>32</v>
      </c>
      <c r="AX225" s="14" t="s">
        <v>76</v>
      </c>
      <c r="AY225" s="260" t="s">
        <v>129</v>
      </c>
    </row>
    <row r="226" s="15" customFormat="1">
      <c r="A226" s="15"/>
      <c r="B226" s="261"/>
      <c r="C226" s="262"/>
      <c r="D226" s="241" t="s">
        <v>138</v>
      </c>
      <c r="E226" s="263" t="s">
        <v>1</v>
      </c>
      <c r="F226" s="264" t="s">
        <v>141</v>
      </c>
      <c r="G226" s="262"/>
      <c r="H226" s="265">
        <v>77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138</v>
      </c>
      <c r="AU226" s="271" t="s">
        <v>85</v>
      </c>
      <c r="AV226" s="15" t="s">
        <v>136</v>
      </c>
      <c r="AW226" s="15" t="s">
        <v>32</v>
      </c>
      <c r="AX226" s="15" t="s">
        <v>83</v>
      </c>
      <c r="AY226" s="271" t="s">
        <v>129</v>
      </c>
    </row>
    <row r="227" s="2" customFormat="1" ht="16.5" customHeight="1">
      <c r="A227" s="38"/>
      <c r="B227" s="39"/>
      <c r="C227" s="272" t="s">
        <v>261</v>
      </c>
      <c r="D227" s="272" t="s">
        <v>312</v>
      </c>
      <c r="E227" s="273" t="s">
        <v>532</v>
      </c>
      <c r="F227" s="274" t="s">
        <v>533</v>
      </c>
      <c r="G227" s="275" t="s">
        <v>286</v>
      </c>
      <c r="H227" s="276">
        <v>4.9500000000000002</v>
      </c>
      <c r="I227" s="277"/>
      <c r="J227" s="278">
        <f>ROUND(I227*H227,2)</f>
        <v>0</v>
      </c>
      <c r="K227" s="274" t="s">
        <v>135</v>
      </c>
      <c r="L227" s="279"/>
      <c r="M227" s="280" t="s">
        <v>1</v>
      </c>
      <c r="N227" s="281" t="s">
        <v>41</v>
      </c>
      <c r="O227" s="91"/>
      <c r="P227" s="235">
        <f>O227*H227</f>
        <v>0</v>
      </c>
      <c r="Q227" s="235">
        <v>1</v>
      </c>
      <c r="R227" s="235">
        <f>Q227*H227</f>
        <v>4.9500000000000002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173</v>
      </c>
      <c r="AT227" s="237" t="s">
        <v>312</v>
      </c>
      <c r="AU227" s="237" t="s">
        <v>85</v>
      </c>
      <c r="AY227" s="17" t="s">
        <v>129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136</v>
      </c>
      <c r="BM227" s="237" t="s">
        <v>534</v>
      </c>
    </row>
    <row r="228" s="13" customFormat="1">
      <c r="A228" s="13"/>
      <c r="B228" s="239"/>
      <c r="C228" s="240"/>
      <c r="D228" s="241" t="s">
        <v>138</v>
      </c>
      <c r="E228" s="242" t="s">
        <v>1</v>
      </c>
      <c r="F228" s="243" t="s">
        <v>535</v>
      </c>
      <c r="G228" s="240"/>
      <c r="H228" s="242" t="s">
        <v>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138</v>
      </c>
      <c r="AU228" s="249" t="s">
        <v>85</v>
      </c>
      <c r="AV228" s="13" t="s">
        <v>83</v>
      </c>
      <c r="AW228" s="13" t="s">
        <v>32</v>
      </c>
      <c r="AX228" s="13" t="s">
        <v>76</v>
      </c>
      <c r="AY228" s="249" t="s">
        <v>129</v>
      </c>
    </row>
    <row r="229" s="14" customFormat="1">
      <c r="A229" s="14"/>
      <c r="B229" s="250"/>
      <c r="C229" s="251"/>
      <c r="D229" s="241" t="s">
        <v>138</v>
      </c>
      <c r="E229" s="252" t="s">
        <v>1</v>
      </c>
      <c r="F229" s="253" t="s">
        <v>536</v>
      </c>
      <c r="G229" s="251"/>
      <c r="H229" s="254">
        <v>4.9500000000000002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138</v>
      </c>
      <c r="AU229" s="260" t="s">
        <v>85</v>
      </c>
      <c r="AV229" s="14" t="s">
        <v>85</v>
      </c>
      <c r="AW229" s="14" t="s">
        <v>32</v>
      </c>
      <c r="AX229" s="14" t="s">
        <v>76</v>
      </c>
      <c r="AY229" s="260" t="s">
        <v>129</v>
      </c>
    </row>
    <row r="230" s="15" customFormat="1">
      <c r="A230" s="15"/>
      <c r="B230" s="261"/>
      <c r="C230" s="262"/>
      <c r="D230" s="241" t="s">
        <v>138</v>
      </c>
      <c r="E230" s="263" t="s">
        <v>1</v>
      </c>
      <c r="F230" s="264" t="s">
        <v>141</v>
      </c>
      <c r="G230" s="262"/>
      <c r="H230" s="265">
        <v>4.9500000000000002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1" t="s">
        <v>138</v>
      </c>
      <c r="AU230" s="271" t="s">
        <v>85</v>
      </c>
      <c r="AV230" s="15" t="s">
        <v>136</v>
      </c>
      <c r="AW230" s="15" t="s">
        <v>32</v>
      </c>
      <c r="AX230" s="15" t="s">
        <v>83</v>
      </c>
      <c r="AY230" s="271" t="s">
        <v>129</v>
      </c>
    </row>
    <row r="231" s="2" customFormat="1" ht="16.5" customHeight="1">
      <c r="A231" s="38"/>
      <c r="B231" s="39"/>
      <c r="C231" s="226" t="s">
        <v>267</v>
      </c>
      <c r="D231" s="226" t="s">
        <v>131</v>
      </c>
      <c r="E231" s="227" t="s">
        <v>537</v>
      </c>
      <c r="F231" s="228" t="s">
        <v>538</v>
      </c>
      <c r="G231" s="229" t="s">
        <v>134</v>
      </c>
      <c r="H231" s="230">
        <v>77</v>
      </c>
      <c r="I231" s="231"/>
      <c r="J231" s="232">
        <f>ROUND(I231*H231,2)</f>
        <v>0</v>
      </c>
      <c r="K231" s="228" t="s">
        <v>135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136</v>
      </c>
      <c r="AT231" s="237" t="s">
        <v>131</v>
      </c>
      <c r="AU231" s="237" t="s">
        <v>85</v>
      </c>
      <c r="AY231" s="17" t="s">
        <v>129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136</v>
      </c>
      <c r="BM231" s="237" t="s">
        <v>539</v>
      </c>
    </row>
    <row r="232" s="13" customFormat="1">
      <c r="A232" s="13"/>
      <c r="B232" s="239"/>
      <c r="C232" s="240"/>
      <c r="D232" s="241" t="s">
        <v>138</v>
      </c>
      <c r="E232" s="242" t="s">
        <v>1</v>
      </c>
      <c r="F232" s="243" t="s">
        <v>540</v>
      </c>
      <c r="G232" s="240"/>
      <c r="H232" s="242" t="s">
        <v>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138</v>
      </c>
      <c r="AU232" s="249" t="s">
        <v>85</v>
      </c>
      <c r="AV232" s="13" t="s">
        <v>83</v>
      </c>
      <c r="AW232" s="13" t="s">
        <v>32</v>
      </c>
      <c r="AX232" s="13" t="s">
        <v>76</v>
      </c>
      <c r="AY232" s="249" t="s">
        <v>129</v>
      </c>
    </row>
    <row r="233" s="14" customFormat="1">
      <c r="A233" s="14"/>
      <c r="B233" s="250"/>
      <c r="C233" s="251"/>
      <c r="D233" s="241" t="s">
        <v>138</v>
      </c>
      <c r="E233" s="252" t="s">
        <v>1</v>
      </c>
      <c r="F233" s="253" t="s">
        <v>531</v>
      </c>
      <c r="G233" s="251"/>
      <c r="H233" s="254">
        <v>77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138</v>
      </c>
      <c r="AU233" s="260" t="s">
        <v>85</v>
      </c>
      <c r="AV233" s="14" t="s">
        <v>85</v>
      </c>
      <c r="AW233" s="14" t="s">
        <v>32</v>
      </c>
      <c r="AX233" s="14" t="s">
        <v>76</v>
      </c>
      <c r="AY233" s="260" t="s">
        <v>129</v>
      </c>
    </row>
    <row r="234" s="15" customFormat="1">
      <c r="A234" s="15"/>
      <c r="B234" s="261"/>
      <c r="C234" s="262"/>
      <c r="D234" s="241" t="s">
        <v>138</v>
      </c>
      <c r="E234" s="263" t="s">
        <v>1</v>
      </c>
      <c r="F234" s="264" t="s">
        <v>141</v>
      </c>
      <c r="G234" s="262"/>
      <c r="H234" s="265">
        <v>77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1" t="s">
        <v>138</v>
      </c>
      <c r="AU234" s="271" t="s">
        <v>85</v>
      </c>
      <c r="AV234" s="15" t="s">
        <v>136</v>
      </c>
      <c r="AW234" s="15" t="s">
        <v>32</v>
      </c>
      <c r="AX234" s="15" t="s">
        <v>83</v>
      </c>
      <c r="AY234" s="271" t="s">
        <v>129</v>
      </c>
    </row>
    <row r="235" s="2" customFormat="1" ht="16.5" customHeight="1">
      <c r="A235" s="38"/>
      <c r="B235" s="39"/>
      <c r="C235" s="272" t="s">
        <v>272</v>
      </c>
      <c r="D235" s="272" t="s">
        <v>312</v>
      </c>
      <c r="E235" s="273" t="s">
        <v>541</v>
      </c>
      <c r="F235" s="274" t="s">
        <v>542</v>
      </c>
      <c r="G235" s="275" t="s">
        <v>543</v>
      </c>
      <c r="H235" s="276">
        <v>2.657</v>
      </c>
      <c r="I235" s="277"/>
      <c r="J235" s="278">
        <f>ROUND(I235*H235,2)</f>
        <v>0</v>
      </c>
      <c r="K235" s="274" t="s">
        <v>135</v>
      </c>
      <c r="L235" s="279"/>
      <c r="M235" s="280" t="s">
        <v>1</v>
      </c>
      <c r="N235" s="281" t="s">
        <v>41</v>
      </c>
      <c r="O235" s="91"/>
      <c r="P235" s="235">
        <f>O235*H235</f>
        <v>0</v>
      </c>
      <c r="Q235" s="235">
        <v>0.001</v>
      </c>
      <c r="R235" s="235">
        <f>Q235*H235</f>
        <v>0.0026570000000000001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173</v>
      </c>
      <c r="AT235" s="237" t="s">
        <v>312</v>
      </c>
      <c r="AU235" s="237" t="s">
        <v>85</v>
      </c>
      <c r="AY235" s="17" t="s">
        <v>129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136</v>
      </c>
      <c r="BM235" s="237" t="s">
        <v>544</v>
      </c>
    </row>
    <row r="236" s="13" customFormat="1">
      <c r="A236" s="13"/>
      <c r="B236" s="239"/>
      <c r="C236" s="240"/>
      <c r="D236" s="241" t="s">
        <v>138</v>
      </c>
      <c r="E236" s="242" t="s">
        <v>1</v>
      </c>
      <c r="F236" s="243" t="s">
        <v>545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138</v>
      </c>
      <c r="AU236" s="249" t="s">
        <v>85</v>
      </c>
      <c r="AV236" s="13" t="s">
        <v>83</v>
      </c>
      <c r="AW236" s="13" t="s">
        <v>32</v>
      </c>
      <c r="AX236" s="13" t="s">
        <v>76</v>
      </c>
      <c r="AY236" s="249" t="s">
        <v>129</v>
      </c>
    </row>
    <row r="237" s="14" customFormat="1">
      <c r="A237" s="14"/>
      <c r="B237" s="250"/>
      <c r="C237" s="251"/>
      <c r="D237" s="241" t="s">
        <v>138</v>
      </c>
      <c r="E237" s="252" t="s">
        <v>1</v>
      </c>
      <c r="F237" s="253" t="s">
        <v>546</v>
      </c>
      <c r="G237" s="251"/>
      <c r="H237" s="254">
        <v>2.657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138</v>
      </c>
      <c r="AU237" s="260" t="s">
        <v>85</v>
      </c>
      <c r="AV237" s="14" t="s">
        <v>85</v>
      </c>
      <c r="AW237" s="14" t="s">
        <v>32</v>
      </c>
      <c r="AX237" s="14" t="s">
        <v>76</v>
      </c>
      <c r="AY237" s="260" t="s">
        <v>129</v>
      </c>
    </row>
    <row r="238" s="15" customFormat="1">
      <c r="A238" s="15"/>
      <c r="B238" s="261"/>
      <c r="C238" s="262"/>
      <c r="D238" s="241" t="s">
        <v>138</v>
      </c>
      <c r="E238" s="263" t="s">
        <v>1</v>
      </c>
      <c r="F238" s="264" t="s">
        <v>141</v>
      </c>
      <c r="G238" s="262"/>
      <c r="H238" s="265">
        <v>2.657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1" t="s">
        <v>138</v>
      </c>
      <c r="AU238" s="271" t="s">
        <v>85</v>
      </c>
      <c r="AV238" s="15" t="s">
        <v>136</v>
      </c>
      <c r="AW238" s="15" t="s">
        <v>32</v>
      </c>
      <c r="AX238" s="15" t="s">
        <v>83</v>
      </c>
      <c r="AY238" s="271" t="s">
        <v>129</v>
      </c>
    </row>
    <row r="239" s="2" customFormat="1" ht="16.5" customHeight="1">
      <c r="A239" s="38"/>
      <c r="B239" s="39"/>
      <c r="C239" s="226" t="s">
        <v>278</v>
      </c>
      <c r="D239" s="226" t="s">
        <v>131</v>
      </c>
      <c r="E239" s="227" t="s">
        <v>547</v>
      </c>
      <c r="F239" s="228" t="s">
        <v>548</v>
      </c>
      <c r="G239" s="229" t="s">
        <v>134</v>
      </c>
      <c r="H239" s="230">
        <v>77</v>
      </c>
      <c r="I239" s="231"/>
      <c r="J239" s="232">
        <f>ROUND(I239*H239,2)</f>
        <v>0</v>
      </c>
      <c r="K239" s="228" t="s">
        <v>135</v>
      </c>
      <c r="L239" s="44"/>
      <c r="M239" s="233" t="s">
        <v>1</v>
      </c>
      <c r="N239" s="234" t="s">
        <v>41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136</v>
      </c>
      <c r="AT239" s="237" t="s">
        <v>131</v>
      </c>
      <c r="AU239" s="237" t="s">
        <v>85</v>
      </c>
      <c r="AY239" s="17" t="s">
        <v>129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136</v>
      </c>
      <c r="BM239" s="237" t="s">
        <v>549</v>
      </c>
    </row>
    <row r="240" s="13" customFormat="1">
      <c r="A240" s="13"/>
      <c r="B240" s="239"/>
      <c r="C240" s="240"/>
      <c r="D240" s="241" t="s">
        <v>138</v>
      </c>
      <c r="E240" s="242" t="s">
        <v>1</v>
      </c>
      <c r="F240" s="243" t="s">
        <v>550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138</v>
      </c>
      <c r="AU240" s="249" t="s">
        <v>85</v>
      </c>
      <c r="AV240" s="13" t="s">
        <v>83</v>
      </c>
      <c r="AW240" s="13" t="s">
        <v>32</v>
      </c>
      <c r="AX240" s="13" t="s">
        <v>76</v>
      </c>
      <c r="AY240" s="249" t="s">
        <v>129</v>
      </c>
    </row>
    <row r="241" s="14" customFormat="1">
      <c r="A241" s="14"/>
      <c r="B241" s="250"/>
      <c r="C241" s="251"/>
      <c r="D241" s="241" t="s">
        <v>138</v>
      </c>
      <c r="E241" s="252" t="s">
        <v>1</v>
      </c>
      <c r="F241" s="253" t="s">
        <v>531</v>
      </c>
      <c r="G241" s="251"/>
      <c r="H241" s="254">
        <v>77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138</v>
      </c>
      <c r="AU241" s="260" t="s">
        <v>85</v>
      </c>
      <c r="AV241" s="14" t="s">
        <v>85</v>
      </c>
      <c r="AW241" s="14" t="s">
        <v>32</v>
      </c>
      <c r="AX241" s="14" t="s">
        <v>76</v>
      </c>
      <c r="AY241" s="260" t="s">
        <v>129</v>
      </c>
    </row>
    <row r="242" s="15" customFormat="1">
      <c r="A242" s="15"/>
      <c r="B242" s="261"/>
      <c r="C242" s="262"/>
      <c r="D242" s="241" t="s">
        <v>138</v>
      </c>
      <c r="E242" s="263" t="s">
        <v>1</v>
      </c>
      <c r="F242" s="264" t="s">
        <v>141</v>
      </c>
      <c r="G242" s="262"/>
      <c r="H242" s="265">
        <v>77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138</v>
      </c>
      <c r="AU242" s="271" t="s">
        <v>85</v>
      </c>
      <c r="AV242" s="15" t="s">
        <v>136</v>
      </c>
      <c r="AW242" s="15" t="s">
        <v>32</v>
      </c>
      <c r="AX242" s="15" t="s">
        <v>83</v>
      </c>
      <c r="AY242" s="271" t="s">
        <v>129</v>
      </c>
    </row>
    <row r="243" s="2" customFormat="1" ht="16.5" customHeight="1">
      <c r="A243" s="38"/>
      <c r="B243" s="39"/>
      <c r="C243" s="226" t="s">
        <v>283</v>
      </c>
      <c r="D243" s="226" t="s">
        <v>131</v>
      </c>
      <c r="E243" s="227" t="s">
        <v>551</v>
      </c>
      <c r="F243" s="228" t="s">
        <v>552</v>
      </c>
      <c r="G243" s="229" t="s">
        <v>134</v>
      </c>
      <c r="H243" s="230">
        <v>1732</v>
      </c>
      <c r="I243" s="231"/>
      <c r="J243" s="232">
        <f>ROUND(I243*H243,2)</f>
        <v>0</v>
      </c>
      <c r="K243" s="228" t="s">
        <v>135</v>
      </c>
      <c r="L243" s="44"/>
      <c r="M243" s="233" t="s">
        <v>1</v>
      </c>
      <c r="N243" s="234" t="s">
        <v>41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136</v>
      </c>
      <c r="AT243" s="237" t="s">
        <v>131</v>
      </c>
      <c r="AU243" s="237" t="s">
        <v>85</v>
      </c>
      <c r="AY243" s="17" t="s">
        <v>129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83</v>
      </c>
      <c r="BK243" s="238">
        <f>ROUND(I243*H243,2)</f>
        <v>0</v>
      </c>
      <c r="BL243" s="17" t="s">
        <v>136</v>
      </c>
      <c r="BM243" s="237" t="s">
        <v>553</v>
      </c>
    </row>
    <row r="244" s="13" customFormat="1">
      <c r="A244" s="13"/>
      <c r="B244" s="239"/>
      <c r="C244" s="240"/>
      <c r="D244" s="241" t="s">
        <v>138</v>
      </c>
      <c r="E244" s="242" t="s">
        <v>1</v>
      </c>
      <c r="F244" s="243" t="s">
        <v>554</v>
      </c>
      <c r="G244" s="240"/>
      <c r="H244" s="242" t="s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138</v>
      </c>
      <c r="AU244" s="249" t="s">
        <v>85</v>
      </c>
      <c r="AV244" s="13" t="s">
        <v>83</v>
      </c>
      <c r="AW244" s="13" t="s">
        <v>32</v>
      </c>
      <c r="AX244" s="13" t="s">
        <v>76</v>
      </c>
      <c r="AY244" s="249" t="s">
        <v>129</v>
      </c>
    </row>
    <row r="245" s="14" customFormat="1">
      <c r="A245" s="14"/>
      <c r="B245" s="250"/>
      <c r="C245" s="251"/>
      <c r="D245" s="241" t="s">
        <v>138</v>
      </c>
      <c r="E245" s="252" t="s">
        <v>1</v>
      </c>
      <c r="F245" s="253" t="s">
        <v>555</v>
      </c>
      <c r="G245" s="251"/>
      <c r="H245" s="254">
        <v>1732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138</v>
      </c>
      <c r="AU245" s="260" t="s">
        <v>85</v>
      </c>
      <c r="AV245" s="14" t="s">
        <v>85</v>
      </c>
      <c r="AW245" s="14" t="s">
        <v>32</v>
      </c>
      <c r="AX245" s="14" t="s">
        <v>76</v>
      </c>
      <c r="AY245" s="260" t="s">
        <v>129</v>
      </c>
    </row>
    <row r="246" s="15" customFormat="1">
      <c r="A246" s="15"/>
      <c r="B246" s="261"/>
      <c r="C246" s="262"/>
      <c r="D246" s="241" t="s">
        <v>138</v>
      </c>
      <c r="E246" s="263" t="s">
        <v>1</v>
      </c>
      <c r="F246" s="264" t="s">
        <v>141</v>
      </c>
      <c r="G246" s="262"/>
      <c r="H246" s="265">
        <v>1732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1" t="s">
        <v>138</v>
      </c>
      <c r="AU246" s="271" t="s">
        <v>85</v>
      </c>
      <c r="AV246" s="15" t="s">
        <v>136</v>
      </c>
      <c r="AW246" s="15" t="s">
        <v>32</v>
      </c>
      <c r="AX246" s="15" t="s">
        <v>83</v>
      </c>
      <c r="AY246" s="271" t="s">
        <v>129</v>
      </c>
    </row>
    <row r="247" s="12" customFormat="1" ht="22.8" customHeight="1">
      <c r="A247" s="12"/>
      <c r="B247" s="210"/>
      <c r="C247" s="211"/>
      <c r="D247" s="212" t="s">
        <v>75</v>
      </c>
      <c r="E247" s="224" t="s">
        <v>156</v>
      </c>
      <c r="F247" s="224" t="s">
        <v>556</v>
      </c>
      <c r="G247" s="211"/>
      <c r="H247" s="211"/>
      <c r="I247" s="214"/>
      <c r="J247" s="225">
        <f>BK247</f>
        <v>0</v>
      </c>
      <c r="K247" s="211"/>
      <c r="L247" s="216"/>
      <c r="M247" s="217"/>
      <c r="N247" s="218"/>
      <c r="O247" s="218"/>
      <c r="P247" s="219">
        <f>SUM(P248:P416)</f>
        <v>0</v>
      </c>
      <c r="Q247" s="218"/>
      <c r="R247" s="219">
        <f>SUM(R248:R416)</f>
        <v>98.71801499999998</v>
      </c>
      <c r="S247" s="218"/>
      <c r="T247" s="220">
        <f>SUM(T248:T416)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1" t="s">
        <v>83</v>
      </c>
      <c r="AT247" s="222" t="s">
        <v>75</v>
      </c>
      <c r="AU247" s="222" t="s">
        <v>83</v>
      </c>
      <c r="AY247" s="221" t="s">
        <v>129</v>
      </c>
      <c r="BK247" s="223">
        <f>SUM(BK248:BK416)</f>
        <v>0</v>
      </c>
    </row>
    <row r="248" s="2" customFormat="1" ht="16.5" customHeight="1">
      <c r="A248" s="38"/>
      <c r="B248" s="39"/>
      <c r="C248" s="226" t="s">
        <v>290</v>
      </c>
      <c r="D248" s="226" t="s">
        <v>131</v>
      </c>
      <c r="E248" s="227" t="s">
        <v>557</v>
      </c>
      <c r="F248" s="228" t="s">
        <v>558</v>
      </c>
      <c r="G248" s="229" t="s">
        <v>134</v>
      </c>
      <c r="H248" s="230">
        <v>1524</v>
      </c>
      <c r="I248" s="231"/>
      <c r="J248" s="232">
        <f>ROUND(I248*H248,2)</f>
        <v>0</v>
      </c>
      <c r="K248" s="228" t="s">
        <v>135</v>
      </c>
      <c r="L248" s="44"/>
      <c r="M248" s="233" t="s">
        <v>1</v>
      </c>
      <c r="N248" s="234" t="s">
        <v>41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136</v>
      </c>
      <c r="AT248" s="237" t="s">
        <v>131</v>
      </c>
      <c r="AU248" s="237" t="s">
        <v>85</v>
      </c>
      <c r="AY248" s="17" t="s">
        <v>129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136</v>
      </c>
      <c r="BM248" s="237" t="s">
        <v>559</v>
      </c>
    </row>
    <row r="249" s="13" customFormat="1">
      <c r="A249" s="13"/>
      <c r="B249" s="239"/>
      <c r="C249" s="240"/>
      <c r="D249" s="241" t="s">
        <v>138</v>
      </c>
      <c r="E249" s="242" t="s">
        <v>1</v>
      </c>
      <c r="F249" s="243" t="s">
        <v>560</v>
      </c>
      <c r="G249" s="240"/>
      <c r="H249" s="242" t="s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138</v>
      </c>
      <c r="AU249" s="249" t="s">
        <v>85</v>
      </c>
      <c r="AV249" s="13" t="s">
        <v>83</v>
      </c>
      <c r="AW249" s="13" t="s">
        <v>32</v>
      </c>
      <c r="AX249" s="13" t="s">
        <v>76</v>
      </c>
      <c r="AY249" s="249" t="s">
        <v>129</v>
      </c>
    </row>
    <row r="250" s="14" customFormat="1">
      <c r="A250" s="14"/>
      <c r="B250" s="250"/>
      <c r="C250" s="251"/>
      <c r="D250" s="241" t="s">
        <v>138</v>
      </c>
      <c r="E250" s="252" t="s">
        <v>1</v>
      </c>
      <c r="F250" s="253" t="s">
        <v>561</v>
      </c>
      <c r="G250" s="251"/>
      <c r="H250" s="254">
        <v>1524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138</v>
      </c>
      <c r="AU250" s="260" t="s">
        <v>85</v>
      </c>
      <c r="AV250" s="14" t="s">
        <v>85</v>
      </c>
      <c r="AW250" s="14" t="s">
        <v>32</v>
      </c>
      <c r="AX250" s="14" t="s">
        <v>76</v>
      </c>
      <c r="AY250" s="260" t="s">
        <v>129</v>
      </c>
    </row>
    <row r="251" s="15" customFormat="1">
      <c r="A251" s="15"/>
      <c r="B251" s="261"/>
      <c r="C251" s="262"/>
      <c r="D251" s="241" t="s">
        <v>138</v>
      </c>
      <c r="E251" s="263" t="s">
        <v>1</v>
      </c>
      <c r="F251" s="264" t="s">
        <v>141</v>
      </c>
      <c r="G251" s="262"/>
      <c r="H251" s="265">
        <v>1524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1" t="s">
        <v>138</v>
      </c>
      <c r="AU251" s="271" t="s">
        <v>85</v>
      </c>
      <c r="AV251" s="15" t="s">
        <v>136</v>
      </c>
      <c r="AW251" s="15" t="s">
        <v>32</v>
      </c>
      <c r="AX251" s="15" t="s">
        <v>83</v>
      </c>
      <c r="AY251" s="271" t="s">
        <v>129</v>
      </c>
    </row>
    <row r="252" s="2" customFormat="1" ht="16.5" customHeight="1">
      <c r="A252" s="38"/>
      <c r="B252" s="39"/>
      <c r="C252" s="226" t="s">
        <v>296</v>
      </c>
      <c r="D252" s="226" t="s">
        <v>131</v>
      </c>
      <c r="E252" s="227" t="s">
        <v>562</v>
      </c>
      <c r="F252" s="228" t="s">
        <v>563</v>
      </c>
      <c r="G252" s="229" t="s">
        <v>134</v>
      </c>
      <c r="H252" s="230">
        <v>12</v>
      </c>
      <c r="I252" s="231"/>
      <c r="J252" s="232">
        <f>ROUND(I252*H252,2)</f>
        <v>0</v>
      </c>
      <c r="K252" s="228" t="s">
        <v>135</v>
      </c>
      <c r="L252" s="44"/>
      <c r="M252" s="233" t="s">
        <v>1</v>
      </c>
      <c r="N252" s="234" t="s">
        <v>41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136</v>
      </c>
      <c r="AT252" s="237" t="s">
        <v>131</v>
      </c>
      <c r="AU252" s="237" t="s">
        <v>85</v>
      </c>
      <c r="AY252" s="17" t="s">
        <v>129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136</v>
      </c>
      <c r="BM252" s="237" t="s">
        <v>564</v>
      </c>
    </row>
    <row r="253" s="13" customFormat="1">
      <c r="A253" s="13"/>
      <c r="B253" s="239"/>
      <c r="C253" s="240"/>
      <c r="D253" s="241" t="s">
        <v>138</v>
      </c>
      <c r="E253" s="242" t="s">
        <v>1</v>
      </c>
      <c r="F253" s="243" t="s">
        <v>565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138</v>
      </c>
      <c r="AU253" s="249" t="s">
        <v>85</v>
      </c>
      <c r="AV253" s="13" t="s">
        <v>83</v>
      </c>
      <c r="AW253" s="13" t="s">
        <v>32</v>
      </c>
      <c r="AX253" s="13" t="s">
        <v>76</v>
      </c>
      <c r="AY253" s="249" t="s">
        <v>129</v>
      </c>
    </row>
    <row r="254" s="14" customFormat="1">
      <c r="A254" s="14"/>
      <c r="B254" s="250"/>
      <c r="C254" s="251"/>
      <c r="D254" s="241" t="s">
        <v>138</v>
      </c>
      <c r="E254" s="252" t="s">
        <v>1</v>
      </c>
      <c r="F254" s="253" t="s">
        <v>8</v>
      </c>
      <c r="G254" s="251"/>
      <c r="H254" s="254">
        <v>12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138</v>
      </c>
      <c r="AU254" s="260" t="s">
        <v>85</v>
      </c>
      <c r="AV254" s="14" t="s">
        <v>85</v>
      </c>
      <c r="AW254" s="14" t="s">
        <v>32</v>
      </c>
      <c r="AX254" s="14" t="s">
        <v>76</v>
      </c>
      <c r="AY254" s="260" t="s">
        <v>129</v>
      </c>
    </row>
    <row r="255" s="15" customFormat="1">
      <c r="A255" s="15"/>
      <c r="B255" s="261"/>
      <c r="C255" s="262"/>
      <c r="D255" s="241" t="s">
        <v>138</v>
      </c>
      <c r="E255" s="263" t="s">
        <v>1</v>
      </c>
      <c r="F255" s="264" t="s">
        <v>141</v>
      </c>
      <c r="G255" s="262"/>
      <c r="H255" s="265">
        <v>12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138</v>
      </c>
      <c r="AU255" s="271" t="s">
        <v>85</v>
      </c>
      <c r="AV255" s="15" t="s">
        <v>136</v>
      </c>
      <c r="AW255" s="15" t="s">
        <v>32</v>
      </c>
      <c r="AX255" s="15" t="s">
        <v>83</v>
      </c>
      <c r="AY255" s="271" t="s">
        <v>129</v>
      </c>
    </row>
    <row r="256" s="2" customFormat="1" ht="16.5" customHeight="1">
      <c r="A256" s="38"/>
      <c r="B256" s="39"/>
      <c r="C256" s="226" t="s">
        <v>300</v>
      </c>
      <c r="D256" s="226" t="s">
        <v>131</v>
      </c>
      <c r="E256" s="227" t="s">
        <v>562</v>
      </c>
      <c r="F256" s="228" t="s">
        <v>563</v>
      </c>
      <c r="G256" s="229" t="s">
        <v>134</v>
      </c>
      <c r="H256" s="230">
        <v>12</v>
      </c>
      <c r="I256" s="231"/>
      <c r="J256" s="232">
        <f>ROUND(I256*H256,2)</f>
        <v>0</v>
      </c>
      <c r="K256" s="228" t="s">
        <v>135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136</v>
      </c>
      <c r="AT256" s="237" t="s">
        <v>131</v>
      </c>
      <c r="AU256" s="237" t="s">
        <v>85</v>
      </c>
      <c r="AY256" s="17" t="s">
        <v>129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136</v>
      </c>
      <c r="BM256" s="237" t="s">
        <v>566</v>
      </c>
    </row>
    <row r="257" s="13" customFormat="1">
      <c r="A257" s="13"/>
      <c r="B257" s="239"/>
      <c r="C257" s="240"/>
      <c r="D257" s="241" t="s">
        <v>138</v>
      </c>
      <c r="E257" s="242" t="s">
        <v>1</v>
      </c>
      <c r="F257" s="243" t="s">
        <v>567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138</v>
      </c>
      <c r="AU257" s="249" t="s">
        <v>85</v>
      </c>
      <c r="AV257" s="13" t="s">
        <v>83</v>
      </c>
      <c r="AW257" s="13" t="s">
        <v>32</v>
      </c>
      <c r="AX257" s="13" t="s">
        <v>76</v>
      </c>
      <c r="AY257" s="249" t="s">
        <v>129</v>
      </c>
    </row>
    <row r="258" s="14" customFormat="1">
      <c r="A258" s="14"/>
      <c r="B258" s="250"/>
      <c r="C258" s="251"/>
      <c r="D258" s="241" t="s">
        <v>138</v>
      </c>
      <c r="E258" s="252" t="s">
        <v>1</v>
      </c>
      <c r="F258" s="253" t="s">
        <v>8</v>
      </c>
      <c r="G258" s="251"/>
      <c r="H258" s="254">
        <v>12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138</v>
      </c>
      <c r="AU258" s="260" t="s">
        <v>85</v>
      </c>
      <c r="AV258" s="14" t="s">
        <v>85</v>
      </c>
      <c r="AW258" s="14" t="s">
        <v>32</v>
      </c>
      <c r="AX258" s="14" t="s">
        <v>76</v>
      </c>
      <c r="AY258" s="260" t="s">
        <v>129</v>
      </c>
    </row>
    <row r="259" s="15" customFormat="1">
      <c r="A259" s="15"/>
      <c r="B259" s="261"/>
      <c r="C259" s="262"/>
      <c r="D259" s="241" t="s">
        <v>138</v>
      </c>
      <c r="E259" s="263" t="s">
        <v>1</v>
      </c>
      <c r="F259" s="264" t="s">
        <v>141</v>
      </c>
      <c r="G259" s="262"/>
      <c r="H259" s="265">
        <v>12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138</v>
      </c>
      <c r="AU259" s="271" t="s">
        <v>85</v>
      </c>
      <c r="AV259" s="15" t="s">
        <v>136</v>
      </c>
      <c r="AW259" s="15" t="s">
        <v>32</v>
      </c>
      <c r="AX259" s="15" t="s">
        <v>83</v>
      </c>
      <c r="AY259" s="271" t="s">
        <v>129</v>
      </c>
    </row>
    <row r="260" s="2" customFormat="1" ht="16.5" customHeight="1">
      <c r="A260" s="38"/>
      <c r="B260" s="39"/>
      <c r="C260" s="226" t="s">
        <v>306</v>
      </c>
      <c r="D260" s="226" t="s">
        <v>131</v>
      </c>
      <c r="E260" s="227" t="s">
        <v>562</v>
      </c>
      <c r="F260" s="228" t="s">
        <v>563</v>
      </c>
      <c r="G260" s="229" t="s">
        <v>134</v>
      </c>
      <c r="H260" s="230">
        <v>9</v>
      </c>
      <c r="I260" s="231"/>
      <c r="J260" s="232">
        <f>ROUND(I260*H260,2)</f>
        <v>0</v>
      </c>
      <c r="K260" s="228" t="s">
        <v>135</v>
      </c>
      <c r="L260" s="44"/>
      <c r="M260" s="233" t="s">
        <v>1</v>
      </c>
      <c r="N260" s="234" t="s">
        <v>41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136</v>
      </c>
      <c r="AT260" s="237" t="s">
        <v>131</v>
      </c>
      <c r="AU260" s="237" t="s">
        <v>85</v>
      </c>
      <c r="AY260" s="17" t="s">
        <v>129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136</v>
      </c>
      <c r="BM260" s="237" t="s">
        <v>568</v>
      </c>
    </row>
    <row r="261" s="13" customFormat="1">
      <c r="A261" s="13"/>
      <c r="B261" s="239"/>
      <c r="C261" s="240"/>
      <c r="D261" s="241" t="s">
        <v>138</v>
      </c>
      <c r="E261" s="242" t="s">
        <v>1</v>
      </c>
      <c r="F261" s="243" t="s">
        <v>569</v>
      </c>
      <c r="G261" s="240"/>
      <c r="H261" s="242" t="s">
        <v>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138</v>
      </c>
      <c r="AU261" s="249" t="s">
        <v>85</v>
      </c>
      <c r="AV261" s="13" t="s">
        <v>83</v>
      </c>
      <c r="AW261" s="13" t="s">
        <v>32</v>
      </c>
      <c r="AX261" s="13" t="s">
        <v>76</v>
      </c>
      <c r="AY261" s="249" t="s">
        <v>129</v>
      </c>
    </row>
    <row r="262" s="14" customFormat="1">
      <c r="A262" s="14"/>
      <c r="B262" s="250"/>
      <c r="C262" s="251"/>
      <c r="D262" s="241" t="s">
        <v>138</v>
      </c>
      <c r="E262" s="252" t="s">
        <v>1</v>
      </c>
      <c r="F262" s="253" t="s">
        <v>178</v>
      </c>
      <c r="G262" s="251"/>
      <c r="H262" s="254">
        <v>9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138</v>
      </c>
      <c r="AU262" s="260" t="s">
        <v>85</v>
      </c>
      <c r="AV262" s="14" t="s">
        <v>85</v>
      </c>
      <c r="AW262" s="14" t="s">
        <v>32</v>
      </c>
      <c r="AX262" s="14" t="s">
        <v>76</v>
      </c>
      <c r="AY262" s="260" t="s">
        <v>129</v>
      </c>
    </row>
    <row r="263" s="15" customFormat="1">
      <c r="A263" s="15"/>
      <c r="B263" s="261"/>
      <c r="C263" s="262"/>
      <c r="D263" s="241" t="s">
        <v>138</v>
      </c>
      <c r="E263" s="263" t="s">
        <v>1</v>
      </c>
      <c r="F263" s="264" t="s">
        <v>141</v>
      </c>
      <c r="G263" s="262"/>
      <c r="H263" s="265">
        <v>9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1" t="s">
        <v>138</v>
      </c>
      <c r="AU263" s="271" t="s">
        <v>85</v>
      </c>
      <c r="AV263" s="15" t="s">
        <v>136</v>
      </c>
      <c r="AW263" s="15" t="s">
        <v>32</v>
      </c>
      <c r="AX263" s="15" t="s">
        <v>83</v>
      </c>
      <c r="AY263" s="271" t="s">
        <v>129</v>
      </c>
    </row>
    <row r="264" s="2" customFormat="1" ht="16.5" customHeight="1">
      <c r="A264" s="38"/>
      <c r="B264" s="39"/>
      <c r="C264" s="226" t="s">
        <v>311</v>
      </c>
      <c r="D264" s="226" t="s">
        <v>131</v>
      </c>
      <c r="E264" s="227" t="s">
        <v>562</v>
      </c>
      <c r="F264" s="228" t="s">
        <v>563</v>
      </c>
      <c r="G264" s="229" t="s">
        <v>134</v>
      </c>
      <c r="H264" s="230">
        <v>9</v>
      </c>
      <c r="I264" s="231"/>
      <c r="J264" s="232">
        <f>ROUND(I264*H264,2)</f>
        <v>0</v>
      </c>
      <c r="K264" s="228" t="s">
        <v>135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136</v>
      </c>
      <c r="AT264" s="237" t="s">
        <v>131</v>
      </c>
      <c r="AU264" s="237" t="s">
        <v>85</v>
      </c>
      <c r="AY264" s="17" t="s">
        <v>129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136</v>
      </c>
      <c r="BM264" s="237" t="s">
        <v>570</v>
      </c>
    </row>
    <row r="265" s="13" customFormat="1">
      <c r="A265" s="13"/>
      <c r="B265" s="239"/>
      <c r="C265" s="240"/>
      <c r="D265" s="241" t="s">
        <v>138</v>
      </c>
      <c r="E265" s="242" t="s">
        <v>1</v>
      </c>
      <c r="F265" s="243" t="s">
        <v>571</v>
      </c>
      <c r="G265" s="240"/>
      <c r="H265" s="242" t="s">
        <v>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138</v>
      </c>
      <c r="AU265" s="249" t="s">
        <v>85</v>
      </c>
      <c r="AV265" s="13" t="s">
        <v>83</v>
      </c>
      <c r="AW265" s="13" t="s">
        <v>32</v>
      </c>
      <c r="AX265" s="13" t="s">
        <v>76</v>
      </c>
      <c r="AY265" s="249" t="s">
        <v>129</v>
      </c>
    </row>
    <row r="266" s="14" customFormat="1">
      <c r="A266" s="14"/>
      <c r="B266" s="250"/>
      <c r="C266" s="251"/>
      <c r="D266" s="241" t="s">
        <v>138</v>
      </c>
      <c r="E266" s="252" t="s">
        <v>1</v>
      </c>
      <c r="F266" s="253" t="s">
        <v>178</v>
      </c>
      <c r="G266" s="251"/>
      <c r="H266" s="254">
        <v>9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138</v>
      </c>
      <c r="AU266" s="260" t="s">
        <v>85</v>
      </c>
      <c r="AV266" s="14" t="s">
        <v>85</v>
      </c>
      <c r="AW266" s="14" t="s">
        <v>32</v>
      </c>
      <c r="AX266" s="14" t="s">
        <v>76</v>
      </c>
      <c r="AY266" s="260" t="s">
        <v>129</v>
      </c>
    </row>
    <row r="267" s="15" customFormat="1">
      <c r="A267" s="15"/>
      <c r="B267" s="261"/>
      <c r="C267" s="262"/>
      <c r="D267" s="241" t="s">
        <v>138</v>
      </c>
      <c r="E267" s="263" t="s">
        <v>1</v>
      </c>
      <c r="F267" s="264" t="s">
        <v>141</v>
      </c>
      <c r="G267" s="262"/>
      <c r="H267" s="265">
        <v>9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1" t="s">
        <v>138</v>
      </c>
      <c r="AU267" s="271" t="s">
        <v>85</v>
      </c>
      <c r="AV267" s="15" t="s">
        <v>136</v>
      </c>
      <c r="AW267" s="15" t="s">
        <v>32</v>
      </c>
      <c r="AX267" s="15" t="s">
        <v>83</v>
      </c>
      <c r="AY267" s="271" t="s">
        <v>129</v>
      </c>
    </row>
    <row r="268" s="2" customFormat="1" ht="16.5" customHeight="1">
      <c r="A268" s="38"/>
      <c r="B268" s="39"/>
      <c r="C268" s="226" t="s">
        <v>318</v>
      </c>
      <c r="D268" s="226" t="s">
        <v>131</v>
      </c>
      <c r="E268" s="227" t="s">
        <v>562</v>
      </c>
      <c r="F268" s="228" t="s">
        <v>563</v>
      </c>
      <c r="G268" s="229" t="s">
        <v>134</v>
      </c>
      <c r="H268" s="230">
        <v>19</v>
      </c>
      <c r="I268" s="231"/>
      <c r="J268" s="232">
        <f>ROUND(I268*H268,2)</f>
        <v>0</v>
      </c>
      <c r="K268" s="228" t="s">
        <v>135</v>
      </c>
      <c r="L268" s="44"/>
      <c r="M268" s="233" t="s">
        <v>1</v>
      </c>
      <c r="N268" s="234" t="s">
        <v>41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136</v>
      </c>
      <c r="AT268" s="237" t="s">
        <v>131</v>
      </c>
      <c r="AU268" s="237" t="s">
        <v>85</v>
      </c>
      <c r="AY268" s="17" t="s">
        <v>129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136</v>
      </c>
      <c r="BM268" s="237" t="s">
        <v>572</v>
      </c>
    </row>
    <row r="269" s="13" customFormat="1">
      <c r="A269" s="13"/>
      <c r="B269" s="239"/>
      <c r="C269" s="240"/>
      <c r="D269" s="241" t="s">
        <v>138</v>
      </c>
      <c r="E269" s="242" t="s">
        <v>1</v>
      </c>
      <c r="F269" s="243" t="s">
        <v>573</v>
      </c>
      <c r="G269" s="240"/>
      <c r="H269" s="242" t="s">
        <v>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138</v>
      </c>
      <c r="AU269" s="249" t="s">
        <v>85</v>
      </c>
      <c r="AV269" s="13" t="s">
        <v>83</v>
      </c>
      <c r="AW269" s="13" t="s">
        <v>32</v>
      </c>
      <c r="AX269" s="13" t="s">
        <v>76</v>
      </c>
      <c r="AY269" s="249" t="s">
        <v>129</v>
      </c>
    </row>
    <row r="270" s="14" customFormat="1">
      <c r="A270" s="14"/>
      <c r="B270" s="250"/>
      <c r="C270" s="251"/>
      <c r="D270" s="241" t="s">
        <v>138</v>
      </c>
      <c r="E270" s="252" t="s">
        <v>1</v>
      </c>
      <c r="F270" s="253" t="s">
        <v>574</v>
      </c>
      <c r="G270" s="251"/>
      <c r="H270" s="254">
        <v>19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138</v>
      </c>
      <c r="AU270" s="260" t="s">
        <v>85</v>
      </c>
      <c r="AV270" s="14" t="s">
        <v>85</v>
      </c>
      <c r="AW270" s="14" t="s">
        <v>32</v>
      </c>
      <c r="AX270" s="14" t="s">
        <v>76</v>
      </c>
      <c r="AY270" s="260" t="s">
        <v>129</v>
      </c>
    </row>
    <row r="271" s="15" customFormat="1">
      <c r="A271" s="15"/>
      <c r="B271" s="261"/>
      <c r="C271" s="262"/>
      <c r="D271" s="241" t="s">
        <v>138</v>
      </c>
      <c r="E271" s="263" t="s">
        <v>1</v>
      </c>
      <c r="F271" s="264" t="s">
        <v>141</v>
      </c>
      <c r="G271" s="262"/>
      <c r="H271" s="265">
        <v>19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1" t="s">
        <v>138</v>
      </c>
      <c r="AU271" s="271" t="s">
        <v>85</v>
      </c>
      <c r="AV271" s="15" t="s">
        <v>136</v>
      </c>
      <c r="AW271" s="15" t="s">
        <v>32</v>
      </c>
      <c r="AX271" s="15" t="s">
        <v>83</v>
      </c>
      <c r="AY271" s="271" t="s">
        <v>129</v>
      </c>
    </row>
    <row r="272" s="2" customFormat="1" ht="16.5" customHeight="1">
      <c r="A272" s="38"/>
      <c r="B272" s="39"/>
      <c r="C272" s="226" t="s">
        <v>324</v>
      </c>
      <c r="D272" s="226" t="s">
        <v>131</v>
      </c>
      <c r="E272" s="227" t="s">
        <v>562</v>
      </c>
      <c r="F272" s="228" t="s">
        <v>563</v>
      </c>
      <c r="G272" s="229" t="s">
        <v>134</v>
      </c>
      <c r="H272" s="230">
        <v>19</v>
      </c>
      <c r="I272" s="231"/>
      <c r="J272" s="232">
        <f>ROUND(I272*H272,2)</f>
        <v>0</v>
      </c>
      <c r="K272" s="228" t="s">
        <v>135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136</v>
      </c>
      <c r="AT272" s="237" t="s">
        <v>131</v>
      </c>
      <c r="AU272" s="237" t="s">
        <v>85</v>
      </c>
      <c r="AY272" s="17" t="s">
        <v>129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136</v>
      </c>
      <c r="BM272" s="237" t="s">
        <v>575</v>
      </c>
    </row>
    <row r="273" s="13" customFormat="1">
      <c r="A273" s="13"/>
      <c r="B273" s="239"/>
      <c r="C273" s="240"/>
      <c r="D273" s="241" t="s">
        <v>138</v>
      </c>
      <c r="E273" s="242" t="s">
        <v>1</v>
      </c>
      <c r="F273" s="243" t="s">
        <v>576</v>
      </c>
      <c r="G273" s="240"/>
      <c r="H273" s="242" t="s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138</v>
      </c>
      <c r="AU273" s="249" t="s">
        <v>85</v>
      </c>
      <c r="AV273" s="13" t="s">
        <v>83</v>
      </c>
      <c r="AW273" s="13" t="s">
        <v>32</v>
      </c>
      <c r="AX273" s="13" t="s">
        <v>76</v>
      </c>
      <c r="AY273" s="249" t="s">
        <v>129</v>
      </c>
    </row>
    <row r="274" s="14" customFormat="1">
      <c r="A274" s="14"/>
      <c r="B274" s="250"/>
      <c r="C274" s="251"/>
      <c r="D274" s="241" t="s">
        <v>138</v>
      </c>
      <c r="E274" s="252" t="s">
        <v>1</v>
      </c>
      <c r="F274" s="253" t="s">
        <v>574</v>
      </c>
      <c r="G274" s="251"/>
      <c r="H274" s="254">
        <v>19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138</v>
      </c>
      <c r="AU274" s="260" t="s">
        <v>85</v>
      </c>
      <c r="AV274" s="14" t="s">
        <v>85</v>
      </c>
      <c r="AW274" s="14" t="s">
        <v>32</v>
      </c>
      <c r="AX274" s="14" t="s">
        <v>76</v>
      </c>
      <c r="AY274" s="260" t="s">
        <v>129</v>
      </c>
    </row>
    <row r="275" s="15" customFormat="1">
      <c r="A275" s="15"/>
      <c r="B275" s="261"/>
      <c r="C275" s="262"/>
      <c r="D275" s="241" t="s">
        <v>138</v>
      </c>
      <c r="E275" s="263" t="s">
        <v>1</v>
      </c>
      <c r="F275" s="264" t="s">
        <v>141</v>
      </c>
      <c r="G275" s="262"/>
      <c r="H275" s="265">
        <v>19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1" t="s">
        <v>138</v>
      </c>
      <c r="AU275" s="271" t="s">
        <v>85</v>
      </c>
      <c r="AV275" s="15" t="s">
        <v>136</v>
      </c>
      <c r="AW275" s="15" t="s">
        <v>32</v>
      </c>
      <c r="AX275" s="15" t="s">
        <v>83</v>
      </c>
      <c r="AY275" s="271" t="s">
        <v>129</v>
      </c>
    </row>
    <row r="276" s="2" customFormat="1" ht="16.5" customHeight="1">
      <c r="A276" s="38"/>
      <c r="B276" s="39"/>
      <c r="C276" s="226" t="s">
        <v>329</v>
      </c>
      <c r="D276" s="226" t="s">
        <v>131</v>
      </c>
      <c r="E276" s="227" t="s">
        <v>562</v>
      </c>
      <c r="F276" s="228" t="s">
        <v>563</v>
      </c>
      <c r="G276" s="229" t="s">
        <v>134</v>
      </c>
      <c r="H276" s="230">
        <v>54</v>
      </c>
      <c r="I276" s="231"/>
      <c r="J276" s="232">
        <f>ROUND(I276*H276,2)</f>
        <v>0</v>
      </c>
      <c r="K276" s="228" t="s">
        <v>135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136</v>
      </c>
      <c r="AT276" s="237" t="s">
        <v>131</v>
      </c>
      <c r="AU276" s="237" t="s">
        <v>85</v>
      </c>
      <c r="AY276" s="17" t="s">
        <v>129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136</v>
      </c>
      <c r="BM276" s="237" t="s">
        <v>577</v>
      </c>
    </row>
    <row r="277" s="13" customFormat="1">
      <c r="A277" s="13"/>
      <c r="B277" s="239"/>
      <c r="C277" s="240"/>
      <c r="D277" s="241" t="s">
        <v>138</v>
      </c>
      <c r="E277" s="242" t="s">
        <v>1</v>
      </c>
      <c r="F277" s="243" t="s">
        <v>578</v>
      </c>
      <c r="G277" s="240"/>
      <c r="H277" s="242" t="s">
        <v>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138</v>
      </c>
      <c r="AU277" s="249" t="s">
        <v>85</v>
      </c>
      <c r="AV277" s="13" t="s">
        <v>83</v>
      </c>
      <c r="AW277" s="13" t="s">
        <v>32</v>
      </c>
      <c r="AX277" s="13" t="s">
        <v>76</v>
      </c>
      <c r="AY277" s="249" t="s">
        <v>129</v>
      </c>
    </row>
    <row r="278" s="14" customFormat="1">
      <c r="A278" s="14"/>
      <c r="B278" s="250"/>
      <c r="C278" s="251"/>
      <c r="D278" s="241" t="s">
        <v>138</v>
      </c>
      <c r="E278" s="252" t="s">
        <v>1</v>
      </c>
      <c r="F278" s="253" t="s">
        <v>579</v>
      </c>
      <c r="G278" s="251"/>
      <c r="H278" s="254">
        <v>54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138</v>
      </c>
      <c r="AU278" s="260" t="s">
        <v>85</v>
      </c>
      <c r="AV278" s="14" t="s">
        <v>85</v>
      </c>
      <c r="AW278" s="14" t="s">
        <v>32</v>
      </c>
      <c r="AX278" s="14" t="s">
        <v>76</v>
      </c>
      <c r="AY278" s="260" t="s">
        <v>129</v>
      </c>
    </row>
    <row r="279" s="15" customFormat="1">
      <c r="A279" s="15"/>
      <c r="B279" s="261"/>
      <c r="C279" s="262"/>
      <c r="D279" s="241" t="s">
        <v>138</v>
      </c>
      <c r="E279" s="263" t="s">
        <v>1</v>
      </c>
      <c r="F279" s="264" t="s">
        <v>141</v>
      </c>
      <c r="G279" s="262"/>
      <c r="H279" s="265">
        <v>54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138</v>
      </c>
      <c r="AU279" s="271" t="s">
        <v>85</v>
      </c>
      <c r="AV279" s="15" t="s">
        <v>136</v>
      </c>
      <c r="AW279" s="15" t="s">
        <v>32</v>
      </c>
      <c r="AX279" s="15" t="s">
        <v>83</v>
      </c>
      <c r="AY279" s="271" t="s">
        <v>129</v>
      </c>
    </row>
    <row r="280" s="2" customFormat="1" ht="16.5" customHeight="1">
      <c r="A280" s="38"/>
      <c r="B280" s="39"/>
      <c r="C280" s="226" t="s">
        <v>334</v>
      </c>
      <c r="D280" s="226" t="s">
        <v>131</v>
      </c>
      <c r="E280" s="227" t="s">
        <v>562</v>
      </c>
      <c r="F280" s="228" t="s">
        <v>563</v>
      </c>
      <c r="G280" s="229" t="s">
        <v>134</v>
      </c>
      <c r="H280" s="230">
        <v>54</v>
      </c>
      <c r="I280" s="231"/>
      <c r="J280" s="232">
        <f>ROUND(I280*H280,2)</f>
        <v>0</v>
      </c>
      <c r="K280" s="228" t="s">
        <v>135</v>
      </c>
      <c r="L280" s="44"/>
      <c r="M280" s="233" t="s">
        <v>1</v>
      </c>
      <c r="N280" s="234" t="s">
        <v>41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136</v>
      </c>
      <c r="AT280" s="237" t="s">
        <v>131</v>
      </c>
      <c r="AU280" s="237" t="s">
        <v>85</v>
      </c>
      <c r="AY280" s="17" t="s">
        <v>129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136</v>
      </c>
      <c r="BM280" s="237" t="s">
        <v>580</v>
      </c>
    </row>
    <row r="281" s="13" customFormat="1">
      <c r="A281" s="13"/>
      <c r="B281" s="239"/>
      <c r="C281" s="240"/>
      <c r="D281" s="241" t="s">
        <v>138</v>
      </c>
      <c r="E281" s="242" t="s">
        <v>1</v>
      </c>
      <c r="F281" s="243" t="s">
        <v>581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138</v>
      </c>
      <c r="AU281" s="249" t="s">
        <v>85</v>
      </c>
      <c r="AV281" s="13" t="s">
        <v>83</v>
      </c>
      <c r="AW281" s="13" t="s">
        <v>32</v>
      </c>
      <c r="AX281" s="13" t="s">
        <v>76</v>
      </c>
      <c r="AY281" s="249" t="s">
        <v>129</v>
      </c>
    </row>
    <row r="282" s="14" customFormat="1">
      <c r="A282" s="14"/>
      <c r="B282" s="250"/>
      <c r="C282" s="251"/>
      <c r="D282" s="241" t="s">
        <v>138</v>
      </c>
      <c r="E282" s="252" t="s">
        <v>1</v>
      </c>
      <c r="F282" s="253" t="s">
        <v>579</v>
      </c>
      <c r="G282" s="251"/>
      <c r="H282" s="254">
        <v>54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138</v>
      </c>
      <c r="AU282" s="260" t="s">
        <v>85</v>
      </c>
      <c r="AV282" s="14" t="s">
        <v>85</v>
      </c>
      <c r="AW282" s="14" t="s">
        <v>32</v>
      </c>
      <c r="AX282" s="14" t="s">
        <v>76</v>
      </c>
      <c r="AY282" s="260" t="s">
        <v>129</v>
      </c>
    </row>
    <row r="283" s="15" customFormat="1">
      <c r="A283" s="15"/>
      <c r="B283" s="261"/>
      <c r="C283" s="262"/>
      <c r="D283" s="241" t="s">
        <v>138</v>
      </c>
      <c r="E283" s="263" t="s">
        <v>1</v>
      </c>
      <c r="F283" s="264" t="s">
        <v>141</v>
      </c>
      <c r="G283" s="262"/>
      <c r="H283" s="265">
        <v>54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138</v>
      </c>
      <c r="AU283" s="271" t="s">
        <v>85</v>
      </c>
      <c r="AV283" s="15" t="s">
        <v>136</v>
      </c>
      <c r="AW283" s="15" t="s">
        <v>32</v>
      </c>
      <c r="AX283" s="15" t="s">
        <v>83</v>
      </c>
      <c r="AY283" s="271" t="s">
        <v>129</v>
      </c>
    </row>
    <row r="284" s="2" customFormat="1" ht="16.5" customHeight="1">
      <c r="A284" s="38"/>
      <c r="B284" s="39"/>
      <c r="C284" s="226" t="s">
        <v>336</v>
      </c>
      <c r="D284" s="226" t="s">
        <v>131</v>
      </c>
      <c r="E284" s="227" t="s">
        <v>582</v>
      </c>
      <c r="F284" s="228" t="s">
        <v>583</v>
      </c>
      <c r="G284" s="229" t="s">
        <v>134</v>
      </c>
      <c r="H284" s="230">
        <v>150</v>
      </c>
      <c r="I284" s="231"/>
      <c r="J284" s="232">
        <f>ROUND(I284*H284,2)</f>
        <v>0</v>
      </c>
      <c r="K284" s="228" t="s">
        <v>135</v>
      </c>
      <c r="L284" s="44"/>
      <c r="M284" s="233" t="s">
        <v>1</v>
      </c>
      <c r="N284" s="234" t="s">
        <v>41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136</v>
      </c>
      <c r="AT284" s="237" t="s">
        <v>131</v>
      </c>
      <c r="AU284" s="237" t="s">
        <v>85</v>
      </c>
      <c r="AY284" s="17" t="s">
        <v>129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136</v>
      </c>
      <c r="BM284" s="237" t="s">
        <v>584</v>
      </c>
    </row>
    <row r="285" s="13" customFormat="1">
      <c r="A285" s="13"/>
      <c r="B285" s="239"/>
      <c r="C285" s="240"/>
      <c r="D285" s="241" t="s">
        <v>138</v>
      </c>
      <c r="E285" s="242" t="s">
        <v>1</v>
      </c>
      <c r="F285" s="243" t="s">
        <v>585</v>
      </c>
      <c r="G285" s="240"/>
      <c r="H285" s="242" t="s">
        <v>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138</v>
      </c>
      <c r="AU285" s="249" t="s">
        <v>85</v>
      </c>
      <c r="AV285" s="13" t="s">
        <v>83</v>
      </c>
      <c r="AW285" s="13" t="s">
        <v>32</v>
      </c>
      <c r="AX285" s="13" t="s">
        <v>76</v>
      </c>
      <c r="AY285" s="249" t="s">
        <v>129</v>
      </c>
    </row>
    <row r="286" s="13" customFormat="1">
      <c r="A286" s="13"/>
      <c r="B286" s="239"/>
      <c r="C286" s="240"/>
      <c r="D286" s="241" t="s">
        <v>138</v>
      </c>
      <c r="E286" s="242" t="s">
        <v>1</v>
      </c>
      <c r="F286" s="243" t="s">
        <v>586</v>
      </c>
      <c r="G286" s="240"/>
      <c r="H286" s="242" t="s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138</v>
      </c>
      <c r="AU286" s="249" t="s">
        <v>85</v>
      </c>
      <c r="AV286" s="13" t="s">
        <v>83</v>
      </c>
      <c r="AW286" s="13" t="s">
        <v>32</v>
      </c>
      <c r="AX286" s="13" t="s">
        <v>76</v>
      </c>
      <c r="AY286" s="249" t="s">
        <v>129</v>
      </c>
    </row>
    <row r="287" s="14" customFormat="1">
      <c r="A287" s="14"/>
      <c r="B287" s="250"/>
      <c r="C287" s="251"/>
      <c r="D287" s="241" t="s">
        <v>138</v>
      </c>
      <c r="E287" s="252" t="s">
        <v>1</v>
      </c>
      <c r="F287" s="253" t="s">
        <v>587</v>
      </c>
      <c r="G287" s="251"/>
      <c r="H287" s="254">
        <v>150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138</v>
      </c>
      <c r="AU287" s="260" t="s">
        <v>85</v>
      </c>
      <c r="AV287" s="14" t="s">
        <v>85</v>
      </c>
      <c r="AW287" s="14" t="s">
        <v>32</v>
      </c>
      <c r="AX287" s="14" t="s">
        <v>76</v>
      </c>
      <c r="AY287" s="260" t="s">
        <v>129</v>
      </c>
    </row>
    <row r="288" s="15" customFormat="1">
      <c r="A288" s="15"/>
      <c r="B288" s="261"/>
      <c r="C288" s="262"/>
      <c r="D288" s="241" t="s">
        <v>138</v>
      </c>
      <c r="E288" s="263" t="s">
        <v>1</v>
      </c>
      <c r="F288" s="264" t="s">
        <v>141</v>
      </c>
      <c r="G288" s="262"/>
      <c r="H288" s="265">
        <v>150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1" t="s">
        <v>138</v>
      </c>
      <c r="AU288" s="271" t="s">
        <v>85</v>
      </c>
      <c r="AV288" s="15" t="s">
        <v>136</v>
      </c>
      <c r="AW288" s="15" t="s">
        <v>32</v>
      </c>
      <c r="AX288" s="15" t="s">
        <v>83</v>
      </c>
      <c r="AY288" s="271" t="s">
        <v>129</v>
      </c>
    </row>
    <row r="289" s="2" customFormat="1" ht="16.5" customHeight="1">
      <c r="A289" s="38"/>
      <c r="B289" s="39"/>
      <c r="C289" s="226" t="s">
        <v>342</v>
      </c>
      <c r="D289" s="226" t="s">
        <v>131</v>
      </c>
      <c r="E289" s="227" t="s">
        <v>588</v>
      </c>
      <c r="F289" s="228" t="s">
        <v>589</v>
      </c>
      <c r="G289" s="229" t="s">
        <v>134</v>
      </c>
      <c r="H289" s="230">
        <v>1186</v>
      </c>
      <c r="I289" s="231"/>
      <c r="J289" s="232">
        <f>ROUND(I289*H289,2)</f>
        <v>0</v>
      </c>
      <c r="K289" s="228" t="s">
        <v>135</v>
      </c>
      <c r="L289" s="44"/>
      <c r="M289" s="233" t="s">
        <v>1</v>
      </c>
      <c r="N289" s="234" t="s">
        <v>41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136</v>
      </c>
      <c r="AT289" s="237" t="s">
        <v>131</v>
      </c>
      <c r="AU289" s="237" t="s">
        <v>85</v>
      </c>
      <c r="AY289" s="17" t="s">
        <v>129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83</v>
      </c>
      <c r="BK289" s="238">
        <f>ROUND(I289*H289,2)</f>
        <v>0</v>
      </c>
      <c r="BL289" s="17" t="s">
        <v>136</v>
      </c>
      <c r="BM289" s="237" t="s">
        <v>590</v>
      </c>
    </row>
    <row r="290" s="13" customFormat="1">
      <c r="A290" s="13"/>
      <c r="B290" s="239"/>
      <c r="C290" s="240"/>
      <c r="D290" s="241" t="s">
        <v>138</v>
      </c>
      <c r="E290" s="242" t="s">
        <v>1</v>
      </c>
      <c r="F290" s="243" t="s">
        <v>591</v>
      </c>
      <c r="G290" s="240"/>
      <c r="H290" s="242" t="s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138</v>
      </c>
      <c r="AU290" s="249" t="s">
        <v>85</v>
      </c>
      <c r="AV290" s="13" t="s">
        <v>83</v>
      </c>
      <c r="AW290" s="13" t="s">
        <v>32</v>
      </c>
      <c r="AX290" s="13" t="s">
        <v>76</v>
      </c>
      <c r="AY290" s="249" t="s">
        <v>129</v>
      </c>
    </row>
    <row r="291" s="14" customFormat="1">
      <c r="A291" s="14"/>
      <c r="B291" s="250"/>
      <c r="C291" s="251"/>
      <c r="D291" s="241" t="s">
        <v>138</v>
      </c>
      <c r="E291" s="252" t="s">
        <v>1</v>
      </c>
      <c r="F291" s="253" t="s">
        <v>592</v>
      </c>
      <c r="G291" s="251"/>
      <c r="H291" s="254">
        <v>1186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138</v>
      </c>
      <c r="AU291" s="260" t="s">
        <v>85</v>
      </c>
      <c r="AV291" s="14" t="s">
        <v>85</v>
      </c>
      <c r="AW291" s="14" t="s">
        <v>32</v>
      </c>
      <c r="AX291" s="14" t="s">
        <v>76</v>
      </c>
      <c r="AY291" s="260" t="s">
        <v>129</v>
      </c>
    </row>
    <row r="292" s="15" customFormat="1">
      <c r="A292" s="15"/>
      <c r="B292" s="261"/>
      <c r="C292" s="262"/>
      <c r="D292" s="241" t="s">
        <v>138</v>
      </c>
      <c r="E292" s="263" t="s">
        <v>1</v>
      </c>
      <c r="F292" s="264" t="s">
        <v>141</v>
      </c>
      <c r="G292" s="262"/>
      <c r="H292" s="265">
        <v>1186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1" t="s">
        <v>138</v>
      </c>
      <c r="AU292" s="271" t="s">
        <v>85</v>
      </c>
      <c r="AV292" s="15" t="s">
        <v>136</v>
      </c>
      <c r="AW292" s="15" t="s">
        <v>32</v>
      </c>
      <c r="AX292" s="15" t="s">
        <v>83</v>
      </c>
      <c r="AY292" s="271" t="s">
        <v>129</v>
      </c>
    </row>
    <row r="293" s="2" customFormat="1" ht="16.5" customHeight="1">
      <c r="A293" s="38"/>
      <c r="B293" s="39"/>
      <c r="C293" s="226" t="s">
        <v>349</v>
      </c>
      <c r="D293" s="226" t="s">
        <v>131</v>
      </c>
      <c r="E293" s="227" t="s">
        <v>588</v>
      </c>
      <c r="F293" s="228" t="s">
        <v>589</v>
      </c>
      <c r="G293" s="229" t="s">
        <v>134</v>
      </c>
      <c r="H293" s="230">
        <v>263</v>
      </c>
      <c r="I293" s="231"/>
      <c r="J293" s="232">
        <f>ROUND(I293*H293,2)</f>
        <v>0</v>
      </c>
      <c r="K293" s="228" t="s">
        <v>135</v>
      </c>
      <c r="L293" s="44"/>
      <c r="M293" s="233" t="s">
        <v>1</v>
      </c>
      <c r="N293" s="234" t="s">
        <v>41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136</v>
      </c>
      <c r="AT293" s="237" t="s">
        <v>131</v>
      </c>
      <c r="AU293" s="237" t="s">
        <v>85</v>
      </c>
      <c r="AY293" s="17" t="s">
        <v>129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83</v>
      </c>
      <c r="BK293" s="238">
        <f>ROUND(I293*H293,2)</f>
        <v>0</v>
      </c>
      <c r="BL293" s="17" t="s">
        <v>136</v>
      </c>
      <c r="BM293" s="237" t="s">
        <v>593</v>
      </c>
    </row>
    <row r="294" s="13" customFormat="1">
      <c r="A294" s="13"/>
      <c r="B294" s="239"/>
      <c r="C294" s="240"/>
      <c r="D294" s="241" t="s">
        <v>138</v>
      </c>
      <c r="E294" s="242" t="s">
        <v>1</v>
      </c>
      <c r="F294" s="243" t="s">
        <v>594</v>
      </c>
      <c r="G294" s="240"/>
      <c r="H294" s="242" t="s">
        <v>1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138</v>
      </c>
      <c r="AU294" s="249" t="s">
        <v>85</v>
      </c>
      <c r="AV294" s="13" t="s">
        <v>83</v>
      </c>
      <c r="AW294" s="13" t="s">
        <v>32</v>
      </c>
      <c r="AX294" s="13" t="s">
        <v>76</v>
      </c>
      <c r="AY294" s="249" t="s">
        <v>129</v>
      </c>
    </row>
    <row r="295" s="14" customFormat="1">
      <c r="A295" s="14"/>
      <c r="B295" s="250"/>
      <c r="C295" s="251"/>
      <c r="D295" s="241" t="s">
        <v>138</v>
      </c>
      <c r="E295" s="252" t="s">
        <v>1</v>
      </c>
      <c r="F295" s="253" t="s">
        <v>595</v>
      </c>
      <c r="G295" s="251"/>
      <c r="H295" s="254">
        <v>263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0" t="s">
        <v>138</v>
      </c>
      <c r="AU295" s="260" t="s">
        <v>85</v>
      </c>
      <c r="AV295" s="14" t="s">
        <v>85</v>
      </c>
      <c r="AW295" s="14" t="s">
        <v>32</v>
      </c>
      <c r="AX295" s="14" t="s">
        <v>76</v>
      </c>
      <c r="AY295" s="260" t="s">
        <v>129</v>
      </c>
    </row>
    <row r="296" s="15" customFormat="1">
      <c r="A296" s="15"/>
      <c r="B296" s="261"/>
      <c r="C296" s="262"/>
      <c r="D296" s="241" t="s">
        <v>138</v>
      </c>
      <c r="E296" s="263" t="s">
        <v>1</v>
      </c>
      <c r="F296" s="264" t="s">
        <v>141</v>
      </c>
      <c r="G296" s="262"/>
      <c r="H296" s="265">
        <v>263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1" t="s">
        <v>138</v>
      </c>
      <c r="AU296" s="271" t="s">
        <v>85</v>
      </c>
      <c r="AV296" s="15" t="s">
        <v>136</v>
      </c>
      <c r="AW296" s="15" t="s">
        <v>32</v>
      </c>
      <c r="AX296" s="15" t="s">
        <v>83</v>
      </c>
      <c r="AY296" s="271" t="s">
        <v>129</v>
      </c>
    </row>
    <row r="297" s="2" customFormat="1" ht="16.5" customHeight="1">
      <c r="A297" s="38"/>
      <c r="B297" s="39"/>
      <c r="C297" s="226" t="s">
        <v>355</v>
      </c>
      <c r="D297" s="226" t="s">
        <v>131</v>
      </c>
      <c r="E297" s="227" t="s">
        <v>588</v>
      </c>
      <c r="F297" s="228" t="s">
        <v>589</v>
      </c>
      <c r="G297" s="229" t="s">
        <v>134</v>
      </c>
      <c r="H297" s="230">
        <v>189</v>
      </c>
      <c r="I297" s="231"/>
      <c r="J297" s="232">
        <f>ROUND(I297*H297,2)</f>
        <v>0</v>
      </c>
      <c r="K297" s="228" t="s">
        <v>135</v>
      </c>
      <c r="L297" s="44"/>
      <c r="M297" s="233" t="s">
        <v>1</v>
      </c>
      <c r="N297" s="234" t="s">
        <v>41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136</v>
      </c>
      <c r="AT297" s="237" t="s">
        <v>131</v>
      </c>
      <c r="AU297" s="237" t="s">
        <v>85</v>
      </c>
      <c r="AY297" s="17" t="s">
        <v>129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83</v>
      </c>
      <c r="BK297" s="238">
        <f>ROUND(I297*H297,2)</f>
        <v>0</v>
      </c>
      <c r="BL297" s="17" t="s">
        <v>136</v>
      </c>
      <c r="BM297" s="237" t="s">
        <v>596</v>
      </c>
    </row>
    <row r="298" s="13" customFormat="1">
      <c r="A298" s="13"/>
      <c r="B298" s="239"/>
      <c r="C298" s="240"/>
      <c r="D298" s="241" t="s">
        <v>138</v>
      </c>
      <c r="E298" s="242" t="s">
        <v>1</v>
      </c>
      <c r="F298" s="243" t="s">
        <v>597</v>
      </c>
      <c r="G298" s="240"/>
      <c r="H298" s="242" t="s">
        <v>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138</v>
      </c>
      <c r="AU298" s="249" t="s">
        <v>85</v>
      </c>
      <c r="AV298" s="13" t="s">
        <v>83</v>
      </c>
      <c r="AW298" s="13" t="s">
        <v>32</v>
      </c>
      <c r="AX298" s="13" t="s">
        <v>76</v>
      </c>
      <c r="AY298" s="249" t="s">
        <v>129</v>
      </c>
    </row>
    <row r="299" s="14" customFormat="1">
      <c r="A299" s="14"/>
      <c r="B299" s="250"/>
      <c r="C299" s="251"/>
      <c r="D299" s="241" t="s">
        <v>138</v>
      </c>
      <c r="E299" s="252" t="s">
        <v>1</v>
      </c>
      <c r="F299" s="253" t="s">
        <v>155</v>
      </c>
      <c r="G299" s="251"/>
      <c r="H299" s="254">
        <v>189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138</v>
      </c>
      <c r="AU299" s="260" t="s">
        <v>85</v>
      </c>
      <c r="AV299" s="14" t="s">
        <v>85</v>
      </c>
      <c r="AW299" s="14" t="s">
        <v>32</v>
      </c>
      <c r="AX299" s="14" t="s">
        <v>76</v>
      </c>
      <c r="AY299" s="260" t="s">
        <v>129</v>
      </c>
    </row>
    <row r="300" s="15" customFormat="1">
      <c r="A300" s="15"/>
      <c r="B300" s="261"/>
      <c r="C300" s="262"/>
      <c r="D300" s="241" t="s">
        <v>138</v>
      </c>
      <c r="E300" s="263" t="s">
        <v>1</v>
      </c>
      <c r="F300" s="264" t="s">
        <v>141</v>
      </c>
      <c r="G300" s="262"/>
      <c r="H300" s="265">
        <v>189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1" t="s">
        <v>138</v>
      </c>
      <c r="AU300" s="271" t="s">
        <v>85</v>
      </c>
      <c r="AV300" s="15" t="s">
        <v>136</v>
      </c>
      <c r="AW300" s="15" t="s">
        <v>32</v>
      </c>
      <c r="AX300" s="15" t="s">
        <v>83</v>
      </c>
      <c r="AY300" s="271" t="s">
        <v>129</v>
      </c>
    </row>
    <row r="301" s="2" customFormat="1" ht="16.5" customHeight="1">
      <c r="A301" s="38"/>
      <c r="B301" s="39"/>
      <c r="C301" s="226" t="s">
        <v>359</v>
      </c>
      <c r="D301" s="226" t="s">
        <v>131</v>
      </c>
      <c r="E301" s="227" t="s">
        <v>598</v>
      </c>
      <c r="F301" s="228" t="s">
        <v>599</v>
      </c>
      <c r="G301" s="229" t="s">
        <v>134</v>
      </c>
      <c r="H301" s="230">
        <v>2372</v>
      </c>
      <c r="I301" s="231"/>
      <c r="J301" s="232">
        <f>ROUND(I301*H301,2)</f>
        <v>0</v>
      </c>
      <c r="K301" s="228" t="s">
        <v>135</v>
      </c>
      <c r="L301" s="44"/>
      <c r="M301" s="233" t="s">
        <v>1</v>
      </c>
      <c r="N301" s="234" t="s">
        <v>41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136</v>
      </c>
      <c r="AT301" s="237" t="s">
        <v>131</v>
      </c>
      <c r="AU301" s="237" t="s">
        <v>85</v>
      </c>
      <c r="AY301" s="17" t="s">
        <v>129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83</v>
      </c>
      <c r="BK301" s="238">
        <f>ROUND(I301*H301,2)</f>
        <v>0</v>
      </c>
      <c r="BL301" s="17" t="s">
        <v>136</v>
      </c>
      <c r="BM301" s="237" t="s">
        <v>600</v>
      </c>
    </row>
    <row r="302" s="13" customFormat="1">
      <c r="A302" s="13"/>
      <c r="B302" s="239"/>
      <c r="C302" s="240"/>
      <c r="D302" s="241" t="s">
        <v>138</v>
      </c>
      <c r="E302" s="242" t="s">
        <v>1</v>
      </c>
      <c r="F302" s="243" t="s">
        <v>601</v>
      </c>
      <c r="G302" s="240"/>
      <c r="H302" s="242" t="s">
        <v>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138</v>
      </c>
      <c r="AU302" s="249" t="s">
        <v>85</v>
      </c>
      <c r="AV302" s="13" t="s">
        <v>83</v>
      </c>
      <c r="AW302" s="13" t="s">
        <v>32</v>
      </c>
      <c r="AX302" s="13" t="s">
        <v>76</v>
      </c>
      <c r="AY302" s="249" t="s">
        <v>129</v>
      </c>
    </row>
    <row r="303" s="14" customFormat="1">
      <c r="A303" s="14"/>
      <c r="B303" s="250"/>
      <c r="C303" s="251"/>
      <c r="D303" s="241" t="s">
        <v>138</v>
      </c>
      <c r="E303" s="252" t="s">
        <v>1</v>
      </c>
      <c r="F303" s="253" t="s">
        <v>602</v>
      </c>
      <c r="G303" s="251"/>
      <c r="H303" s="254">
        <v>2372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138</v>
      </c>
      <c r="AU303" s="260" t="s">
        <v>85</v>
      </c>
      <c r="AV303" s="14" t="s">
        <v>85</v>
      </c>
      <c r="AW303" s="14" t="s">
        <v>32</v>
      </c>
      <c r="AX303" s="14" t="s">
        <v>76</v>
      </c>
      <c r="AY303" s="260" t="s">
        <v>129</v>
      </c>
    </row>
    <row r="304" s="15" customFormat="1">
      <c r="A304" s="15"/>
      <c r="B304" s="261"/>
      <c r="C304" s="262"/>
      <c r="D304" s="241" t="s">
        <v>138</v>
      </c>
      <c r="E304" s="263" t="s">
        <v>1</v>
      </c>
      <c r="F304" s="264" t="s">
        <v>141</v>
      </c>
      <c r="G304" s="262"/>
      <c r="H304" s="265">
        <v>2372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1" t="s">
        <v>138</v>
      </c>
      <c r="AU304" s="271" t="s">
        <v>85</v>
      </c>
      <c r="AV304" s="15" t="s">
        <v>136</v>
      </c>
      <c r="AW304" s="15" t="s">
        <v>32</v>
      </c>
      <c r="AX304" s="15" t="s">
        <v>83</v>
      </c>
      <c r="AY304" s="271" t="s">
        <v>129</v>
      </c>
    </row>
    <row r="305" s="2" customFormat="1" ht="16.5" customHeight="1">
      <c r="A305" s="38"/>
      <c r="B305" s="39"/>
      <c r="C305" s="226" t="s">
        <v>365</v>
      </c>
      <c r="D305" s="226" t="s">
        <v>131</v>
      </c>
      <c r="E305" s="227" t="s">
        <v>603</v>
      </c>
      <c r="F305" s="228" t="s">
        <v>604</v>
      </c>
      <c r="G305" s="229" t="s">
        <v>134</v>
      </c>
      <c r="H305" s="230">
        <v>263</v>
      </c>
      <c r="I305" s="231"/>
      <c r="J305" s="232">
        <f>ROUND(I305*H305,2)</f>
        <v>0</v>
      </c>
      <c r="K305" s="228" t="s">
        <v>135</v>
      </c>
      <c r="L305" s="44"/>
      <c r="M305" s="233" t="s">
        <v>1</v>
      </c>
      <c r="N305" s="234" t="s">
        <v>41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136</v>
      </c>
      <c r="AT305" s="237" t="s">
        <v>131</v>
      </c>
      <c r="AU305" s="237" t="s">
        <v>85</v>
      </c>
      <c r="AY305" s="17" t="s">
        <v>129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136</v>
      </c>
      <c r="BM305" s="237" t="s">
        <v>605</v>
      </c>
    </row>
    <row r="306" s="13" customFormat="1">
      <c r="A306" s="13"/>
      <c r="B306" s="239"/>
      <c r="C306" s="240"/>
      <c r="D306" s="241" t="s">
        <v>138</v>
      </c>
      <c r="E306" s="242" t="s">
        <v>1</v>
      </c>
      <c r="F306" s="243" t="s">
        <v>606</v>
      </c>
      <c r="G306" s="240"/>
      <c r="H306" s="242" t="s">
        <v>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138</v>
      </c>
      <c r="AU306" s="249" t="s">
        <v>85</v>
      </c>
      <c r="AV306" s="13" t="s">
        <v>83</v>
      </c>
      <c r="AW306" s="13" t="s">
        <v>32</v>
      </c>
      <c r="AX306" s="13" t="s">
        <v>76</v>
      </c>
      <c r="AY306" s="249" t="s">
        <v>129</v>
      </c>
    </row>
    <row r="307" s="14" customFormat="1">
      <c r="A307" s="14"/>
      <c r="B307" s="250"/>
      <c r="C307" s="251"/>
      <c r="D307" s="241" t="s">
        <v>138</v>
      </c>
      <c r="E307" s="252" t="s">
        <v>1</v>
      </c>
      <c r="F307" s="253" t="s">
        <v>607</v>
      </c>
      <c r="G307" s="251"/>
      <c r="H307" s="254">
        <v>263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138</v>
      </c>
      <c r="AU307" s="260" t="s">
        <v>85</v>
      </c>
      <c r="AV307" s="14" t="s">
        <v>85</v>
      </c>
      <c r="AW307" s="14" t="s">
        <v>32</v>
      </c>
      <c r="AX307" s="14" t="s">
        <v>76</v>
      </c>
      <c r="AY307" s="260" t="s">
        <v>129</v>
      </c>
    </row>
    <row r="308" s="15" customFormat="1">
      <c r="A308" s="15"/>
      <c r="B308" s="261"/>
      <c r="C308" s="262"/>
      <c r="D308" s="241" t="s">
        <v>138</v>
      </c>
      <c r="E308" s="263" t="s">
        <v>1</v>
      </c>
      <c r="F308" s="264" t="s">
        <v>141</v>
      </c>
      <c r="G308" s="262"/>
      <c r="H308" s="265">
        <v>263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1" t="s">
        <v>138</v>
      </c>
      <c r="AU308" s="271" t="s">
        <v>85</v>
      </c>
      <c r="AV308" s="15" t="s">
        <v>136</v>
      </c>
      <c r="AW308" s="15" t="s">
        <v>32</v>
      </c>
      <c r="AX308" s="15" t="s">
        <v>83</v>
      </c>
      <c r="AY308" s="271" t="s">
        <v>129</v>
      </c>
    </row>
    <row r="309" s="2" customFormat="1" ht="16.5" customHeight="1">
      <c r="A309" s="38"/>
      <c r="B309" s="39"/>
      <c r="C309" s="226" t="s">
        <v>369</v>
      </c>
      <c r="D309" s="226" t="s">
        <v>131</v>
      </c>
      <c r="E309" s="227" t="s">
        <v>608</v>
      </c>
      <c r="F309" s="228" t="s">
        <v>609</v>
      </c>
      <c r="G309" s="229" t="s">
        <v>134</v>
      </c>
      <c r="H309" s="230">
        <v>1052</v>
      </c>
      <c r="I309" s="231"/>
      <c r="J309" s="232">
        <f>ROUND(I309*H309,2)</f>
        <v>0</v>
      </c>
      <c r="K309" s="228" t="s">
        <v>135</v>
      </c>
      <c r="L309" s="44"/>
      <c r="M309" s="233" t="s">
        <v>1</v>
      </c>
      <c r="N309" s="234" t="s">
        <v>41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136</v>
      </c>
      <c r="AT309" s="237" t="s">
        <v>131</v>
      </c>
      <c r="AU309" s="237" t="s">
        <v>85</v>
      </c>
      <c r="AY309" s="17" t="s">
        <v>129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83</v>
      </c>
      <c r="BK309" s="238">
        <f>ROUND(I309*H309,2)</f>
        <v>0</v>
      </c>
      <c r="BL309" s="17" t="s">
        <v>136</v>
      </c>
      <c r="BM309" s="237" t="s">
        <v>610</v>
      </c>
    </row>
    <row r="310" s="13" customFormat="1">
      <c r="A310" s="13"/>
      <c r="B310" s="239"/>
      <c r="C310" s="240"/>
      <c r="D310" s="241" t="s">
        <v>138</v>
      </c>
      <c r="E310" s="242" t="s">
        <v>1</v>
      </c>
      <c r="F310" s="243" t="s">
        <v>611</v>
      </c>
      <c r="G310" s="240"/>
      <c r="H310" s="242" t="s">
        <v>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138</v>
      </c>
      <c r="AU310" s="249" t="s">
        <v>85</v>
      </c>
      <c r="AV310" s="13" t="s">
        <v>83</v>
      </c>
      <c r="AW310" s="13" t="s">
        <v>32</v>
      </c>
      <c r="AX310" s="13" t="s">
        <v>76</v>
      </c>
      <c r="AY310" s="249" t="s">
        <v>129</v>
      </c>
    </row>
    <row r="311" s="14" customFormat="1">
      <c r="A311" s="14"/>
      <c r="B311" s="250"/>
      <c r="C311" s="251"/>
      <c r="D311" s="241" t="s">
        <v>138</v>
      </c>
      <c r="E311" s="252" t="s">
        <v>1</v>
      </c>
      <c r="F311" s="253" t="s">
        <v>612</v>
      </c>
      <c r="G311" s="251"/>
      <c r="H311" s="254">
        <v>1052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138</v>
      </c>
      <c r="AU311" s="260" t="s">
        <v>85</v>
      </c>
      <c r="AV311" s="14" t="s">
        <v>85</v>
      </c>
      <c r="AW311" s="14" t="s">
        <v>32</v>
      </c>
      <c r="AX311" s="14" t="s">
        <v>76</v>
      </c>
      <c r="AY311" s="260" t="s">
        <v>129</v>
      </c>
    </row>
    <row r="312" s="15" customFormat="1">
      <c r="A312" s="15"/>
      <c r="B312" s="261"/>
      <c r="C312" s="262"/>
      <c r="D312" s="241" t="s">
        <v>138</v>
      </c>
      <c r="E312" s="263" t="s">
        <v>1</v>
      </c>
      <c r="F312" s="264" t="s">
        <v>141</v>
      </c>
      <c r="G312" s="262"/>
      <c r="H312" s="265">
        <v>1052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1" t="s">
        <v>138</v>
      </c>
      <c r="AU312" s="271" t="s">
        <v>85</v>
      </c>
      <c r="AV312" s="15" t="s">
        <v>136</v>
      </c>
      <c r="AW312" s="15" t="s">
        <v>32</v>
      </c>
      <c r="AX312" s="15" t="s">
        <v>83</v>
      </c>
      <c r="AY312" s="271" t="s">
        <v>129</v>
      </c>
    </row>
    <row r="313" s="2" customFormat="1" ht="16.5" customHeight="1">
      <c r="A313" s="38"/>
      <c r="B313" s="39"/>
      <c r="C313" s="226" t="s">
        <v>375</v>
      </c>
      <c r="D313" s="226" t="s">
        <v>131</v>
      </c>
      <c r="E313" s="227" t="s">
        <v>613</v>
      </c>
      <c r="F313" s="228" t="s">
        <v>614</v>
      </c>
      <c r="G313" s="229" t="s">
        <v>134</v>
      </c>
      <c r="H313" s="230">
        <v>1186</v>
      </c>
      <c r="I313" s="231"/>
      <c r="J313" s="232">
        <f>ROUND(I313*H313,2)</f>
        <v>0</v>
      </c>
      <c r="K313" s="228" t="s">
        <v>135</v>
      </c>
      <c r="L313" s="44"/>
      <c r="M313" s="233" t="s">
        <v>1</v>
      </c>
      <c r="N313" s="234" t="s">
        <v>41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136</v>
      </c>
      <c r="AT313" s="237" t="s">
        <v>131</v>
      </c>
      <c r="AU313" s="237" t="s">
        <v>85</v>
      </c>
      <c r="AY313" s="17" t="s">
        <v>129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83</v>
      </c>
      <c r="BK313" s="238">
        <f>ROUND(I313*H313,2)</f>
        <v>0</v>
      </c>
      <c r="BL313" s="17" t="s">
        <v>136</v>
      </c>
      <c r="BM313" s="237" t="s">
        <v>615</v>
      </c>
    </row>
    <row r="314" s="13" customFormat="1">
      <c r="A314" s="13"/>
      <c r="B314" s="239"/>
      <c r="C314" s="240"/>
      <c r="D314" s="241" t="s">
        <v>138</v>
      </c>
      <c r="E314" s="242" t="s">
        <v>1</v>
      </c>
      <c r="F314" s="243" t="s">
        <v>616</v>
      </c>
      <c r="G314" s="240"/>
      <c r="H314" s="242" t="s">
        <v>1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138</v>
      </c>
      <c r="AU314" s="249" t="s">
        <v>85</v>
      </c>
      <c r="AV314" s="13" t="s">
        <v>83</v>
      </c>
      <c r="AW314" s="13" t="s">
        <v>32</v>
      </c>
      <c r="AX314" s="13" t="s">
        <v>76</v>
      </c>
      <c r="AY314" s="249" t="s">
        <v>129</v>
      </c>
    </row>
    <row r="315" s="14" customFormat="1">
      <c r="A315" s="14"/>
      <c r="B315" s="250"/>
      <c r="C315" s="251"/>
      <c r="D315" s="241" t="s">
        <v>138</v>
      </c>
      <c r="E315" s="252" t="s">
        <v>1</v>
      </c>
      <c r="F315" s="253" t="s">
        <v>592</v>
      </c>
      <c r="G315" s="251"/>
      <c r="H315" s="254">
        <v>1186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0" t="s">
        <v>138</v>
      </c>
      <c r="AU315" s="260" t="s">
        <v>85</v>
      </c>
      <c r="AV315" s="14" t="s">
        <v>85</v>
      </c>
      <c r="AW315" s="14" t="s">
        <v>32</v>
      </c>
      <c r="AX315" s="14" t="s">
        <v>76</v>
      </c>
      <c r="AY315" s="260" t="s">
        <v>129</v>
      </c>
    </row>
    <row r="316" s="15" customFormat="1">
      <c r="A316" s="15"/>
      <c r="B316" s="261"/>
      <c r="C316" s="262"/>
      <c r="D316" s="241" t="s">
        <v>138</v>
      </c>
      <c r="E316" s="263" t="s">
        <v>1</v>
      </c>
      <c r="F316" s="264" t="s">
        <v>141</v>
      </c>
      <c r="G316" s="262"/>
      <c r="H316" s="265">
        <v>1186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1" t="s">
        <v>138</v>
      </c>
      <c r="AU316" s="271" t="s">
        <v>85</v>
      </c>
      <c r="AV316" s="15" t="s">
        <v>136</v>
      </c>
      <c r="AW316" s="15" t="s">
        <v>32</v>
      </c>
      <c r="AX316" s="15" t="s">
        <v>83</v>
      </c>
      <c r="AY316" s="271" t="s">
        <v>129</v>
      </c>
    </row>
    <row r="317" s="2" customFormat="1" ht="16.5" customHeight="1">
      <c r="A317" s="38"/>
      <c r="B317" s="39"/>
      <c r="C317" s="226" t="s">
        <v>381</v>
      </c>
      <c r="D317" s="226" t="s">
        <v>131</v>
      </c>
      <c r="E317" s="227" t="s">
        <v>617</v>
      </c>
      <c r="F317" s="228" t="s">
        <v>618</v>
      </c>
      <c r="G317" s="229" t="s">
        <v>134</v>
      </c>
      <c r="H317" s="230">
        <v>20</v>
      </c>
      <c r="I317" s="231"/>
      <c r="J317" s="232">
        <f>ROUND(I317*H317,2)</f>
        <v>0</v>
      </c>
      <c r="K317" s="228" t="s">
        <v>135</v>
      </c>
      <c r="L317" s="44"/>
      <c r="M317" s="233" t="s">
        <v>1</v>
      </c>
      <c r="N317" s="234" t="s">
        <v>41</v>
      </c>
      <c r="O317" s="91"/>
      <c r="P317" s="235">
        <f>O317*H317</f>
        <v>0</v>
      </c>
      <c r="Q317" s="235">
        <v>0.40799999999999997</v>
      </c>
      <c r="R317" s="235">
        <f>Q317*H317</f>
        <v>8.1600000000000001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136</v>
      </c>
      <c r="AT317" s="237" t="s">
        <v>131</v>
      </c>
      <c r="AU317" s="237" t="s">
        <v>85</v>
      </c>
      <c r="AY317" s="17" t="s">
        <v>129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83</v>
      </c>
      <c r="BK317" s="238">
        <f>ROUND(I317*H317,2)</f>
        <v>0</v>
      </c>
      <c r="BL317" s="17" t="s">
        <v>136</v>
      </c>
      <c r="BM317" s="237" t="s">
        <v>619</v>
      </c>
    </row>
    <row r="318" s="13" customFormat="1">
      <c r="A318" s="13"/>
      <c r="B318" s="239"/>
      <c r="C318" s="240"/>
      <c r="D318" s="241" t="s">
        <v>138</v>
      </c>
      <c r="E318" s="242" t="s">
        <v>1</v>
      </c>
      <c r="F318" s="243" t="s">
        <v>620</v>
      </c>
      <c r="G318" s="240"/>
      <c r="H318" s="242" t="s">
        <v>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138</v>
      </c>
      <c r="AU318" s="249" t="s">
        <v>85</v>
      </c>
      <c r="AV318" s="13" t="s">
        <v>83</v>
      </c>
      <c r="AW318" s="13" t="s">
        <v>32</v>
      </c>
      <c r="AX318" s="13" t="s">
        <v>76</v>
      </c>
      <c r="AY318" s="249" t="s">
        <v>129</v>
      </c>
    </row>
    <row r="319" s="14" customFormat="1">
      <c r="A319" s="14"/>
      <c r="B319" s="250"/>
      <c r="C319" s="251"/>
      <c r="D319" s="241" t="s">
        <v>138</v>
      </c>
      <c r="E319" s="252" t="s">
        <v>1</v>
      </c>
      <c r="F319" s="253" t="s">
        <v>621</v>
      </c>
      <c r="G319" s="251"/>
      <c r="H319" s="254">
        <v>20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0" t="s">
        <v>138</v>
      </c>
      <c r="AU319" s="260" t="s">
        <v>85</v>
      </c>
      <c r="AV319" s="14" t="s">
        <v>85</v>
      </c>
      <c r="AW319" s="14" t="s">
        <v>32</v>
      </c>
      <c r="AX319" s="14" t="s">
        <v>76</v>
      </c>
      <c r="AY319" s="260" t="s">
        <v>129</v>
      </c>
    </row>
    <row r="320" s="15" customFormat="1">
      <c r="A320" s="15"/>
      <c r="B320" s="261"/>
      <c r="C320" s="262"/>
      <c r="D320" s="241" t="s">
        <v>138</v>
      </c>
      <c r="E320" s="263" t="s">
        <v>1</v>
      </c>
      <c r="F320" s="264" t="s">
        <v>141</v>
      </c>
      <c r="G320" s="262"/>
      <c r="H320" s="265">
        <v>20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1" t="s">
        <v>138</v>
      </c>
      <c r="AU320" s="271" t="s">
        <v>85</v>
      </c>
      <c r="AV320" s="15" t="s">
        <v>136</v>
      </c>
      <c r="AW320" s="15" t="s">
        <v>32</v>
      </c>
      <c r="AX320" s="15" t="s">
        <v>83</v>
      </c>
      <c r="AY320" s="271" t="s">
        <v>129</v>
      </c>
    </row>
    <row r="321" s="2" customFormat="1" ht="16.5" customHeight="1">
      <c r="A321" s="38"/>
      <c r="B321" s="39"/>
      <c r="C321" s="226" t="s">
        <v>161</v>
      </c>
      <c r="D321" s="226" t="s">
        <v>131</v>
      </c>
      <c r="E321" s="227" t="s">
        <v>622</v>
      </c>
      <c r="F321" s="228" t="s">
        <v>623</v>
      </c>
      <c r="G321" s="229" t="s">
        <v>134</v>
      </c>
      <c r="H321" s="230">
        <v>1186</v>
      </c>
      <c r="I321" s="231"/>
      <c r="J321" s="232">
        <f>ROUND(I321*H321,2)</f>
        <v>0</v>
      </c>
      <c r="K321" s="228" t="s">
        <v>135</v>
      </c>
      <c r="L321" s="44"/>
      <c r="M321" s="233" t="s">
        <v>1</v>
      </c>
      <c r="N321" s="234" t="s">
        <v>41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136</v>
      </c>
      <c r="AT321" s="237" t="s">
        <v>131</v>
      </c>
      <c r="AU321" s="237" t="s">
        <v>85</v>
      </c>
      <c r="AY321" s="17" t="s">
        <v>129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136</v>
      </c>
      <c r="BM321" s="237" t="s">
        <v>624</v>
      </c>
    </row>
    <row r="322" s="13" customFormat="1">
      <c r="A322" s="13"/>
      <c r="B322" s="239"/>
      <c r="C322" s="240"/>
      <c r="D322" s="241" t="s">
        <v>138</v>
      </c>
      <c r="E322" s="242" t="s">
        <v>1</v>
      </c>
      <c r="F322" s="243" t="s">
        <v>611</v>
      </c>
      <c r="G322" s="240"/>
      <c r="H322" s="242" t="s">
        <v>1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138</v>
      </c>
      <c r="AU322" s="249" t="s">
        <v>85</v>
      </c>
      <c r="AV322" s="13" t="s">
        <v>83</v>
      </c>
      <c r="AW322" s="13" t="s">
        <v>32</v>
      </c>
      <c r="AX322" s="13" t="s">
        <v>76</v>
      </c>
      <c r="AY322" s="249" t="s">
        <v>129</v>
      </c>
    </row>
    <row r="323" s="14" customFormat="1">
      <c r="A323" s="14"/>
      <c r="B323" s="250"/>
      <c r="C323" s="251"/>
      <c r="D323" s="241" t="s">
        <v>138</v>
      </c>
      <c r="E323" s="252" t="s">
        <v>1</v>
      </c>
      <c r="F323" s="253" t="s">
        <v>592</v>
      </c>
      <c r="G323" s="251"/>
      <c r="H323" s="254">
        <v>1186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138</v>
      </c>
      <c r="AU323" s="260" t="s">
        <v>85</v>
      </c>
      <c r="AV323" s="14" t="s">
        <v>85</v>
      </c>
      <c r="AW323" s="14" t="s">
        <v>32</v>
      </c>
      <c r="AX323" s="14" t="s">
        <v>76</v>
      </c>
      <c r="AY323" s="260" t="s">
        <v>129</v>
      </c>
    </row>
    <row r="324" s="15" customFormat="1">
      <c r="A324" s="15"/>
      <c r="B324" s="261"/>
      <c r="C324" s="262"/>
      <c r="D324" s="241" t="s">
        <v>138</v>
      </c>
      <c r="E324" s="263" t="s">
        <v>1</v>
      </c>
      <c r="F324" s="264" t="s">
        <v>141</v>
      </c>
      <c r="G324" s="262"/>
      <c r="H324" s="265">
        <v>1186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1" t="s">
        <v>138</v>
      </c>
      <c r="AU324" s="271" t="s">
        <v>85</v>
      </c>
      <c r="AV324" s="15" t="s">
        <v>136</v>
      </c>
      <c r="AW324" s="15" t="s">
        <v>32</v>
      </c>
      <c r="AX324" s="15" t="s">
        <v>83</v>
      </c>
      <c r="AY324" s="271" t="s">
        <v>129</v>
      </c>
    </row>
    <row r="325" s="2" customFormat="1" ht="16.5" customHeight="1">
      <c r="A325" s="38"/>
      <c r="B325" s="39"/>
      <c r="C325" s="226" t="s">
        <v>386</v>
      </c>
      <c r="D325" s="226" t="s">
        <v>131</v>
      </c>
      <c r="E325" s="227" t="s">
        <v>625</v>
      </c>
      <c r="F325" s="228" t="s">
        <v>626</v>
      </c>
      <c r="G325" s="229" t="s">
        <v>134</v>
      </c>
      <c r="H325" s="230">
        <v>1052</v>
      </c>
      <c r="I325" s="231"/>
      <c r="J325" s="232">
        <f>ROUND(I325*H325,2)</f>
        <v>0</v>
      </c>
      <c r="K325" s="228" t="s">
        <v>135</v>
      </c>
      <c r="L325" s="44"/>
      <c r="M325" s="233" t="s">
        <v>1</v>
      </c>
      <c r="N325" s="234" t="s">
        <v>41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136</v>
      </c>
      <c r="AT325" s="237" t="s">
        <v>131</v>
      </c>
      <c r="AU325" s="237" t="s">
        <v>85</v>
      </c>
      <c r="AY325" s="17" t="s">
        <v>129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136</v>
      </c>
      <c r="BM325" s="237" t="s">
        <v>627</v>
      </c>
    </row>
    <row r="326" s="13" customFormat="1">
      <c r="A326" s="13"/>
      <c r="B326" s="239"/>
      <c r="C326" s="240"/>
      <c r="D326" s="241" t="s">
        <v>138</v>
      </c>
      <c r="E326" s="242" t="s">
        <v>1</v>
      </c>
      <c r="F326" s="243" t="s">
        <v>628</v>
      </c>
      <c r="G326" s="240"/>
      <c r="H326" s="242" t="s">
        <v>1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138</v>
      </c>
      <c r="AU326" s="249" t="s">
        <v>85</v>
      </c>
      <c r="AV326" s="13" t="s">
        <v>83</v>
      </c>
      <c r="AW326" s="13" t="s">
        <v>32</v>
      </c>
      <c r="AX326" s="13" t="s">
        <v>76</v>
      </c>
      <c r="AY326" s="249" t="s">
        <v>129</v>
      </c>
    </row>
    <row r="327" s="14" customFormat="1">
      <c r="A327" s="14"/>
      <c r="B327" s="250"/>
      <c r="C327" s="251"/>
      <c r="D327" s="241" t="s">
        <v>138</v>
      </c>
      <c r="E327" s="252" t="s">
        <v>1</v>
      </c>
      <c r="F327" s="253" t="s">
        <v>612</v>
      </c>
      <c r="G327" s="251"/>
      <c r="H327" s="254">
        <v>1052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0" t="s">
        <v>138</v>
      </c>
      <c r="AU327" s="260" t="s">
        <v>85</v>
      </c>
      <c r="AV327" s="14" t="s">
        <v>85</v>
      </c>
      <c r="AW327" s="14" t="s">
        <v>32</v>
      </c>
      <c r="AX327" s="14" t="s">
        <v>76</v>
      </c>
      <c r="AY327" s="260" t="s">
        <v>129</v>
      </c>
    </row>
    <row r="328" s="15" customFormat="1">
      <c r="A328" s="15"/>
      <c r="B328" s="261"/>
      <c r="C328" s="262"/>
      <c r="D328" s="241" t="s">
        <v>138</v>
      </c>
      <c r="E328" s="263" t="s">
        <v>1</v>
      </c>
      <c r="F328" s="264" t="s">
        <v>141</v>
      </c>
      <c r="G328" s="262"/>
      <c r="H328" s="265">
        <v>1052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1" t="s">
        <v>138</v>
      </c>
      <c r="AU328" s="271" t="s">
        <v>85</v>
      </c>
      <c r="AV328" s="15" t="s">
        <v>136</v>
      </c>
      <c r="AW328" s="15" t="s">
        <v>32</v>
      </c>
      <c r="AX328" s="15" t="s">
        <v>83</v>
      </c>
      <c r="AY328" s="271" t="s">
        <v>129</v>
      </c>
    </row>
    <row r="329" s="2" customFormat="1" ht="16.5" customHeight="1">
      <c r="A329" s="38"/>
      <c r="B329" s="39"/>
      <c r="C329" s="226" t="s">
        <v>390</v>
      </c>
      <c r="D329" s="226" t="s">
        <v>131</v>
      </c>
      <c r="E329" s="227" t="s">
        <v>625</v>
      </c>
      <c r="F329" s="228" t="s">
        <v>626</v>
      </c>
      <c r="G329" s="229" t="s">
        <v>134</v>
      </c>
      <c r="H329" s="230">
        <v>23</v>
      </c>
      <c r="I329" s="231"/>
      <c r="J329" s="232">
        <f>ROUND(I329*H329,2)</f>
        <v>0</v>
      </c>
      <c r="K329" s="228" t="s">
        <v>135</v>
      </c>
      <c r="L329" s="44"/>
      <c r="M329" s="233" t="s">
        <v>1</v>
      </c>
      <c r="N329" s="234" t="s">
        <v>41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136</v>
      </c>
      <c r="AT329" s="237" t="s">
        <v>131</v>
      </c>
      <c r="AU329" s="237" t="s">
        <v>85</v>
      </c>
      <c r="AY329" s="17" t="s">
        <v>129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136</v>
      </c>
      <c r="BM329" s="237" t="s">
        <v>629</v>
      </c>
    </row>
    <row r="330" s="13" customFormat="1">
      <c r="A330" s="13"/>
      <c r="B330" s="239"/>
      <c r="C330" s="240"/>
      <c r="D330" s="241" t="s">
        <v>138</v>
      </c>
      <c r="E330" s="242" t="s">
        <v>1</v>
      </c>
      <c r="F330" s="243" t="s">
        <v>630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138</v>
      </c>
      <c r="AU330" s="249" t="s">
        <v>85</v>
      </c>
      <c r="AV330" s="13" t="s">
        <v>83</v>
      </c>
      <c r="AW330" s="13" t="s">
        <v>32</v>
      </c>
      <c r="AX330" s="13" t="s">
        <v>76</v>
      </c>
      <c r="AY330" s="249" t="s">
        <v>129</v>
      </c>
    </row>
    <row r="331" s="14" customFormat="1">
      <c r="A331" s="14"/>
      <c r="B331" s="250"/>
      <c r="C331" s="251"/>
      <c r="D331" s="241" t="s">
        <v>138</v>
      </c>
      <c r="E331" s="252" t="s">
        <v>1</v>
      </c>
      <c r="F331" s="253" t="s">
        <v>231</v>
      </c>
      <c r="G331" s="251"/>
      <c r="H331" s="254">
        <v>23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138</v>
      </c>
      <c r="AU331" s="260" t="s">
        <v>85</v>
      </c>
      <c r="AV331" s="14" t="s">
        <v>85</v>
      </c>
      <c r="AW331" s="14" t="s">
        <v>32</v>
      </c>
      <c r="AX331" s="14" t="s">
        <v>76</v>
      </c>
      <c r="AY331" s="260" t="s">
        <v>129</v>
      </c>
    </row>
    <row r="332" s="15" customFormat="1">
      <c r="A332" s="15"/>
      <c r="B332" s="261"/>
      <c r="C332" s="262"/>
      <c r="D332" s="241" t="s">
        <v>138</v>
      </c>
      <c r="E332" s="263" t="s">
        <v>1</v>
      </c>
      <c r="F332" s="264" t="s">
        <v>141</v>
      </c>
      <c r="G332" s="262"/>
      <c r="H332" s="265">
        <v>23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138</v>
      </c>
      <c r="AU332" s="271" t="s">
        <v>85</v>
      </c>
      <c r="AV332" s="15" t="s">
        <v>136</v>
      </c>
      <c r="AW332" s="15" t="s">
        <v>32</v>
      </c>
      <c r="AX332" s="15" t="s">
        <v>83</v>
      </c>
      <c r="AY332" s="271" t="s">
        <v>129</v>
      </c>
    </row>
    <row r="333" s="2" customFormat="1" ht="21.75" customHeight="1">
      <c r="A333" s="38"/>
      <c r="B333" s="39"/>
      <c r="C333" s="226" t="s">
        <v>396</v>
      </c>
      <c r="D333" s="226" t="s">
        <v>131</v>
      </c>
      <c r="E333" s="227" t="s">
        <v>631</v>
      </c>
      <c r="F333" s="228" t="s">
        <v>632</v>
      </c>
      <c r="G333" s="229" t="s">
        <v>134</v>
      </c>
      <c r="H333" s="230">
        <v>23</v>
      </c>
      <c r="I333" s="231"/>
      <c r="J333" s="232">
        <f>ROUND(I333*H333,2)</f>
        <v>0</v>
      </c>
      <c r="K333" s="228" t="s">
        <v>135</v>
      </c>
      <c r="L333" s="44"/>
      <c r="M333" s="233" t="s">
        <v>1</v>
      </c>
      <c r="N333" s="234" t="s">
        <v>41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136</v>
      </c>
      <c r="AT333" s="237" t="s">
        <v>131</v>
      </c>
      <c r="AU333" s="237" t="s">
        <v>85</v>
      </c>
      <c r="AY333" s="17" t="s">
        <v>129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83</v>
      </c>
      <c r="BK333" s="238">
        <f>ROUND(I333*H333,2)</f>
        <v>0</v>
      </c>
      <c r="BL333" s="17" t="s">
        <v>136</v>
      </c>
      <c r="BM333" s="237" t="s">
        <v>633</v>
      </c>
    </row>
    <row r="334" s="13" customFormat="1">
      <c r="A334" s="13"/>
      <c r="B334" s="239"/>
      <c r="C334" s="240"/>
      <c r="D334" s="241" t="s">
        <v>138</v>
      </c>
      <c r="E334" s="242" t="s">
        <v>1</v>
      </c>
      <c r="F334" s="243" t="s">
        <v>630</v>
      </c>
      <c r="G334" s="240"/>
      <c r="H334" s="242" t="s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138</v>
      </c>
      <c r="AU334" s="249" t="s">
        <v>85</v>
      </c>
      <c r="AV334" s="13" t="s">
        <v>83</v>
      </c>
      <c r="AW334" s="13" t="s">
        <v>32</v>
      </c>
      <c r="AX334" s="13" t="s">
        <v>76</v>
      </c>
      <c r="AY334" s="249" t="s">
        <v>129</v>
      </c>
    </row>
    <row r="335" s="14" customFormat="1">
      <c r="A335" s="14"/>
      <c r="B335" s="250"/>
      <c r="C335" s="251"/>
      <c r="D335" s="241" t="s">
        <v>138</v>
      </c>
      <c r="E335" s="252" t="s">
        <v>1</v>
      </c>
      <c r="F335" s="253" t="s">
        <v>231</v>
      </c>
      <c r="G335" s="251"/>
      <c r="H335" s="254">
        <v>23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138</v>
      </c>
      <c r="AU335" s="260" t="s">
        <v>85</v>
      </c>
      <c r="AV335" s="14" t="s">
        <v>85</v>
      </c>
      <c r="AW335" s="14" t="s">
        <v>32</v>
      </c>
      <c r="AX335" s="14" t="s">
        <v>76</v>
      </c>
      <c r="AY335" s="260" t="s">
        <v>129</v>
      </c>
    </row>
    <row r="336" s="15" customFormat="1">
      <c r="A336" s="15"/>
      <c r="B336" s="261"/>
      <c r="C336" s="262"/>
      <c r="D336" s="241" t="s">
        <v>138</v>
      </c>
      <c r="E336" s="263" t="s">
        <v>1</v>
      </c>
      <c r="F336" s="264" t="s">
        <v>141</v>
      </c>
      <c r="G336" s="262"/>
      <c r="H336" s="265">
        <v>23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1" t="s">
        <v>138</v>
      </c>
      <c r="AU336" s="271" t="s">
        <v>85</v>
      </c>
      <c r="AV336" s="15" t="s">
        <v>136</v>
      </c>
      <c r="AW336" s="15" t="s">
        <v>32</v>
      </c>
      <c r="AX336" s="15" t="s">
        <v>83</v>
      </c>
      <c r="AY336" s="271" t="s">
        <v>129</v>
      </c>
    </row>
    <row r="337" s="2" customFormat="1" ht="21.75" customHeight="1">
      <c r="A337" s="38"/>
      <c r="B337" s="39"/>
      <c r="C337" s="226" t="s">
        <v>400</v>
      </c>
      <c r="D337" s="226" t="s">
        <v>131</v>
      </c>
      <c r="E337" s="227" t="s">
        <v>634</v>
      </c>
      <c r="F337" s="228" t="s">
        <v>635</v>
      </c>
      <c r="G337" s="229" t="s">
        <v>134</v>
      </c>
      <c r="H337" s="230">
        <v>1052</v>
      </c>
      <c r="I337" s="231"/>
      <c r="J337" s="232">
        <f>ROUND(I337*H337,2)</f>
        <v>0</v>
      </c>
      <c r="K337" s="228" t="s">
        <v>135</v>
      </c>
      <c r="L337" s="44"/>
      <c r="M337" s="233" t="s">
        <v>1</v>
      </c>
      <c r="N337" s="234" t="s">
        <v>41</v>
      </c>
      <c r="O337" s="91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136</v>
      </c>
      <c r="AT337" s="237" t="s">
        <v>131</v>
      </c>
      <c r="AU337" s="237" t="s">
        <v>85</v>
      </c>
      <c r="AY337" s="17" t="s">
        <v>129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83</v>
      </c>
      <c r="BK337" s="238">
        <f>ROUND(I337*H337,2)</f>
        <v>0</v>
      </c>
      <c r="BL337" s="17" t="s">
        <v>136</v>
      </c>
      <c r="BM337" s="237" t="s">
        <v>636</v>
      </c>
    </row>
    <row r="338" s="13" customFormat="1">
      <c r="A338" s="13"/>
      <c r="B338" s="239"/>
      <c r="C338" s="240"/>
      <c r="D338" s="241" t="s">
        <v>138</v>
      </c>
      <c r="E338" s="242" t="s">
        <v>1</v>
      </c>
      <c r="F338" s="243" t="s">
        <v>616</v>
      </c>
      <c r="G338" s="240"/>
      <c r="H338" s="242" t="s">
        <v>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138</v>
      </c>
      <c r="AU338" s="249" t="s">
        <v>85</v>
      </c>
      <c r="AV338" s="13" t="s">
        <v>83</v>
      </c>
      <c r="AW338" s="13" t="s">
        <v>32</v>
      </c>
      <c r="AX338" s="13" t="s">
        <v>76</v>
      </c>
      <c r="AY338" s="249" t="s">
        <v>129</v>
      </c>
    </row>
    <row r="339" s="14" customFormat="1">
      <c r="A339" s="14"/>
      <c r="B339" s="250"/>
      <c r="C339" s="251"/>
      <c r="D339" s="241" t="s">
        <v>138</v>
      </c>
      <c r="E339" s="252" t="s">
        <v>1</v>
      </c>
      <c r="F339" s="253" t="s">
        <v>612</v>
      </c>
      <c r="G339" s="251"/>
      <c r="H339" s="254">
        <v>1052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138</v>
      </c>
      <c r="AU339" s="260" t="s">
        <v>85</v>
      </c>
      <c r="AV339" s="14" t="s">
        <v>85</v>
      </c>
      <c r="AW339" s="14" t="s">
        <v>32</v>
      </c>
      <c r="AX339" s="14" t="s">
        <v>76</v>
      </c>
      <c r="AY339" s="260" t="s">
        <v>129</v>
      </c>
    </row>
    <row r="340" s="15" customFormat="1">
      <c r="A340" s="15"/>
      <c r="B340" s="261"/>
      <c r="C340" s="262"/>
      <c r="D340" s="241" t="s">
        <v>138</v>
      </c>
      <c r="E340" s="263" t="s">
        <v>1</v>
      </c>
      <c r="F340" s="264" t="s">
        <v>141</v>
      </c>
      <c r="G340" s="262"/>
      <c r="H340" s="265">
        <v>1052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1" t="s">
        <v>138</v>
      </c>
      <c r="AU340" s="271" t="s">
        <v>85</v>
      </c>
      <c r="AV340" s="15" t="s">
        <v>136</v>
      </c>
      <c r="AW340" s="15" t="s">
        <v>32</v>
      </c>
      <c r="AX340" s="15" t="s">
        <v>83</v>
      </c>
      <c r="AY340" s="271" t="s">
        <v>129</v>
      </c>
    </row>
    <row r="341" s="2" customFormat="1" ht="21.75" customHeight="1">
      <c r="A341" s="38"/>
      <c r="B341" s="39"/>
      <c r="C341" s="226" t="s">
        <v>406</v>
      </c>
      <c r="D341" s="226" t="s">
        <v>131</v>
      </c>
      <c r="E341" s="227" t="s">
        <v>637</v>
      </c>
      <c r="F341" s="228" t="s">
        <v>638</v>
      </c>
      <c r="G341" s="229" t="s">
        <v>134</v>
      </c>
      <c r="H341" s="230">
        <v>263</v>
      </c>
      <c r="I341" s="231"/>
      <c r="J341" s="232">
        <f>ROUND(I341*H341,2)</f>
        <v>0</v>
      </c>
      <c r="K341" s="228" t="s">
        <v>135</v>
      </c>
      <c r="L341" s="44"/>
      <c r="M341" s="233" t="s">
        <v>1</v>
      </c>
      <c r="N341" s="234" t="s">
        <v>41</v>
      </c>
      <c r="O341" s="91"/>
      <c r="P341" s="235">
        <f>O341*H341</f>
        <v>0</v>
      </c>
      <c r="Q341" s="235">
        <v>0.089219999999999994</v>
      </c>
      <c r="R341" s="235">
        <f>Q341*H341</f>
        <v>23.464859999999998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136</v>
      </c>
      <c r="AT341" s="237" t="s">
        <v>131</v>
      </c>
      <c r="AU341" s="237" t="s">
        <v>85</v>
      </c>
      <c r="AY341" s="17" t="s">
        <v>129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83</v>
      </c>
      <c r="BK341" s="238">
        <f>ROUND(I341*H341,2)</f>
        <v>0</v>
      </c>
      <c r="BL341" s="17" t="s">
        <v>136</v>
      </c>
      <c r="BM341" s="237" t="s">
        <v>639</v>
      </c>
    </row>
    <row r="342" s="13" customFormat="1">
      <c r="A342" s="13"/>
      <c r="B342" s="239"/>
      <c r="C342" s="240"/>
      <c r="D342" s="241" t="s">
        <v>138</v>
      </c>
      <c r="E342" s="242" t="s">
        <v>1</v>
      </c>
      <c r="F342" s="243" t="s">
        <v>640</v>
      </c>
      <c r="G342" s="240"/>
      <c r="H342" s="242" t="s">
        <v>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138</v>
      </c>
      <c r="AU342" s="249" t="s">
        <v>85</v>
      </c>
      <c r="AV342" s="13" t="s">
        <v>83</v>
      </c>
      <c r="AW342" s="13" t="s">
        <v>32</v>
      </c>
      <c r="AX342" s="13" t="s">
        <v>76</v>
      </c>
      <c r="AY342" s="249" t="s">
        <v>129</v>
      </c>
    </row>
    <row r="343" s="14" customFormat="1">
      <c r="A343" s="14"/>
      <c r="B343" s="250"/>
      <c r="C343" s="251"/>
      <c r="D343" s="241" t="s">
        <v>138</v>
      </c>
      <c r="E343" s="252" t="s">
        <v>1</v>
      </c>
      <c r="F343" s="253" t="s">
        <v>595</v>
      </c>
      <c r="G343" s="251"/>
      <c r="H343" s="254">
        <v>263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138</v>
      </c>
      <c r="AU343" s="260" t="s">
        <v>85</v>
      </c>
      <c r="AV343" s="14" t="s">
        <v>85</v>
      </c>
      <c r="AW343" s="14" t="s">
        <v>32</v>
      </c>
      <c r="AX343" s="14" t="s">
        <v>76</v>
      </c>
      <c r="AY343" s="260" t="s">
        <v>129</v>
      </c>
    </row>
    <row r="344" s="15" customFormat="1">
      <c r="A344" s="15"/>
      <c r="B344" s="261"/>
      <c r="C344" s="262"/>
      <c r="D344" s="241" t="s">
        <v>138</v>
      </c>
      <c r="E344" s="263" t="s">
        <v>1</v>
      </c>
      <c r="F344" s="264" t="s">
        <v>141</v>
      </c>
      <c r="G344" s="262"/>
      <c r="H344" s="265">
        <v>263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1" t="s">
        <v>138</v>
      </c>
      <c r="AU344" s="271" t="s">
        <v>85</v>
      </c>
      <c r="AV344" s="15" t="s">
        <v>136</v>
      </c>
      <c r="AW344" s="15" t="s">
        <v>32</v>
      </c>
      <c r="AX344" s="15" t="s">
        <v>83</v>
      </c>
      <c r="AY344" s="271" t="s">
        <v>129</v>
      </c>
    </row>
    <row r="345" s="2" customFormat="1" ht="16.5" customHeight="1">
      <c r="A345" s="38"/>
      <c r="B345" s="39"/>
      <c r="C345" s="272" t="s">
        <v>411</v>
      </c>
      <c r="D345" s="272" t="s">
        <v>312</v>
      </c>
      <c r="E345" s="273" t="s">
        <v>641</v>
      </c>
      <c r="F345" s="274" t="s">
        <v>642</v>
      </c>
      <c r="G345" s="275" t="s">
        <v>134</v>
      </c>
      <c r="H345" s="276">
        <v>257.22399999999999</v>
      </c>
      <c r="I345" s="277"/>
      <c r="J345" s="278">
        <f>ROUND(I345*H345,2)</f>
        <v>0</v>
      </c>
      <c r="K345" s="274" t="s">
        <v>135</v>
      </c>
      <c r="L345" s="279"/>
      <c r="M345" s="280" t="s">
        <v>1</v>
      </c>
      <c r="N345" s="281" t="s">
        <v>41</v>
      </c>
      <c r="O345" s="91"/>
      <c r="P345" s="235">
        <f>O345*H345</f>
        <v>0</v>
      </c>
      <c r="Q345" s="235">
        <v>0.113</v>
      </c>
      <c r="R345" s="235">
        <f>Q345*H345</f>
        <v>29.066312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173</v>
      </c>
      <c r="AT345" s="237" t="s">
        <v>312</v>
      </c>
      <c r="AU345" s="237" t="s">
        <v>85</v>
      </c>
      <c r="AY345" s="17" t="s">
        <v>129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83</v>
      </c>
      <c r="BK345" s="238">
        <f>ROUND(I345*H345,2)</f>
        <v>0</v>
      </c>
      <c r="BL345" s="17" t="s">
        <v>136</v>
      </c>
      <c r="BM345" s="237" t="s">
        <v>643</v>
      </c>
    </row>
    <row r="346" s="13" customFormat="1">
      <c r="A346" s="13"/>
      <c r="B346" s="239"/>
      <c r="C346" s="240"/>
      <c r="D346" s="241" t="s">
        <v>138</v>
      </c>
      <c r="E346" s="242" t="s">
        <v>1</v>
      </c>
      <c r="F346" s="243" t="s">
        <v>644</v>
      </c>
      <c r="G346" s="240"/>
      <c r="H346" s="242" t="s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138</v>
      </c>
      <c r="AU346" s="249" t="s">
        <v>85</v>
      </c>
      <c r="AV346" s="13" t="s">
        <v>83</v>
      </c>
      <c r="AW346" s="13" t="s">
        <v>32</v>
      </c>
      <c r="AX346" s="13" t="s">
        <v>76</v>
      </c>
      <c r="AY346" s="249" t="s">
        <v>129</v>
      </c>
    </row>
    <row r="347" s="14" customFormat="1">
      <c r="A347" s="14"/>
      <c r="B347" s="250"/>
      <c r="C347" s="251"/>
      <c r="D347" s="241" t="s">
        <v>138</v>
      </c>
      <c r="E347" s="252" t="s">
        <v>1</v>
      </c>
      <c r="F347" s="253" t="s">
        <v>645</v>
      </c>
      <c r="G347" s="251"/>
      <c r="H347" s="254">
        <v>257.22399999999999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138</v>
      </c>
      <c r="AU347" s="260" t="s">
        <v>85</v>
      </c>
      <c r="AV347" s="14" t="s">
        <v>85</v>
      </c>
      <c r="AW347" s="14" t="s">
        <v>32</v>
      </c>
      <c r="AX347" s="14" t="s">
        <v>76</v>
      </c>
      <c r="AY347" s="260" t="s">
        <v>129</v>
      </c>
    </row>
    <row r="348" s="15" customFormat="1">
      <c r="A348" s="15"/>
      <c r="B348" s="261"/>
      <c r="C348" s="262"/>
      <c r="D348" s="241" t="s">
        <v>138</v>
      </c>
      <c r="E348" s="263" t="s">
        <v>1</v>
      </c>
      <c r="F348" s="264" t="s">
        <v>141</v>
      </c>
      <c r="G348" s="262"/>
      <c r="H348" s="265">
        <v>257.22399999999999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1" t="s">
        <v>138</v>
      </c>
      <c r="AU348" s="271" t="s">
        <v>85</v>
      </c>
      <c r="AV348" s="15" t="s">
        <v>136</v>
      </c>
      <c r="AW348" s="15" t="s">
        <v>32</v>
      </c>
      <c r="AX348" s="15" t="s">
        <v>83</v>
      </c>
      <c r="AY348" s="271" t="s">
        <v>129</v>
      </c>
    </row>
    <row r="349" s="2" customFormat="1" ht="16.5" customHeight="1">
      <c r="A349" s="38"/>
      <c r="B349" s="39"/>
      <c r="C349" s="272" t="s">
        <v>417</v>
      </c>
      <c r="D349" s="272" t="s">
        <v>312</v>
      </c>
      <c r="E349" s="273" t="s">
        <v>646</v>
      </c>
      <c r="F349" s="274" t="s">
        <v>647</v>
      </c>
      <c r="G349" s="275" t="s">
        <v>134</v>
      </c>
      <c r="H349" s="276">
        <v>11.145</v>
      </c>
      <c r="I349" s="277"/>
      <c r="J349" s="278">
        <f>ROUND(I349*H349,2)</f>
        <v>0</v>
      </c>
      <c r="K349" s="274" t="s">
        <v>135</v>
      </c>
      <c r="L349" s="279"/>
      <c r="M349" s="280" t="s">
        <v>1</v>
      </c>
      <c r="N349" s="281" t="s">
        <v>41</v>
      </c>
      <c r="O349" s="91"/>
      <c r="P349" s="235">
        <f>O349*H349</f>
        <v>0</v>
      </c>
      <c r="Q349" s="235">
        <v>0.13100000000000001</v>
      </c>
      <c r="R349" s="235">
        <f>Q349*H349</f>
        <v>1.4599949999999999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173</v>
      </c>
      <c r="AT349" s="237" t="s">
        <v>312</v>
      </c>
      <c r="AU349" s="237" t="s">
        <v>85</v>
      </c>
      <c r="AY349" s="17" t="s">
        <v>129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83</v>
      </c>
      <c r="BK349" s="238">
        <f>ROUND(I349*H349,2)</f>
        <v>0</v>
      </c>
      <c r="BL349" s="17" t="s">
        <v>136</v>
      </c>
      <c r="BM349" s="237" t="s">
        <v>648</v>
      </c>
    </row>
    <row r="350" s="13" customFormat="1">
      <c r="A350" s="13"/>
      <c r="B350" s="239"/>
      <c r="C350" s="240"/>
      <c r="D350" s="241" t="s">
        <v>138</v>
      </c>
      <c r="E350" s="242" t="s">
        <v>1</v>
      </c>
      <c r="F350" s="243" t="s">
        <v>649</v>
      </c>
      <c r="G350" s="240"/>
      <c r="H350" s="242" t="s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138</v>
      </c>
      <c r="AU350" s="249" t="s">
        <v>85</v>
      </c>
      <c r="AV350" s="13" t="s">
        <v>83</v>
      </c>
      <c r="AW350" s="13" t="s">
        <v>32</v>
      </c>
      <c r="AX350" s="13" t="s">
        <v>76</v>
      </c>
      <c r="AY350" s="249" t="s">
        <v>129</v>
      </c>
    </row>
    <row r="351" s="14" customFormat="1">
      <c r="A351" s="14"/>
      <c r="B351" s="250"/>
      <c r="C351" s="251"/>
      <c r="D351" s="241" t="s">
        <v>138</v>
      </c>
      <c r="E351" s="252" t="s">
        <v>1</v>
      </c>
      <c r="F351" s="253" t="s">
        <v>650</v>
      </c>
      <c r="G351" s="251"/>
      <c r="H351" s="254">
        <v>11.145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138</v>
      </c>
      <c r="AU351" s="260" t="s">
        <v>85</v>
      </c>
      <c r="AV351" s="14" t="s">
        <v>85</v>
      </c>
      <c r="AW351" s="14" t="s">
        <v>32</v>
      </c>
      <c r="AX351" s="14" t="s">
        <v>76</v>
      </c>
      <c r="AY351" s="260" t="s">
        <v>129</v>
      </c>
    </row>
    <row r="352" s="15" customFormat="1">
      <c r="A352" s="15"/>
      <c r="B352" s="261"/>
      <c r="C352" s="262"/>
      <c r="D352" s="241" t="s">
        <v>138</v>
      </c>
      <c r="E352" s="263" t="s">
        <v>1</v>
      </c>
      <c r="F352" s="264" t="s">
        <v>141</v>
      </c>
      <c r="G352" s="262"/>
      <c r="H352" s="265">
        <v>11.145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1" t="s">
        <v>138</v>
      </c>
      <c r="AU352" s="271" t="s">
        <v>85</v>
      </c>
      <c r="AV352" s="15" t="s">
        <v>136</v>
      </c>
      <c r="AW352" s="15" t="s">
        <v>32</v>
      </c>
      <c r="AX352" s="15" t="s">
        <v>83</v>
      </c>
      <c r="AY352" s="271" t="s">
        <v>129</v>
      </c>
    </row>
    <row r="353" s="2" customFormat="1" ht="21.75" customHeight="1">
      <c r="A353" s="38"/>
      <c r="B353" s="39"/>
      <c r="C353" s="226" t="s">
        <v>421</v>
      </c>
      <c r="D353" s="226" t="s">
        <v>131</v>
      </c>
      <c r="E353" s="227" t="s">
        <v>637</v>
      </c>
      <c r="F353" s="228" t="s">
        <v>638</v>
      </c>
      <c r="G353" s="229" t="s">
        <v>134</v>
      </c>
      <c r="H353" s="230">
        <v>189</v>
      </c>
      <c r="I353" s="231"/>
      <c r="J353" s="232">
        <f>ROUND(I353*H353,2)</f>
        <v>0</v>
      </c>
      <c r="K353" s="228" t="s">
        <v>135</v>
      </c>
      <c r="L353" s="44"/>
      <c r="M353" s="233" t="s">
        <v>1</v>
      </c>
      <c r="N353" s="234" t="s">
        <v>41</v>
      </c>
      <c r="O353" s="91"/>
      <c r="P353" s="235">
        <f>O353*H353</f>
        <v>0</v>
      </c>
      <c r="Q353" s="235">
        <v>0.089219999999999994</v>
      </c>
      <c r="R353" s="235">
        <f>Q353*H353</f>
        <v>16.862579999999998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136</v>
      </c>
      <c r="AT353" s="237" t="s">
        <v>131</v>
      </c>
      <c r="AU353" s="237" t="s">
        <v>85</v>
      </c>
      <c r="AY353" s="17" t="s">
        <v>129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83</v>
      </c>
      <c r="BK353" s="238">
        <f>ROUND(I353*H353,2)</f>
        <v>0</v>
      </c>
      <c r="BL353" s="17" t="s">
        <v>136</v>
      </c>
      <c r="BM353" s="237" t="s">
        <v>651</v>
      </c>
    </row>
    <row r="354" s="13" customFormat="1">
      <c r="A354" s="13"/>
      <c r="B354" s="239"/>
      <c r="C354" s="240"/>
      <c r="D354" s="241" t="s">
        <v>138</v>
      </c>
      <c r="E354" s="242" t="s">
        <v>1</v>
      </c>
      <c r="F354" s="243" t="s">
        <v>652</v>
      </c>
      <c r="G354" s="240"/>
      <c r="H354" s="242" t="s">
        <v>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138</v>
      </c>
      <c r="AU354" s="249" t="s">
        <v>85</v>
      </c>
      <c r="AV354" s="13" t="s">
        <v>83</v>
      </c>
      <c r="AW354" s="13" t="s">
        <v>32</v>
      </c>
      <c r="AX354" s="13" t="s">
        <v>76</v>
      </c>
      <c r="AY354" s="249" t="s">
        <v>129</v>
      </c>
    </row>
    <row r="355" s="14" customFormat="1">
      <c r="A355" s="14"/>
      <c r="B355" s="250"/>
      <c r="C355" s="251"/>
      <c r="D355" s="241" t="s">
        <v>138</v>
      </c>
      <c r="E355" s="252" t="s">
        <v>1</v>
      </c>
      <c r="F355" s="253" t="s">
        <v>155</v>
      </c>
      <c r="G355" s="251"/>
      <c r="H355" s="254">
        <v>189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138</v>
      </c>
      <c r="AU355" s="260" t="s">
        <v>85</v>
      </c>
      <c r="AV355" s="14" t="s">
        <v>85</v>
      </c>
      <c r="AW355" s="14" t="s">
        <v>32</v>
      </c>
      <c r="AX355" s="14" t="s">
        <v>76</v>
      </c>
      <c r="AY355" s="260" t="s">
        <v>129</v>
      </c>
    </row>
    <row r="356" s="15" customFormat="1">
      <c r="A356" s="15"/>
      <c r="B356" s="261"/>
      <c r="C356" s="262"/>
      <c r="D356" s="241" t="s">
        <v>138</v>
      </c>
      <c r="E356" s="263" t="s">
        <v>1</v>
      </c>
      <c r="F356" s="264" t="s">
        <v>141</v>
      </c>
      <c r="G356" s="262"/>
      <c r="H356" s="265">
        <v>189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1" t="s">
        <v>138</v>
      </c>
      <c r="AU356" s="271" t="s">
        <v>85</v>
      </c>
      <c r="AV356" s="15" t="s">
        <v>136</v>
      </c>
      <c r="AW356" s="15" t="s">
        <v>32</v>
      </c>
      <c r="AX356" s="15" t="s">
        <v>83</v>
      </c>
      <c r="AY356" s="271" t="s">
        <v>129</v>
      </c>
    </row>
    <row r="357" s="2" customFormat="1" ht="16.5" customHeight="1">
      <c r="A357" s="38"/>
      <c r="B357" s="39"/>
      <c r="C357" s="272" t="s">
        <v>427</v>
      </c>
      <c r="D357" s="272" t="s">
        <v>312</v>
      </c>
      <c r="E357" s="273" t="s">
        <v>646</v>
      </c>
      <c r="F357" s="274" t="s">
        <v>647</v>
      </c>
      <c r="G357" s="275" t="s">
        <v>134</v>
      </c>
      <c r="H357" s="276">
        <v>9.9090000000000007</v>
      </c>
      <c r="I357" s="277"/>
      <c r="J357" s="278">
        <f>ROUND(I357*H357,2)</f>
        <v>0</v>
      </c>
      <c r="K357" s="274" t="s">
        <v>135</v>
      </c>
      <c r="L357" s="279"/>
      <c r="M357" s="280" t="s">
        <v>1</v>
      </c>
      <c r="N357" s="281" t="s">
        <v>41</v>
      </c>
      <c r="O357" s="91"/>
      <c r="P357" s="235">
        <f>O357*H357</f>
        <v>0</v>
      </c>
      <c r="Q357" s="235">
        <v>0.13100000000000001</v>
      </c>
      <c r="R357" s="235">
        <f>Q357*H357</f>
        <v>1.2980790000000002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173</v>
      </c>
      <c r="AT357" s="237" t="s">
        <v>312</v>
      </c>
      <c r="AU357" s="237" t="s">
        <v>85</v>
      </c>
      <c r="AY357" s="17" t="s">
        <v>129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83</v>
      </c>
      <c r="BK357" s="238">
        <f>ROUND(I357*H357,2)</f>
        <v>0</v>
      </c>
      <c r="BL357" s="17" t="s">
        <v>136</v>
      </c>
      <c r="BM357" s="237" t="s">
        <v>653</v>
      </c>
    </row>
    <row r="358" s="13" customFormat="1">
      <c r="A358" s="13"/>
      <c r="B358" s="239"/>
      <c r="C358" s="240"/>
      <c r="D358" s="241" t="s">
        <v>138</v>
      </c>
      <c r="E358" s="242" t="s">
        <v>1</v>
      </c>
      <c r="F358" s="243" t="s">
        <v>654</v>
      </c>
      <c r="G358" s="240"/>
      <c r="H358" s="242" t="s">
        <v>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138</v>
      </c>
      <c r="AU358" s="249" t="s">
        <v>85</v>
      </c>
      <c r="AV358" s="13" t="s">
        <v>83</v>
      </c>
      <c r="AW358" s="13" t="s">
        <v>32</v>
      </c>
      <c r="AX358" s="13" t="s">
        <v>76</v>
      </c>
      <c r="AY358" s="249" t="s">
        <v>129</v>
      </c>
    </row>
    <row r="359" s="14" customFormat="1">
      <c r="A359" s="14"/>
      <c r="B359" s="250"/>
      <c r="C359" s="251"/>
      <c r="D359" s="241" t="s">
        <v>138</v>
      </c>
      <c r="E359" s="252" t="s">
        <v>1</v>
      </c>
      <c r="F359" s="253" t="s">
        <v>655</v>
      </c>
      <c r="G359" s="251"/>
      <c r="H359" s="254">
        <v>9.9090000000000007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138</v>
      </c>
      <c r="AU359" s="260" t="s">
        <v>85</v>
      </c>
      <c r="AV359" s="14" t="s">
        <v>85</v>
      </c>
      <c r="AW359" s="14" t="s">
        <v>32</v>
      </c>
      <c r="AX359" s="14" t="s">
        <v>76</v>
      </c>
      <c r="AY359" s="260" t="s">
        <v>129</v>
      </c>
    </row>
    <row r="360" s="15" customFormat="1">
      <c r="A360" s="15"/>
      <c r="B360" s="261"/>
      <c r="C360" s="262"/>
      <c r="D360" s="241" t="s">
        <v>138</v>
      </c>
      <c r="E360" s="263" t="s">
        <v>1</v>
      </c>
      <c r="F360" s="264" t="s">
        <v>141</v>
      </c>
      <c r="G360" s="262"/>
      <c r="H360" s="265">
        <v>9.9090000000000007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1" t="s">
        <v>138</v>
      </c>
      <c r="AU360" s="271" t="s">
        <v>85</v>
      </c>
      <c r="AV360" s="15" t="s">
        <v>136</v>
      </c>
      <c r="AW360" s="15" t="s">
        <v>32</v>
      </c>
      <c r="AX360" s="15" t="s">
        <v>83</v>
      </c>
      <c r="AY360" s="271" t="s">
        <v>129</v>
      </c>
    </row>
    <row r="361" s="2" customFormat="1" ht="21.75" customHeight="1">
      <c r="A361" s="38"/>
      <c r="B361" s="39"/>
      <c r="C361" s="226" t="s">
        <v>435</v>
      </c>
      <c r="D361" s="226" t="s">
        <v>131</v>
      </c>
      <c r="E361" s="227" t="s">
        <v>656</v>
      </c>
      <c r="F361" s="228" t="s">
        <v>657</v>
      </c>
      <c r="G361" s="229" t="s">
        <v>134</v>
      </c>
      <c r="H361" s="230">
        <v>263</v>
      </c>
      <c r="I361" s="231"/>
      <c r="J361" s="232">
        <f>ROUND(I361*H361,2)</f>
        <v>0</v>
      </c>
      <c r="K361" s="228" t="s">
        <v>135</v>
      </c>
      <c r="L361" s="44"/>
      <c r="M361" s="233" t="s">
        <v>1</v>
      </c>
      <c r="N361" s="234" t="s">
        <v>41</v>
      </c>
      <c r="O361" s="91"/>
      <c r="P361" s="235">
        <f>O361*H361</f>
        <v>0</v>
      </c>
      <c r="Q361" s="235">
        <v>0</v>
      </c>
      <c r="R361" s="235">
        <f>Q361*H361</f>
        <v>0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136</v>
      </c>
      <c r="AT361" s="237" t="s">
        <v>131</v>
      </c>
      <c r="AU361" s="237" t="s">
        <v>85</v>
      </c>
      <c r="AY361" s="17" t="s">
        <v>129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83</v>
      </c>
      <c r="BK361" s="238">
        <f>ROUND(I361*H361,2)</f>
        <v>0</v>
      </c>
      <c r="BL361" s="17" t="s">
        <v>136</v>
      </c>
      <c r="BM361" s="237" t="s">
        <v>658</v>
      </c>
    </row>
    <row r="362" s="13" customFormat="1">
      <c r="A362" s="13"/>
      <c r="B362" s="239"/>
      <c r="C362" s="240"/>
      <c r="D362" s="241" t="s">
        <v>138</v>
      </c>
      <c r="E362" s="242" t="s">
        <v>1</v>
      </c>
      <c r="F362" s="243" t="s">
        <v>659</v>
      </c>
      <c r="G362" s="240"/>
      <c r="H362" s="242" t="s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138</v>
      </c>
      <c r="AU362" s="249" t="s">
        <v>85</v>
      </c>
      <c r="AV362" s="13" t="s">
        <v>83</v>
      </c>
      <c r="AW362" s="13" t="s">
        <v>32</v>
      </c>
      <c r="AX362" s="13" t="s">
        <v>76</v>
      </c>
      <c r="AY362" s="249" t="s">
        <v>129</v>
      </c>
    </row>
    <row r="363" s="14" customFormat="1">
      <c r="A363" s="14"/>
      <c r="B363" s="250"/>
      <c r="C363" s="251"/>
      <c r="D363" s="241" t="s">
        <v>138</v>
      </c>
      <c r="E363" s="252" t="s">
        <v>1</v>
      </c>
      <c r="F363" s="253" t="s">
        <v>607</v>
      </c>
      <c r="G363" s="251"/>
      <c r="H363" s="254">
        <v>263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138</v>
      </c>
      <c r="AU363" s="260" t="s">
        <v>85</v>
      </c>
      <c r="AV363" s="14" t="s">
        <v>85</v>
      </c>
      <c r="AW363" s="14" t="s">
        <v>32</v>
      </c>
      <c r="AX363" s="14" t="s">
        <v>76</v>
      </c>
      <c r="AY363" s="260" t="s">
        <v>129</v>
      </c>
    </row>
    <row r="364" s="15" customFormat="1">
      <c r="A364" s="15"/>
      <c r="B364" s="261"/>
      <c r="C364" s="262"/>
      <c r="D364" s="241" t="s">
        <v>138</v>
      </c>
      <c r="E364" s="263" t="s">
        <v>1</v>
      </c>
      <c r="F364" s="264" t="s">
        <v>141</v>
      </c>
      <c r="G364" s="262"/>
      <c r="H364" s="265">
        <v>263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1" t="s">
        <v>138</v>
      </c>
      <c r="AU364" s="271" t="s">
        <v>85</v>
      </c>
      <c r="AV364" s="15" t="s">
        <v>136</v>
      </c>
      <c r="AW364" s="15" t="s">
        <v>32</v>
      </c>
      <c r="AX364" s="15" t="s">
        <v>83</v>
      </c>
      <c r="AY364" s="271" t="s">
        <v>129</v>
      </c>
    </row>
    <row r="365" s="2" customFormat="1" ht="21.75" customHeight="1">
      <c r="A365" s="38"/>
      <c r="B365" s="39"/>
      <c r="C365" s="226" t="s">
        <v>439</v>
      </c>
      <c r="D365" s="226" t="s">
        <v>131</v>
      </c>
      <c r="E365" s="227" t="s">
        <v>656</v>
      </c>
      <c r="F365" s="228" t="s">
        <v>657</v>
      </c>
      <c r="G365" s="229" t="s">
        <v>134</v>
      </c>
      <c r="H365" s="230">
        <v>189</v>
      </c>
      <c r="I365" s="231"/>
      <c r="J365" s="232">
        <f>ROUND(I365*H365,2)</f>
        <v>0</v>
      </c>
      <c r="K365" s="228" t="s">
        <v>135</v>
      </c>
      <c r="L365" s="44"/>
      <c r="M365" s="233" t="s">
        <v>1</v>
      </c>
      <c r="N365" s="234" t="s">
        <v>41</v>
      </c>
      <c r="O365" s="91"/>
      <c r="P365" s="235">
        <f>O365*H365</f>
        <v>0</v>
      </c>
      <c r="Q365" s="235">
        <v>0</v>
      </c>
      <c r="R365" s="235">
        <f>Q365*H365</f>
        <v>0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136</v>
      </c>
      <c r="AT365" s="237" t="s">
        <v>131</v>
      </c>
      <c r="AU365" s="237" t="s">
        <v>85</v>
      </c>
      <c r="AY365" s="17" t="s">
        <v>129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83</v>
      </c>
      <c r="BK365" s="238">
        <f>ROUND(I365*H365,2)</f>
        <v>0</v>
      </c>
      <c r="BL365" s="17" t="s">
        <v>136</v>
      </c>
      <c r="BM365" s="237" t="s">
        <v>660</v>
      </c>
    </row>
    <row r="366" s="13" customFormat="1">
      <c r="A366" s="13"/>
      <c r="B366" s="239"/>
      <c r="C366" s="240"/>
      <c r="D366" s="241" t="s">
        <v>138</v>
      </c>
      <c r="E366" s="242" t="s">
        <v>1</v>
      </c>
      <c r="F366" s="243" t="s">
        <v>661</v>
      </c>
      <c r="G366" s="240"/>
      <c r="H366" s="242" t="s">
        <v>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138</v>
      </c>
      <c r="AU366" s="249" t="s">
        <v>85</v>
      </c>
      <c r="AV366" s="13" t="s">
        <v>83</v>
      </c>
      <c r="AW366" s="13" t="s">
        <v>32</v>
      </c>
      <c r="AX366" s="13" t="s">
        <v>76</v>
      </c>
      <c r="AY366" s="249" t="s">
        <v>129</v>
      </c>
    </row>
    <row r="367" s="14" customFormat="1">
      <c r="A367" s="14"/>
      <c r="B367" s="250"/>
      <c r="C367" s="251"/>
      <c r="D367" s="241" t="s">
        <v>138</v>
      </c>
      <c r="E367" s="252" t="s">
        <v>1</v>
      </c>
      <c r="F367" s="253" t="s">
        <v>155</v>
      </c>
      <c r="G367" s="251"/>
      <c r="H367" s="254">
        <v>189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138</v>
      </c>
      <c r="AU367" s="260" t="s">
        <v>85</v>
      </c>
      <c r="AV367" s="14" t="s">
        <v>85</v>
      </c>
      <c r="AW367" s="14" t="s">
        <v>32</v>
      </c>
      <c r="AX367" s="14" t="s">
        <v>76</v>
      </c>
      <c r="AY367" s="260" t="s">
        <v>129</v>
      </c>
    </row>
    <row r="368" s="15" customFormat="1">
      <c r="A368" s="15"/>
      <c r="B368" s="261"/>
      <c r="C368" s="262"/>
      <c r="D368" s="241" t="s">
        <v>138</v>
      </c>
      <c r="E368" s="263" t="s">
        <v>1</v>
      </c>
      <c r="F368" s="264" t="s">
        <v>141</v>
      </c>
      <c r="G368" s="262"/>
      <c r="H368" s="265">
        <v>189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1" t="s">
        <v>138</v>
      </c>
      <c r="AU368" s="271" t="s">
        <v>85</v>
      </c>
      <c r="AV368" s="15" t="s">
        <v>136</v>
      </c>
      <c r="AW368" s="15" t="s">
        <v>32</v>
      </c>
      <c r="AX368" s="15" t="s">
        <v>83</v>
      </c>
      <c r="AY368" s="271" t="s">
        <v>129</v>
      </c>
    </row>
    <row r="369" s="2" customFormat="1" ht="16.5" customHeight="1">
      <c r="A369" s="38"/>
      <c r="B369" s="39"/>
      <c r="C369" s="226" t="s">
        <v>446</v>
      </c>
      <c r="D369" s="226" t="s">
        <v>131</v>
      </c>
      <c r="E369" s="227" t="s">
        <v>662</v>
      </c>
      <c r="F369" s="228" t="s">
        <v>663</v>
      </c>
      <c r="G369" s="229" t="s">
        <v>134</v>
      </c>
      <c r="H369" s="230">
        <v>12</v>
      </c>
      <c r="I369" s="231"/>
      <c r="J369" s="232">
        <f>ROUND(I369*H369,2)</f>
        <v>0</v>
      </c>
      <c r="K369" s="228" t="s">
        <v>135</v>
      </c>
      <c r="L369" s="44"/>
      <c r="M369" s="233" t="s">
        <v>1</v>
      </c>
      <c r="N369" s="234" t="s">
        <v>41</v>
      </c>
      <c r="O369" s="91"/>
      <c r="P369" s="235">
        <f>O369*H369</f>
        <v>0</v>
      </c>
      <c r="Q369" s="235">
        <v>0.090620000000000006</v>
      </c>
      <c r="R369" s="235">
        <f>Q369*H369</f>
        <v>1.08744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136</v>
      </c>
      <c r="AT369" s="237" t="s">
        <v>131</v>
      </c>
      <c r="AU369" s="237" t="s">
        <v>85</v>
      </c>
      <c r="AY369" s="17" t="s">
        <v>129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83</v>
      </c>
      <c r="BK369" s="238">
        <f>ROUND(I369*H369,2)</f>
        <v>0</v>
      </c>
      <c r="BL369" s="17" t="s">
        <v>136</v>
      </c>
      <c r="BM369" s="237" t="s">
        <v>664</v>
      </c>
    </row>
    <row r="370" s="13" customFormat="1">
      <c r="A370" s="13"/>
      <c r="B370" s="239"/>
      <c r="C370" s="240"/>
      <c r="D370" s="241" t="s">
        <v>138</v>
      </c>
      <c r="E370" s="242" t="s">
        <v>1</v>
      </c>
      <c r="F370" s="243" t="s">
        <v>665</v>
      </c>
      <c r="G370" s="240"/>
      <c r="H370" s="242" t="s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138</v>
      </c>
      <c r="AU370" s="249" t="s">
        <v>85</v>
      </c>
      <c r="AV370" s="13" t="s">
        <v>83</v>
      </c>
      <c r="AW370" s="13" t="s">
        <v>32</v>
      </c>
      <c r="AX370" s="13" t="s">
        <v>76</v>
      </c>
      <c r="AY370" s="249" t="s">
        <v>129</v>
      </c>
    </row>
    <row r="371" s="14" customFormat="1">
      <c r="A371" s="14"/>
      <c r="B371" s="250"/>
      <c r="C371" s="251"/>
      <c r="D371" s="241" t="s">
        <v>138</v>
      </c>
      <c r="E371" s="252" t="s">
        <v>1</v>
      </c>
      <c r="F371" s="253" t="s">
        <v>8</v>
      </c>
      <c r="G371" s="251"/>
      <c r="H371" s="254">
        <v>12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138</v>
      </c>
      <c r="AU371" s="260" t="s">
        <v>85</v>
      </c>
      <c r="AV371" s="14" t="s">
        <v>85</v>
      </c>
      <c r="AW371" s="14" t="s">
        <v>32</v>
      </c>
      <c r="AX371" s="14" t="s">
        <v>76</v>
      </c>
      <c r="AY371" s="260" t="s">
        <v>129</v>
      </c>
    </row>
    <row r="372" s="15" customFormat="1">
      <c r="A372" s="15"/>
      <c r="B372" s="261"/>
      <c r="C372" s="262"/>
      <c r="D372" s="241" t="s">
        <v>138</v>
      </c>
      <c r="E372" s="263" t="s">
        <v>1</v>
      </c>
      <c r="F372" s="264" t="s">
        <v>141</v>
      </c>
      <c r="G372" s="262"/>
      <c r="H372" s="265">
        <v>12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138</v>
      </c>
      <c r="AU372" s="271" t="s">
        <v>85</v>
      </c>
      <c r="AV372" s="15" t="s">
        <v>136</v>
      </c>
      <c r="AW372" s="15" t="s">
        <v>32</v>
      </c>
      <c r="AX372" s="15" t="s">
        <v>83</v>
      </c>
      <c r="AY372" s="271" t="s">
        <v>129</v>
      </c>
    </row>
    <row r="373" s="2" customFormat="1" ht="16.5" customHeight="1">
      <c r="A373" s="38"/>
      <c r="B373" s="39"/>
      <c r="C373" s="272" t="s">
        <v>452</v>
      </c>
      <c r="D373" s="272" t="s">
        <v>312</v>
      </c>
      <c r="E373" s="273" t="s">
        <v>666</v>
      </c>
      <c r="F373" s="274" t="s">
        <v>667</v>
      </c>
      <c r="G373" s="275" t="s">
        <v>134</v>
      </c>
      <c r="H373" s="276">
        <v>12.359999999999999</v>
      </c>
      <c r="I373" s="277"/>
      <c r="J373" s="278">
        <f>ROUND(I373*H373,2)</f>
        <v>0</v>
      </c>
      <c r="K373" s="274" t="s">
        <v>135</v>
      </c>
      <c r="L373" s="279"/>
      <c r="M373" s="280" t="s">
        <v>1</v>
      </c>
      <c r="N373" s="281" t="s">
        <v>41</v>
      </c>
      <c r="O373" s="91"/>
      <c r="P373" s="235">
        <f>O373*H373</f>
        <v>0</v>
      </c>
      <c r="Q373" s="235">
        <v>0.152</v>
      </c>
      <c r="R373" s="235">
        <f>Q373*H373</f>
        <v>1.87872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173</v>
      </c>
      <c r="AT373" s="237" t="s">
        <v>312</v>
      </c>
      <c r="AU373" s="237" t="s">
        <v>85</v>
      </c>
      <c r="AY373" s="17" t="s">
        <v>129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83</v>
      </c>
      <c r="BK373" s="238">
        <f>ROUND(I373*H373,2)</f>
        <v>0</v>
      </c>
      <c r="BL373" s="17" t="s">
        <v>136</v>
      </c>
      <c r="BM373" s="237" t="s">
        <v>668</v>
      </c>
    </row>
    <row r="374" s="13" customFormat="1">
      <c r="A374" s="13"/>
      <c r="B374" s="239"/>
      <c r="C374" s="240"/>
      <c r="D374" s="241" t="s">
        <v>138</v>
      </c>
      <c r="E374" s="242" t="s">
        <v>1</v>
      </c>
      <c r="F374" s="243" t="s">
        <v>669</v>
      </c>
      <c r="G374" s="240"/>
      <c r="H374" s="242" t="s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138</v>
      </c>
      <c r="AU374" s="249" t="s">
        <v>85</v>
      </c>
      <c r="AV374" s="13" t="s">
        <v>83</v>
      </c>
      <c r="AW374" s="13" t="s">
        <v>32</v>
      </c>
      <c r="AX374" s="13" t="s">
        <v>76</v>
      </c>
      <c r="AY374" s="249" t="s">
        <v>129</v>
      </c>
    </row>
    <row r="375" s="14" customFormat="1">
      <c r="A375" s="14"/>
      <c r="B375" s="250"/>
      <c r="C375" s="251"/>
      <c r="D375" s="241" t="s">
        <v>138</v>
      </c>
      <c r="E375" s="252" t="s">
        <v>1</v>
      </c>
      <c r="F375" s="253" t="s">
        <v>670</v>
      </c>
      <c r="G375" s="251"/>
      <c r="H375" s="254">
        <v>12.359999999999999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138</v>
      </c>
      <c r="AU375" s="260" t="s">
        <v>85</v>
      </c>
      <c r="AV375" s="14" t="s">
        <v>85</v>
      </c>
      <c r="AW375" s="14" t="s">
        <v>32</v>
      </c>
      <c r="AX375" s="14" t="s">
        <v>76</v>
      </c>
      <c r="AY375" s="260" t="s">
        <v>129</v>
      </c>
    </row>
    <row r="376" s="15" customFormat="1">
      <c r="A376" s="15"/>
      <c r="B376" s="261"/>
      <c r="C376" s="262"/>
      <c r="D376" s="241" t="s">
        <v>138</v>
      </c>
      <c r="E376" s="263" t="s">
        <v>1</v>
      </c>
      <c r="F376" s="264" t="s">
        <v>141</v>
      </c>
      <c r="G376" s="262"/>
      <c r="H376" s="265">
        <v>12.359999999999999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138</v>
      </c>
      <c r="AU376" s="271" t="s">
        <v>85</v>
      </c>
      <c r="AV376" s="15" t="s">
        <v>136</v>
      </c>
      <c r="AW376" s="15" t="s">
        <v>32</v>
      </c>
      <c r="AX376" s="15" t="s">
        <v>83</v>
      </c>
      <c r="AY376" s="271" t="s">
        <v>129</v>
      </c>
    </row>
    <row r="377" s="2" customFormat="1" ht="16.5" customHeight="1">
      <c r="A377" s="38"/>
      <c r="B377" s="39"/>
      <c r="C377" s="226" t="s">
        <v>671</v>
      </c>
      <c r="D377" s="226" t="s">
        <v>131</v>
      </c>
      <c r="E377" s="227" t="s">
        <v>672</v>
      </c>
      <c r="F377" s="228" t="s">
        <v>673</v>
      </c>
      <c r="G377" s="229" t="s">
        <v>134</v>
      </c>
      <c r="H377" s="230">
        <v>19</v>
      </c>
      <c r="I377" s="231"/>
      <c r="J377" s="232">
        <f>ROUND(I377*H377,2)</f>
        <v>0</v>
      </c>
      <c r="K377" s="228" t="s">
        <v>135</v>
      </c>
      <c r="L377" s="44"/>
      <c r="M377" s="233" t="s">
        <v>1</v>
      </c>
      <c r="N377" s="234" t="s">
        <v>41</v>
      </c>
      <c r="O377" s="91"/>
      <c r="P377" s="235">
        <f>O377*H377</f>
        <v>0</v>
      </c>
      <c r="Q377" s="235">
        <v>0.090620000000000006</v>
      </c>
      <c r="R377" s="235">
        <f>Q377*H377</f>
        <v>1.7217800000000001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136</v>
      </c>
      <c r="AT377" s="237" t="s">
        <v>131</v>
      </c>
      <c r="AU377" s="237" t="s">
        <v>85</v>
      </c>
      <c r="AY377" s="17" t="s">
        <v>129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83</v>
      </c>
      <c r="BK377" s="238">
        <f>ROUND(I377*H377,2)</f>
        <v>0</v>
      </c>
      <c r="BL377" s="17" t="s">
        <v>136</v>
      </c>
      <c r="BM377" s="237" t="s">
        <v>674</v>
      </c>
    </row>
    <row r="378" s="13" customFormat="1">
      <c r="A378" s="13"/>
      <c r="B378" s="239"/>
      <c r="C378" s="240"/>
      <c r="D378" s="241" t="s">
        <v>138</v>
      </c>
      <c r="E378" s="242" t="s">
        <v>1</v>
      </c>
      <c r="F378" s="243" t="s">
        <v>675</v>
      </c>
      <c r="G378" s="240"/>
      <c r="H378" s="242" t="s">
        <v>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138</v>
      </c>
      <c r="AU378" s="249" t="s">
        <v>85</v>
      </c>
      <c r="AV378" s="13" t="s">
        <v>83</v>
      </c>
      <c r="AW378" s="13" t="s">
        <v>32</v>
      </c>
      <c r="AX378" s="13" t="s">
        <v>76</v>
      </c>
      <c r="AY378" s="249" t="s">
        <v>129</v>
      </c>
    </row>
    <row r="379" s="14" customFormat="1">
      <c r="A379" s="14"/>
      <c r="B379" s="250"/>
      <c r="C379" s="251"/>
      <c r="D379" s="241" t="s">
        <v>138</v>
      </c>
      <c r="E379" s="252" t="s">
        <v>1</v>
      </c>
      <c r="F379" s="253" t="s">
        <v>574</v>
      </c>
      <c r="G379" s="251"/>
      <c r="H379" s="254">
        <v>19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138</v>
      </c>
      <c r="AU379" s="260" t="s">
        <v>85</v>
      </c>
      <c r="AV379" s="14" t="s">
        <v>85</v>
      </c>
      <c r="AW379" s="14" t="s">
        <v>32</v>
      </c>
      <c r="AX379" s="14" t="s">
        <v>76</v>
      </c>
      <c r="AY379" s="260" t="s">
        <v>129</v>
      </c>
    </row>
    <row r="380" s="15" customFormat="1">
      <c r="A380" s="15"/>
      <c r="B380" s="261"/>
      <c r="C380" s="262"/>
      <c r="D380" s="241" t="s">
        <v>138</v>
      </c>
      <c r="E380" s="263" t="s">
        <v>1</v>
      </c>
      <c r="F380" s="264" t="s">
        <v>141</v>
      </c>
      <c r="G380" s="262"/>
      <c r="H380" s="265">
        <v>19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1" t="s">
        <v>138</v>
      </c>
      <c r="AU380" s="271" t="s">
        <v>85</v>
      </c>
      <c r="AV380" s="15" t="s">
        <v>136</v>
      </c>
      <c r="AW380" s="15" t="s">
        <v>32</v>
      </c>
      <c r="AX380" s="15" t="s">
        <v>83</v>
      </c>
      <c r="AY380" s="271" t="s">
        <v>129</v>
      </c>
    </row>
    <row r="381" s="2" customFormat="1" ht="16.5" customHeight="1">
      <c r="A381" s="38"/>
      <c r="B381" s="39"/>
      <c r="C381" s="272" t="s">
        <v>676</v>
      </c>
      <c r="D381" s="272" t="s">
        <v>312</v>
      </c>
      <c r="E381" s="273" t="s">
        <v>677</v>
      </c>
      <c r="F381" s="274" t="s">
        <v>678</v>
      </c>
      <c r="G381" s="275" t="s">
        <v>134</v>
      </c>
      <c r="H381" s="276">
        <v>4.2439999999999998</v>
      </c>
      <c r="I381" s="277"/>
      <c r="J381" s="278">
        <f>ROUND(I381*H381,2)</f>
        <v>0</v>
      </c>
      <c r="K381" s="274" t="s">
        <v>135</v>
      </c>
      <c r="L381" s="279"/>
      <c r="M381" s="280" t="s">
        <v>1</v>
      </c>
      <c r="N381" s="281" t="s">
        <v>41</v>
      </c>
      <c r="O381" s="91"/>
      <c r="P381" s="235">
        <f>O381*H381</f>
        <v>0</v>
      </c>
      <c r="Q381" s="235">
        <v>0.17499999999999999</v>
      </c>
      <c r="R381" s="235">
        <f>Q381*H381</f>
        <v>0.74269999999999992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173</v>
      </c>
      <c r="AT381" s="237" t="s">
        <v>312</v>
      </c>
      <c r="AU381" s="237" t="s">
        <v>85</v>
      </c>
      <c r="AY381" s="17" t="s">
        <v>129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136</v>
      </c>
      <c r="BM381" s="237" t="s">
        <v>679</v>
      </c>
    </row>
    <row r="382" s="13" customFormat="1">
      <c r="A382" s="13"/>
      <c r="B382" s="239"/>
      <c r="C382" s="240"/>
      <c r="D382" s="241" t="s">
        <v>138</v>
      </c>
      <c r="E382" s="242" t="s">
        <v>1</v>
      </c>
      <c r="F382" s="243" t="s">
        <v>680</v>
      </c>
      <c r="G382" s="240"/>
      <c r="H382" s="242" t="s">
        <v>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138</v>
      </c>
      <c r="AU382" s="249" t="s">
        <v>85</v>
      </c>
      <c r="AV382" s="13" t="s">
        <v>83</v>
      </c>
      <c r="AW382" s="13" t="s">
        <v>32</v>
      </c>
      <c r="AX382" s="13" t="s">
        <v>76</v>
      </c>
      <c r="AY382" s="249" t="s">
        <v>129</v>
      </c>
    </row>
    <row r="383" s="14" customFormat="1">
      <c r="A383" s="14"/>
      <c r="B383" s="250"/>
      <c r="C383" s="251"/>
      <c r="D383" s="241" t="s">
        <v>138</v>
      </c>
      <c r="E383" s="252" t="s">
        <v>1</v>
      </c>
      <c r="F383" s="253" t="s">
        <v>681</v>
      </c>
      <c r="G383" s="251"/>
      <c r="H383" s="254">
        <v>4.2439999999999998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138</v>
      </c>
      <c r="AU383" s="260" t="s">
        <v>85</v>
      </c>
      <c r="AV383" s="14" t="s">
        <v>85</v>
      </c>
      <c r="AW383" s="14" t="s">
        <v>32</v>
      </c>
      <c r="AX383" s="14" t="s">
        <v>76</v>
      </c>
      <c r="AY383" s="260" t="s">
        <v>129</v>
      </c>
    </row>
    <row r="384" s="15" customFormat="1">
      <c r="A384" s="15"/>
      <c r="B384" s="261"/>
      <c r="C384" s="262"/>
      <c r="D384" s="241" t="s">
        <v>138</v>
      </c>
      <c r="E384" s="263" t="s">
        <v>1</v>
      </c>
      <c r="F384" s="264" t="s">
        <v>141</v>
      </c>
      <c r="G384" s="262"/>
      <c r="H384" s="265">
        <v>4.2439999999999998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1" t="s">
        <v>138</v>
      </c>
      <c r="AU384" s="271" t="s">
        <v>85</v>
      </c>
      <c r="AV384" s="15" t="s">
        <v>136</v>
      </c>
      <c r="AW384" s="15" t="s">
        <v>32</v>
      </c>
      <c r="AX384" s="15" t="s">
        <v>83</v>
      </c>
      <c r="AY384" s="271" t="s">
        <v>129</v>
      </c>
    </row>
    <row r="385" s="2" customFormat="1" ht="16.5" customHeight="1">
      <c r="A385" s="38"/>
      <c r="B385" s="39"/>
      <c r="C385" s="226" t="s">
        <v>449</v>
      </c>
      <c r="D385" s="226" t="s">
        <v>131</v>
      </c>
      <c r="E385" s="227" t="s">
        <v>672</v>
      </c>
      <c r="F385" s="228" t="s">
        <v>673</v>
      </c>
      <c r="G385" s="229" t="s">
        <v>134</v>
      </c>
      <c r="H385" s="230">
        <v>9</v>
      </c>
      <c r="I385" s="231"/>
      <c r="J385" s="232">
        <f>ROUND(I385*H385,2)</f>
        <v>0</v>
      </c>
      <c r="K385" s="228" t="s">
        <v>135</v>
      </c>
      <c r="L385" s="44"/>
      <c r="M385" s="233" t="s">
        <v>1</v>
      </c>
      <c r="N385" s="234" t="s">
        <v>41</v>
      </c>
      <c r="O385" s="91"/>
      <c r="P385" s="235">
        <f>O385*H385</f>
        <v>0</v>
      </c>
      <c r="Q385" s="235">
        <v>0.090620000000000006</v>
      </c>
      <c r="R385" s="235">
        <f>Q385*H385</f>
        <v>0.81558000000000008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136</v>
      </c>
      <c r="AT385" s="237" t="s">
        <v>131</v>
      </c>
      <c r="AU385" s="237" t="s">
        <v>85</v>
      </c>
      <c r="AY385" s="17" t="s">
        <v>129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136</v>
      </c>
      <c r="BM385" s="237" t="s">
        <v>682</v>
      </c>
    </row>
    <row r="386" s="13" customFormat="1">
      <c r="A386" s="13"/>
      <c r="B386" s="239"/>
      <c r="C386" s="240"/>
      <c r="D386" s="241" t="s">
        <v>138</v>
      </c>
      <c r="E386" s="242" t="s">
        <v>1</v>
      </c>
      <c r="F386" s="243" t="s">
        <v>683</v>
      </c>
      <c r="G386" s="240"/>
      <c r="H386" s="242" t="s">
        <v>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138</v>
      </c>
      <c r="AU386" s="249" t="s">
        <v>85</v>
      </c>
      <c r="AV386" s="13" t="s">
        <v>83</v>
      </c>
      <c r="AW386" s="13" t="s">
        <v>32</v>
      </c>
      <c r="AX386" s="13" t="s">
        <v>76</v>
      </c>
      <c r="AY386" s="249" t="s">
        <v>129</v>
      </c>
    </row>
    <row r="387" s="14" customFormat="1">
      <c r="A387" s="14"/>
      <c r="B387" s="250"/>
      <c r="C387" s="251"/>
      <c r="D387" s="241" t="s">
        <v>138</v>
      </c>
      <c r="E387" s="252" t="s">
        <v>1</v>
      </c>
      <c r="F387" s="253" t="s">
        <v>178</v>
      </c>
      <c r="G387" s="251"/>
      <c r="H387" s="254">
        <v>9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138</v>
      </c>
      <c r="AU387" s="260" t="s">
        <v>85</v>
      </c>
      <c r="AV387" s="14" t="s">
        <v>85</v>
      </c>
      <c r="AW387" s="14" t="s">
        <v>32</v>
      </c>
      <c r="AX387" s="14" t="s">
        <v>76</v>
      </c>
      <c r="AY387" s="260" t="s">
        <v>129</v>
      </c>
    </row>
    <row r="388" s="15" customFormat="1">
      <c r="A388" s="15"/>
      <c r="B388" s="261"/>
      <c r="C388" s="262"/>
      <c r="D388" s="241" t="s">
        <v>138</v>
      </c>
      <c r="E388" s="263" t="s">
        <v>1</v>
      </c>
      <c r="F388" s="264" t="s">
        <v>141</v>
      </c>
      <c r="G388" s="262"/>
      <c r="H388" s="265">
        <v>9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1" t="s">
        <v>138</v>
      </c>
      <c r="AU388" s="271" t="s">
        <v>85</v>
      </c>
      <c r="AV388" s="15" t="s">
        <v>136</v>
      </c>
      <c r="AW388" s="15" t="s">
        <v>32</v>
      </c>
      <c r="AX388" s="15" t="s">
        <v>83</v>
      </c>
      <c r="AY388" s="271" t="s">
        <v>129</v>
      </c>
    </row>
    <row r="389" s="2" customFormat="1" ht="16.5" customHeight="1">
      <c r="A389" s="38"/>
      <c r="B389" s="39"/>
      <c r="C389" s="272" t="s">
        <v>684</v>
      </c>
      <c r="D389" s="272" t="s">
        <v>312</v>
      </c>
      <c r="E389" s="273" t="s">
        <v>677</v>
      </c>
      <c r="F389" s="274" t="s">
        <v>678</v>
      </c>
      <c r="G389" s="275" t="s">
        <v>134</v>
      </c>
      <c r="H389" s="276">
        <v>2.1629999999999998</v>
      </c>
      <c r="I389" s="277"/>
      <c r="J389" s="278">
        <f>ROUND(I389*H389,2)</f>
        <v>0</v>
      </c>
      <c r="K389" s="274" t="s">
        <v>135</v>
      </c>
      <c r="L389" s="279"/>
      <c r="M389" s="280" t="s">
        <v>1</v>
      </c>
      <c r="N389" s="281" t="s">
        <v>41</v>
      </c>
      <c r="O389" s="91"/>
      <c r="P389" s="235">
        <f>O389*H389</f>
        <v>0</v>
      </c>
      <c r="Q389" s="235">
        <v>0.17499999999999999</v>
      </c>
      <c r="R389" s="235">
        <f>Q389*H389</f>
        <v>0.37852499999999994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173</v>
      </c>
      <c r="AT389" s="237" t="s">
        <v>312</v>
      </c>
      <c r="AU389" s="237" t="s">
        <v>85</v>
      </c>
      <c r="AY389" s="17" t="s">
        <v>129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83</v>
      </c>
      <c r="BK389" s="238">
        <f>ROUND(I389*H389,2)</f>
        <v>0</v>
      </c>
      <c r="BL389" s="17" t="s">
        <v>136</v>
      </c>
      <c r="BM389" s="237" t="s">
        <v>685</v>
      </c>
    </row>
    <row r="390" s="13" customFormat="1">
      <c r="A390" s="13"/>
      <c r="B390" s="239"/>
      <c r="C390" s="240"/>
      <c r="D390" s="241" t="s">
        <v>138</v>
      </c>
      <c r="E390" s="242" t="s">
        <v>1</v>
      </c>
      <c r="F390" s="243" t="s">
        <v>686</v>
      </c>
      <c r="G390" s="240"/>
      <c r="H390" s="242" t="s">
        <v>1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138</v>
      </c>
      <c r="AU390" s="249" t="s">
        <v>85</v>
      </c>
      <c r="AV390" s="13" t="s">
        <v>83</v>
      </c>
      <c r="AW390" s="13" t="s">
        <v>32</v>
      </c>
      <c r="AX390" s="13" t="s">
        <v>76</v>
      </c>
      <c r="AY390" s="249" t="s">
        <v>129</v>
      </c>
    </row>
    <row r="391" s="14" customFormat="1">
      <c r="A391" s="14"/>
      <c r="B391" s="250"/>
      <c r="C391" s="251"/>
      <c r="D391" s="241" t="s">
        <v>138</v>
      </c>
      <c r="E391" s="252" t="s">
        <v>1</v>
      </c>
      <c r="F391" s="253" t="s">
        <v>687</v>
      </c>
      <c r="G391" s="251"/>
      <c r="H391" s="254">
        <v>2.1629999999999998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138</v>
      </c>
      <c r="AU391" s="260" t="s">
        <v>85</v>
      </c>
      <c r="AV391" s="14" t="s">
        <v>85</v>
      </c>
      <c r="AW391" s="14" t="s">
        <v>32</v>
      </c>
      <c r="AX391" s="14" t="s">
        <v>76</v>
      </c>
      <c r="AY391" s="260" t="s">
        <v>129</v>
      </c>
    </row>
    <row r="392" s="15" customFormat="1">
      <c r="A392" s="15"/>
      <c r="B392" s="261"/>
      <c r="C392" s="262"/>
      <c r="D392" s="241" t="s">
        <v>138</v>
      </c>
      <c r="E392" s="263" t="s">
        <v>1</v>
      </c>
      <c r="F392" s="264" t="s">
        <v>141</v>
      </c>
      <c r="G392" s="262"/>
      <c r="H392" s="265">
        <v>2.1629999999999998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1" t="s">
        <v>138</v>
      </c>
      <c r="AU392" s="271" t="s">
        <v>85</v>
      </c>
      <c r="AV392" s="15" t="s">
        <v>136</v>
      </c>
      <c r="AW392" s="15" t="s">
        <v>32</v>
      </c>
      <c r="AX392" s="15" t="s">
        <v>83</v>
      </c>
      <c r="AY392" s="271" t="s">
        <v>129</v>
      </c>
    </row>
    <row r="393" s="2" customFormat="1" ht="16.5" customHeight="1">
      <c r="A393" s="38"/>
      <c r="B393" s="39"/>
      <c r="C393" s="272" t="s">
        <v>688</v>
      </c>
      <c r="D393" s="272" t="s">
        <v>312</v>
      </c>
      <c r="E393" s="273" t="s">
        <v>666</v>
      </c>
      <c r="F393" s="274" t="s">
        <v>667</v>
      </c>
      <c r="G393" s="275" t="s">
        <v>134</v>
      </c>
      <c r="H393" s="276">
        <v>7.1070000000000002</v>
      </c>
      <c r="I393" s="277"/>
      <c r="J393" s="278">
        <f>ROUND(I393*H393,2)</f>
        <v>0</v>
      </c>
      <c r="K393" s="274" t="s">
        <v>135</v>
      </c>
      <c r="L393" s="279"/>
      <c r="M393" s="280" t="s">
        <v>1</v>
      </c>
      <c r="N393" s="281" t="s">
        <v>41</v>
      </c>
      <c r="O393" s="91"/>
      <c r="P393" s="235">
        <f>O393*H393</f>
        <v>0</v>
      </c>
      <c r="Q393" s="235">
        <v>0.152</v>
      </c>
      <c r="R393" s="235">
        <f>Q393*H393</f>
        <v>1.0802640000000001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173</v>
      </c>
      <c r="AT393" s="237" t="s">
        <v>312</v>
      </c>
      <c r="AU393" s="237" t="s">
        <v>85</v>
      </c>
      <c r="AY393" s="17" t="s">
        <v>129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83</v>
      </c>
      <c r="BK393" s="238">
        <f>ROUND(I393*H393,2)</f>
        <v>0</v>
      </c>
      <c r="BL393" s="17" t="s">
        <v>136</v>
      </c>
      <c r="BM393" s="237" t="s">
        <v>689</v>
      </c>
    </row>
    <row r="394" s="13" customFormat="1">
      <c r="A394" s="13"/>
      <c r="B394" s="239"/>
      <c r="C394" s="240"/>
      <c r="D394" s="241" t="s">
        <v>138</v>
      </c>
      <c r="E394" s="242" t="s">
        <v>1</v>
      </c>
      <c r="F394" s="243" t="s">
        <v>690</v>
      </c>
      <c r="G394" s="240"/>
      <c r="H394" s="242" t="s">
        <v>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138</v>
      </c>
      <c r="AU394" s="249" t="s">
        <v>85</v>
      </c>
      <c r="AV394" s="13" t="s">
        <v>83</v>
      </c>
      <c r="AW394" s="13" t="s">
        <v>32</v>
      </c>
      <c r="AX394" s="13" t="s">
        <v>76</v>
      </c>
      <c r="AY394" s="249" t="s">
        <v>129</v>
      </c>
    </row>
    <row r="395" s="14" customFormat="1">
      <c r="A395" s="14"/>
      <c r="B395" s="250"/>
      <c r="C395" s="251"/>
      <c r="D395" s="241" t="s">
        <v>138</v>
      </c>
      <c r="E395" s="252" t="s">
        <v>1</v>
      </c>
      <c r="F395" s="253" t="s">
        <v>691</v>
      </c>
      <c r="G395" s="251"/>
      <c r="H395" s="254">
        <v>7.1070000000000002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138</v>
      </c>
      <c r="AU395" s="260" t="s">
        <v>85</v>
      </c>
      <c r="AV395" s="14" t="s">
        <v>85</v>
      </c>
      <c r="AW395" s="14" t="s">
        <v>32</v>
      </c>
      <c r="AX395" s="14" t="s">
        <v>76</v>
      </c>
      <c r="AY395" s="260" t="s">
        <v>129</v>
      </c>
    </row>
    <row r="396" s="15" customFormat="1">
      <c r="A396" s="15"/>
      <c r="B396" s="261"/>
      <c r="C396" s="262"/>
      <c r="D396" s="241" t="s">
        <v>138</v>
      </c>
      <c r="E396" s="263" t="s">
        <v>1</v>
      </c>
      <c r="F396" s="264" t="s">
        <v>141</v>
      </c>
      <c r="G396" s="262"/>
      <c r="H396" s="265">
        <v>7.1070000000000002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1" t="s">
        <v>138</v>
      </c>
      <c r="AU396" s="271" t="s">
        <v>85</v>
      </c>
      <c r="AV396" s="15" t="s">
        <v>136</v>
      </c>
      <c r="AW396" s="15" t="s">
        <v>32</v>
      </c>
      <c r="AX396" s="15" t="s">
        <v>83</v>
      </c>
      <c r="AY396" s="271" t="s">
        <v>129</v>
      </c>
    </row>
    <row r="397" s="2" customFormat="1" ht="21.75" customHeight="1">
      <c r="A397" s="38"/>
      <c r="B397" s="39"/>
      <c r="C397" s="226" t="s">
        <v>692</v>
      </c>
      <c r="D397" s="226" t="s">
        <v>131</v>
      </c>
      <c r="E397" s="227" t="s">
        <v>693</v>
      </c>
      <c r="F397" s="228" t="s">
        <v>694</v>
      </c>
      <c r="G397" s="229" t="s">
        <v>134</v>
      </c>
      <c r="H397" s="230">
        <v>19</v>
      </c>
      <c r="I397" s="231"/>
      <c r="J397" s="232">
        <f>ROUND(I397*H397,2)</f>
        <v>0</v>
      </c>
      <c r="K397" s="228" t="s">
        <v>135</v>
      </c>
      <c r="L397" s="44"/>
      <c r="M397" s="233" t="s">
        <v>1</v>
      </c>
      <c r="N397" s="234" t="s">
        <v>41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136</v>
      </c>
      <c r="AT397" s="237" t="s">
        <v>131</v>
      </c>
      <c r="AU397" s="237" t="s">
        <v>85</v>
      </c>
      <c r="AY397" s="17" t="s">
        <v>129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83</v>
      </c>
      <c r="BK397" s="238">
        <f>ROUND(I397*H397,2)</f>
        <v>0</v>
      </c>
      <c r="BL397" s="17" t="s">
        <v>136</v>
      </c>
      <c r="BM397" s="237" t="s">
        <v>695</v>
      </c>
    </row>
    <row r="398" s="13" customFormat="1">
      <c r="A398" s="13"/>
      <c r="B398" s="239"/>
      <c r="C398" s="240"/>
      <c r="D398" s="241" t="s">
        <v>138</v>
      </c>
      <c r="E398" s="242" t="s">
        <v>1</v>
      </c>
      <c r="F398" s="243" t="s">
        <v>696</v>
      </c>
      <c r="G398" s="240"/>
      <c r="H398" s="242" t="s">
        <v>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138</v>
      </c>
      <c r="AU398" s="249" t="s">
        <v>85</v>
      </c>
      <c r="AV398" s="13" t="s">
        <v>83</v>
      </c>
      <c r="AW398" s="13" t="s">
        <v>32</v>
      </c>
      <c r="AX398" s="13" t="s">
        <v>76</v>
      </c>
      <c r="AY398" s="249" t="s">
        <v>129</v>
      </c>
    </row>
    <row r="399" s="14" customFormat="1">
      <c r="A399" s="14"/>
      <c r="B399" s="250"/>
      <c r="C399" s="251"/>
      <c r="D399" s="241" t="s">
        <v>138</v>
      </c>
      <c r="E399" s="252" t="s">
        <v>1</v>
      </c>
      <c r="F399" s="253" t="s">
        <v>574</v>
      </c>
      <c r="G399" s="251"/>
      <c r="H399" s="254">
        <v>19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138</v>
      </c>
      <c r="AU399" s="260" t="s">
        <v>85</v>
      </c>
      <c r="AV399" s="14" t="s">
        <v>85</v>
      </c>
      <c r="AW399" s="14" t="s">
        <v>32</v>
      </c>
      <c r="AX399" s="14" t="s">
        <v>76</v>
      </c>
      <c r="AY399" s="260" t="s">
        <v>129</v>
      </c>
    </row>
    <row r="400" s="15" customFormat="1">
      <c r="A400" s="15"/>
      <c r="B400" s="261"/>
      <c r="C400" s="262"/>
      <c r="D400" s="241" t="s">
        <v>138</v>
      </c>
      <c r="E400" s="263" t="s">
        <v>1</v>
      </c>
      <c r="F400" s="264" t="s">
        <v>141</v>
      </c>
      <c r="G400" s="262"/>
      <c r="H400" s="265">
        <v>19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1" t="s">
        <v>138</v>
      </c>
      <c r="AU400" s="271" t="s">
        <v>85</v>
      </c>
      <c r="AV400" s="15" t="s">
        <v>136</v>
      </c>
      <c r="AW400" s="15" t="s">
        <v>32</v>
      </c>
      <c r="AX400" s="15" t="s">
        <v>83</v>
      </c>
      <c r="AY400" s="271" t="s">
        <v>129</v>
      </c>
    </row>
    <row r="401" s="2" customFormat="1" ht="21.75" customHeight="1">
      <c r="A401" s="38"/>
      <c r="B401" s="39"/>
      <c r="C401" s="226" t="s">
        <v>697</v>
      </c>
      <c r="D401" s="226" t="s">
        <v>131</v>
      </c>
      <c r="E401" s="227" t="s">
        <v>693</v>
      </c>
      <c r="F401" s="228" t="s">
        <v>694</v>
      </c>
      <c r="G401" s="229" t="s">
        <v>134</v>
      </c>
      <c r="H401" s="230">
        <v>9</v>
      </c>
      <c r="I401" s="231"/>
      <c r="J401" s="232">
        <f>ROUND(I401*H401,2)</f>
        <v>0</v>
      </c>
      <c r="K401" s="228" t="s">
        <v>135</v>
      </c>
      <c r="L401" s="44"/>
      <c r="M401" s="233" t="s">
        <v>1</v>
      </c>
      <c r="N401" s="234" t="s">
        <v>41</v>
      </c>
      <c r="O401" s="91"/>
      <c r="P401" s="235">
        <f>O401*H401</f>
        <v>0</v>
      </c>
      <c r="Q401" s="235">
        <v>0</v>
      </c>
      <c r="R401" s="235">
        <f>Q401*H401</f>
        <v>0</v>
      </c>
      <c r="S401" s="235">
        <v>0</v>
      </c>
      <c r="T401" s="23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136</v>
      </c>
      <c r="AT401" s="237" t="s">
        <v>131</v>
      </c>
      <c r="AU401" s="237" t="s">
        <v>85</v>
      </c>
      <c r="AY401" s="17" t="s">
        <v>129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7" t="s">
        <v>83</v>
      </c>
      <c r="BK401" s="238">
        <f>ROUND(I401*H401,2)</f>
        <v>0</v>
      </c>
      <c r="BL401" s="17" t="s">
        <v>136</v>
      </c>
      <c r="BM401" s="237" t="s">
        <v>698</v>
      </c>
    </row>
    <row r="402" s="13" customFormat="1">
      <c r="A402" s="13"/>
      <c r="B402" s="239"/>
      <c r="C402" s="240"/>
      <c r="D402" s="241" t="s">
        <v>138</v>
      </c>
      <c r="E402" s="242" t="s">
        <v>1</v>
      </c>
      <c r="F402" s="243" t="s">
        <v>683</v>
      </c>
      <c r="G402" s="240"/>
      <c r="H402" s="242" t="s">
        <v>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138</v>
      </c>
      <c r="AU402" s="249" t="s">
        <v>85</v>
      </c>
      <c r="AV402" s="13" t="s">
        <v>83</v>
      </c>
      <c r="AW402" s="13" t="s">
        <v>32</v>
      </c>
      <c r="AX402" s="13" t="s">
        <v>76</v>
      </c>
      <c r="AY402" s="249" t="s">
        <v>129</v>
      </c>
    </row>
    <row r="403" s="14" customFormat="1">
      <c r="A403" s="14"/>
      <c r="B403" s="250"/>
      <c r="C403" s="251"/>
      <c r="D403" s="241" t="s">
        <v>138</v>
      </c>
      <c r="E403" s="252" t="s">
        <v>1</v>
      </c>
      <c r="F403" s="253" t="s">
        <v>178</v>
      </c>
      <c r="G403" s="251"/>
      <c r="H403" s="254">
        <v>9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138</v>
      </c>
      <c r="AU403" s="260" t="s">
        <v>85</v>
      </c>
      <c r="AV403" s="14" t="s">
        <v>85</v>
      </c>
      <c r="AW403" s="14" t="s">
        <v>32</v>
      </c>
      <c r="AX403" s="14" t="s">
        <v>76</v>
      </c>
      <c r="AY403" s="260" t="s">
        <v>129</v>
      </c>
    </row>
    <row r="404" s="15" customFormat="1">
      <c r="A404" s="15"/>
      <c r="B404" s="261"/>
      <c r="C404" s="262"/>
      <c r="D404" s="241" t="s">
        <v>138</v>
      </c>
      <c r="E404" s="263" t="s">
        <v>1</v>
      </c>
      <c r="F404" s="264" t="s">
        <v>141</v>
      </c>
      <c r="G404" s="262"/>
      <c r="H404" s="265">
        <v>9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1" t="s">
        <v>138</v>
      </c>
      <c r="AU404" s="271" t="s">
        <v>85</v>
      </c>
      <c r="AV404" s="15" t="s">
        <v>136</v>
      </c>
      <c r="AW404" s="15" t="s">
        <v>32</v>
      </c>
      <c r="AX404" s="15" t="s">
        <v>83</v>
      </c>
      <c r="AY404" s="271" t="s">
        <v>129</v>
      </c>
    </row>
    <row r="405" s="2" customFormat="1" ht="21.75" customHeight="1">
      <c r="A405" s="38"/>
      <c r="B405" s="39"/>
      <c r="C405" s="226" t="s">
        <v>699</v>
      </c>
      <c r="D405" s="226" t="s">
        <v>131</v>
      </c>
      <c r="E405" s="227" t="s">
        <v>700</v>
      </c>
      <c r="F405" s="228" t="s">
        <v>701</v>
      </c>
      <c r="G405" s="229" t="s">
        <v>134</v>
      </c>
      <c r="H405" s="230">
        <v>42</v>
      </c>
      <c r="I405" s="231"/>
      <c r="J405" s="232">
        <f>ROUND(I405*H405,2)</f>
        <v>0</v>
      </c>
      <c r="K405" s="228" t="s">
        <v>135</v>
      </c>
      <c r="L405" s="44"/>
      <c r="M405" s="233" t="s">
        <v>1</v>
      </c>
      <c r="N405" s="234" t="s">
        <v>41</v>
      </c>
      <c r="O405" s="91"/>
      <c r="P405" s="235">
        <f>O405*H405</f>
        <v>0</v>
      </c>
      <c r="Q405" s="235">
        <v>0.11162</v>
      </c>
      <c r="R405" s="235">
        <f>Q405*H405</f>
        <v>4.68804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136</v>
      </c>
      <c r="AT405" s="237" t="s">
        <v>131</v>
      </c>
      <c r="AU405" s="237" t="s">
        <v>85</v>
      </c>
      <c r="AY405" s="17" t="s">
        <v>129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83</v>
      </c>
      <c r="BK405" s="238">
        <f>ROUND(I405*H405,2)</f>
        <v>0</v>
      </c>
      <c r="BL405" s="17" t="s">
        <v>136</v>
      </c>
      <c r="BM405" s="237" t="s">
        <v>702</v>
      </c>
    </row>
    <row r="406" s="13" customFormat="1">
      <c r="A406" s="13"/>
      <c r="B406" s="239"/>
      <c r="C406" s="240"/>
      <c r="D406" s="241" t="s">
        <v>138</v>
      </c>
      <c r="E406" s="242" t="s">
        <v>1</v>
      </c>
      <c r="F406" s="243" t="s">
        <v>703</v>
      </c>
      <c r="G406" s="240"/>
      <c r="H406" s="242" t="s">
        <v>1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138</v>
      </c>
      <c r="AU406" s="249" t="s">
        <v>85</v>
      </c>
      <c r="AV406" s="13" t="s">
        <v>83</v>
      </c>
      <c r="AW406" s="13" t="s">
        <v>32</v>
      </c>
      <c r="AX406" s="13" t="s">
        <v>76</v>
      </c>
      <c r="AY406" s="249" t="s">
        <v>129</v>
      </c>
    </row>
    <row r="407" s="14" customFormat="1">
      <c r="A407" s="14"/>
      <c r="B407" s="250"/>
      <c r="C407" s="251"/>
      <c r="D407" s="241" t="s">
        <v>138</v>
      </c>
      <c r="E407" s="252" t="s">
        <v>1</v>
      </c>
      <c r="F407" s="253" t="s">
        <v>355</v>
      </c>
      <c r="G407" s="251"/>
      <c r="H407" s="254">
        <v>42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138</v>
      </c>
      <c r="AU407" s="260" t="s">
        <v>85</v>
      </c>
      <c r="AV407" s="14" t="s">
        <v>85</v>
      </c>
      <c r="AW407" s="14" t="s">
        <v>32</v>
      </c>
      <c r="AX407" s="14" t="s">
        <v>76</v>
      </c>
      <c r="AY407" s="260" t="s">
        <v>129</v>
      </c>
    </row>
    <row r="408" s="15" customFormat="1">
      <c r="A408" s="15"/>
      <c r="B408" s="261"/>
      <c r="C408" s="262"/>
      <c r="D408" s="241" t="s">
        <v>138</v>
      </c>
      <c r="E408" s="263" t="s">
        <v>1</v>
      </c>
      <c r="F408" s="264" t="s">
        <v>141</v>
      </c>
      <c r="G408" s="262"/>
      <c r="H408" s="265">
        <v>42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138</v>
      </c>
      <c r="AU408" s="271" t="s">
        <v>85</v>
      </c>
      <c r="AV408" s="15" t="s">
        <v>136</v>
      </c>
      <c r="AW408" s="15" t="s">
        <v>32</v>
      </c>
      <c r="AX408" s="15" t="s">
        <v>83</v>
      </c>
      <c r="AY408" s="271" t="s">
        <v>129</v>
      </c>
    </row>
    <row r="409" s="2" customFormat="1" ht="16.5" customHeight="1">
      <c r="A409" s="38"/>
      <c r="B409" s="39"/>
      <c r="C409" s="272" t="s">
        <v>704</v>
      </c>
      <c r="D409" s="272" t="s">
        <v>312</v>
      </c>
      <c r="E409" s="273" t="s">
        <v>705</v>
      </c>
      <c r="F409" s="274" t="s">
        <v>706</v>
      </c>
      <c r="G409" s="275" t="s">
        <v>134</v>
      </c>
      <c r="H409" s="276">
        <v>43.259999999999998</v>
      </c>
      <c r="I409" s="277"/>
      <c r="J409" s="278">
        <f>ROUND(I409*H409,2)</f>
        <v>0</v>
      </c>
      <c r="K409" s="274" t="s">
        <v>1</v>
      </c>
      <c r="L409" s="279"/>
      <c r="M409" s="280" t="s">
        <v>1</v>
      </c>
      <c r="N409" s="281" t="s">
        <v>41</v>
      </c>
      <c r="O409" s="91"/>
      <c r="P409" s="235">
        <f>O409*H409</f>
        <v>0</v>
      </c>
      <c r="Q409" s="235">
        <v>0.13900000000000001</v>
      </c>
      <c r="R409" s="235">
        <f>Q409*H409</f>
        <v>6.0131399999999999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173</v>
      </c>
      <c r="AT409" s="237" t="s">
        <v>312</v>
      </c>
      <c r="AU409" s="237" t="s">
        <v>85</v>
      </c>
      <c r="AY409" s="17" t="s">
        <v>129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136</v>
      </c>
      <c r="BM409" s="237" t="s">
        <v>707</v>
      </c>
    </row>
    <row r="410" s="13" customFormat="1">
      <c r="A410" s="13"/>
      <c r="B410" s="239"/>
      <c r="C410" s="240"/>
      <c r="D410" s="241" t="s">
        <v>138</v>
      </c>
      <c r="E410" s="242" t="s">
        <v>1</v>
      </c>
      <c r="F410" s="243" t="s">
        <v>708</v>
      </c>
      <c r="G410" s="240"/>
      <c r="H410" s="242" t="s">
        <v>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138</v>
      </c>
      <c r="AU410" s="249" t="s">
        <v>85</v>
      </c>
      <c r="AV410" s="13" t="s">
        <v>83</v>
      </c>
      <c r="AW410" s="13" t="s">
        <v>32</v>
      </c>
      <c r="AX410" s="13" t="s">
        <v>76</v>
      </c>
      <c r="AY410" s="249" t="s">
        <v>129</v>
      </c>
    </row>
    <row r="411" s="14" customFormat="1">
      <c r="A411" s="14"/>
      <c r="B411" s="250"/>
      <c r="C411" s="251"/>
      <c r="D411" s="241" t="s">
        <v>138</v>
      </c>
      <c r="E411" s="252" t="s">
        <v>1</v>
      </c>
      <c r="F411" s="253" t="s">
        <v>709</v>
      </c>
      <c r="G411" s="251"/>
      <c r="H411" s="254">
        <v>43.259999999999998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138</v>
      </c>
      <c r="AU411" s="260" t="s">
        <v>85</v>
      </c>
      <c r="AV411" s="14" t="s">
        <v>85</v>
      </c>
      <c r="AW411" s="14" t="s">
        <v>32</v>
      </c>
      <c r="AX411" s="14" t="s">
        <v>76</v>
      </c>
      <c r="AY411" s="260" t="s">
        <v>129</v>
      </c>
    </row>
    <row r="412" s="15" customFormat="1">
      <c r="A412" s="15"/>
      <c r="B412" s="261"/>
      <c r="C412" s="262"/>
      <c r="D412" s="241" t="s">
        <v>138</v>
      </c>
      <c r="E412" s="263" t="s">
        <v>1</v>
      </c>
      <c r="F412" s="264" t="s">
        <v>141</v>
      </c>
      <c r="G412" s="262"/>
      <c r="H412" s="265">
        <v>43.259999999999998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1" t="s">
        <v>138</v>
      </c>
      <c r="AU412" s="271" t="s">
        <v>85</v>
      </c>
      <c r="AV412" s="15" t="s">
        <v>136</v>
      </c>
      <c r="AW412" s="15" t="s">
        <v>32</v>
      </c>
      <c r="AX412" s="15" t="s">
        <v>83</v>
      </c>
      <c r="AY412" s="271" t="s">
        <v>129</v>
      </c>
    </row>
    <row r="413" s="2" customFormat="1" ht="16.5" customHeight="1">
      <c r="A413" s="38"/>
      <c r="B413" s="39"/>
      <c r="C413" s="272" t="s">
        <v>710</v>
      </c>
      <c r="D413" s="272" t="s">
        <v>312</v>
      </c>
      <c r="E413" s="273" t="s">
        <v>711</v>
      </c>
      <c r="F413" s="274" t="s">
        <v>712</v>
      </c>
      <c r="G413" s="275" t="s">
        <v>253</v>
      </c>
      <c r="H413" s="276">
        <v>1.008</v>
      </c>
      <c r="I413" s="277"/>
      <c r="J413" s="278">
        <f>ROUND(I413*H413,2)</f>
        <v>0</v>
      </c>
      <c r="K413" s="274" t="s">
        <v>1</v>
      </c>
      <c r="L413" s="279"/>
      <c r="M413" s="280" t="s">
        <v>1</v>
      </c>
      <c r="N413" s="281" t="s">
        <v>41</v>
      </c>
      <c r="O413" s="91"/>
      <c r="P413" s="235">
        <f>O413*H413</f>
        <v>0</v>
      </c>
      <c r="Q413" s="235">
        <v>0</v>
      </c>
      <c r="R413" s="235">
        <f>Q413*H413</f>
        <v>0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173</v>
      </c>
      <c r="AT413" s="237" t="s">
        <v>312</v>
      </c>
      <c r="AU413" s="237" t="s">
        <v>85</v>
      </c>
      <c r="AY413" s="17" t="s">
        <v>129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136</v>
      </c>
      <c r="BM413" s="237" t="s">
        <v>713</v>
      </c>
    </row>
    <row r="414" s="13" customFormat="1">
      <c r="A414" s="13"/>
      <c r="B414" s="239"/>
      <c r="C414" s="240"/>
      <c r="D414" s="241" t="s">
        <v>138</v>
      </c>
      <c r="E414" s="242" t="s">
        <v>1</v>
      </c>
      <c r="F414" s="243" t="s">
        <v>714</v>
      </c>
      <c r="G414" s="240"/>
      <c r="H414" s="242" t="s">
        <v>1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138</v>
      </c>
      <c r="AU414" s="249" t="s">
        <v>85</v>
      </c>
      <c r="AV414" s="13" t="s">
        <v>83</v>
      </c>
      <c r="AW414" s="13" t="s">
        <v>32</v>
      </c>
      <c r="AX414" s="13" t="s">
        <v>76</v>
      </c>
      <c r="AY414" s="249" t="s">
        <v>129</v>
      </c>
    </row>
    <row r="415" s="14" customFormat="1">
      <c r="A415" s="14"/>
      <c r="B415" s="250"/>
      <c r="C415" s="251"/>
      <c r="D415" s="241" t="s">
        <v>138</v>
      </c>
      <c r="E415" s="252" t="s">
        <v>1</v>
      </c>
      <c r="F415" s="253" t="s">
        <v>715</v>
      </c>
      <c r="G415" s="251"/>
      <c r="H415" s="254">
        <v>1.008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138</v>
      </c>
      <c r="AU415" s="260" t="s">
        <v>85</v>
      </c>
      <c r="AV415" s="14" t="s">
        <v>85</v>
      </c>
      <c r="AW415" s="14" t="s">
        <v>32</v>
      </c>
      <c r="AX415" s="14" t="s">
        <v>76</v>
      </c>
      <c r="AY415" s="260" t="s">
        <v>129</v>
      </c>
    </row>
    <row r="416" s="15" customFormat="1">
      <c r="A416" s="15"/>
      <c r="B416" s="261"/>
      <c r="C416" s="262"/>
      <c r="D416" s="241" t="s">
        <v>138</v>
      </c>
      <c r="E416" s="263" t="s">
        <v>1</v>
      </c>
      <c r="F416" s="264" t="s">
        <v>141</v>
      </c>
      <c r="G416" s="262"/>
      <c r="H416" s="265">
        <v>1.008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138</v>
      </c>
      <c r="AU416" s="271" t="s">
        <v>85</v>
      </c>
      <c r="AV416" s="15" t="s">
        <v>136</v>
      </c>
      <c r="AW416" s="15" t="s">
        <v>32</v>
      </c>
      <c r="AX416" s="15" t="s">
        <v>83</v>
      </c>
      <c r="AY416" s="271" t="s">
        <v>129</v>
      </c>
    </row>
    <row r="417" s="12" customFormat="1" ht="22.8" customHeight="1">
      <c r="A417" s="12"/>
      <c r="B417" s="210"/>
      <c r="C417" s="211"/>
      <c r="D417" s="212" t="s">
        <v>75</v>
      </c>
      <c r="E417" s="224" t="s">
        <v>178</v>
      </c>
      <c r="F417" s="224" t="s">
        <v>317</v>
      </c>
      <c r="G417" s="211"/>
      <c r="H417" s="211"/>
      <c r="I417" s="214"/>
      <c r="J417" s="225">
        <f>BK417</f>
        <v>0</v>
      </c>
      <c r="K417" s="211"/>
      <c r="L417" s="216"/>
      <c r="M417" s="217"/>
      <c r="N417" s="218"/>
      <c r="O417" s="218"/>
      <c r="P417" s="219">
        <f>SUM(P418:P521)</f>
        <v>0</v>
      </c>
      <c r="Q417" s="218"/>
      <c r="R417" s="219">
        <f>SUM(R418:R521)</f>
        <v>113.833955</v>
      </c>
      <c r="S417" s="218"/>
      <c r="T417" s="220">
        <f>SUM(T418:T521)</f>
        <v>0.40663000000000005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21" t="s">
        <v>83</v>
      </c>
      <c r="AT417" s="222" t="s">
        <v>75</v>
      </c>
      <c r="AU417" s="222" t="s">
        <v>83</v>
      </c>
      <c r="AY417" s="221" t="s">
        <v>129</v>
      </c>
      <c r="BK417" s="223">
        <f>SUM(BK418:BK521)</f>
        <v>0</v>
      </c>
    </row>
    <row r="418" s="2" customFormat="1" ht="16.5" customHeight="1">
      <c r="A418" s="38"/>
      <c r="B418" s="39"/>
      <c r="C418" s="226" t="s">
        <v>716</v>
      </c>
      <c r="D418" s="226" t="s">
        <v>131</v>
      </c>
      <c r="E418" s="227" t="s">
        <v>717</v>
      </c>
      <c r="F418" s="228" t="s">
        <v>718</v>
      </c>
      <c r="G418" s="229" t="s">
        <v>339</v>
      </c>
      <c r="H418" s="230">
        <v>1</v>
      </c>
      <c r="I418" s="231"/>
      <c r="J418" s="232">
        <f>ROUND(I418*H418,2)</f>
        <v>0</v>
      </c>
      <c r="K418" s="228" t="s">
        <v>135</v>
      </c>
      <c r="L418" s="44"/>
      <c r="M418" s="233" t="s">
        <v>1</v>
      </c>
      <c r="N418" s="234" t="s">
        <v>41</v>
      </c>
      <c r="O418" s="91"/>
      <c r="P418" s="235">
        <f>O418*H418</f>
        <v>0</v>
      </c>
      <c r="Q418" s="235">
        <v>0.00069999999999999999</v>
      </c>
      <c r="R418" s="235">
        <f>Q418*H418</f>
        <v>0.00069999999999999999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136</v>
      </c>
      <c r="AT418" s="237" t="s">
        <v>131</v>
      </c>
      <c r="AU418" s="237" t="s">
        <v>85</v>
      </c>
      <c r="AY418" s="17" t="s">
        <v>129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83</v>
      </c>
      <c r="BK418" s="238">
        <f>ROUND(I418*H418,2)</f>
        <v>0</v>
      </c>
      <c r="BL418" s="17" t="s">
        <v>136</v>
      </c>
      <c r="BM418" s="237" t="s">
        <v>719</v>
      </c>
    </row>
    <row r="419" s="13" customFormat="1">
      <c r="A419" s="13"/>
      <c r="B419" s="239"/>
      <c r="C419" s="240"/>
      <c r="D419" s="241" t="s">
        <v>138</v>
      </c>
      <c r="E419" s="242" t="s">
        <v>1</v>
      </c>
      <c r="F419" s="243" t="s">
        <v>720</v>
      </c>
      <c r="G419" s="240"/>
      <c r="H419" s="242" t="s">
        <v>1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138</v>
      </c>
      <c r="AU419" s="249" t="s">
        <v>85</v>
      </c>
      <c r="AV419" s="13" t="s">
        <v>83</v>
      </c>
      <c r="AW419" s="13" t="s">
        <v>32</v>
      </c>
      <c r="AX419" s="13" t="s">
        <v>76</v>
      </c>
      <c r="AY419" s="249" t="s">
        <v>129</v>
      </c>
    </row>
    <row r="420" s="14" customFormat="1">
      <c r="A420" s="14"/>
      <c r="B420" s="250"/>
      <c r="C420" s="251"/>
      <c r="D420" s="241" t="s">
        <v>138</v>
      </c>
      <c r="E420" s="252" t="s">
        <v>1</v>
      </c>
      <c r="F420" s="253" t="s">
        <v>83</v>
      </c>
      <c r="G420" s="251"/>
      <c r="H420" s="254">
        <v>1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0" t="s">
        <v>138</v>
      </c>
      <c r="AU420" s="260" t="s">
        <v>85</v>
      </c>
      <c r="AV420" s="14" t="s">
        <v>85</v>
      </c>
      <c r="AW420" s="14" t="s">
        <v>32</v>
      </c>
      <c r="AX420" s="14" t="s">
        <v>76</v>
      </c>
      <c r="AY420" s="260" t="s">
        <v>129</v>
      </c>
    </row>
    <row r="421" s="15" customFormat="1">
      <c r="A421" s="15"/>
      <c r="B421" s="261"/>
      <c r="C421" s="262"/>
      <c r="D421" s="241" t="s">
        <v>138</v>
      </c>
      <c r="E421" s="263" t="s">
        <v>1</v>
      </c>
      <c r="F421" s="264" t="s">
        <v>141</v>
      </c>
      <c r="G421" s="262"/>
      <c r="H421" s="265">
        <v>1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1" t="s">
        <v>138</v>
      </c>
      <c r="AU421" s="271" t="s">
        <v>85</v>
      </c>
      <c r="AV421" s="15" t="s">
        <v>136</v>
      </c>
      <c r="AW421" s="15" t="s">
        <v>32</v>
      </c>
      <c r="AX421" s="15" t="s">
        <v>83</v>
      </c>
      <c r="AY421" s="271" t="s">
        <v>129</v>
      </c>
    </row>
    <row r="422" s="2" customFormat="1" ht="16.5" customHeight="1">
      <c r="A422" s="38"/>
      <c r="B422" s="39"/>
      <c r="C422" s="272" t="s">
        <v>721</v>
      </c>
      <c r="D422" s="272" t="s">
        <v>312</v>
      </c>
      <c r="E422" s="273" t="s">
        <v>722</v>
      </c>
      <c r="F422" s="274" t="s">
        <v>723</v>
      </c>
      <c r="G422" s="275" t="s">
        <v>339</v>
      </c>
      <c r="H422" s="276">
        <v>1</v>
      </c>
      <c r="I422" s="277"/>
      <c r="J422" s="278">
        <f>ROUND(I422*H422,2)</f>
        <v>0</v>
      </c>
      <c r="K422" s="274" t="s">
        <v>135</v>
      </c>
      <c r="L422" s="279"/>
      <c r="M422" s="280" t="s">
        <v>1</v>
      </c>
      <c r="N422" s="281" t="s">
        <v>41</v>
      </c>
      <c r="O422" s="91"/>
      <c r="P422" s="235">
        <f>O422*H422</f>
        <v>0</v>
      </c>
      <c r="Q422" s="235">
        <v>0.0035000000000000001</v>
      </c>
      <c r="R422" s="235">
        <f>Q422*H422</f>
        <v>0.0035000000000000001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173</v>
      </c>
      <c r="AT422" s="237" t="s">
        <v>312</v>
      </c>
      <c r="AU422" s="237" t="s">
        <v>85</v>
      </c>
      <c r="AY422" s="17" t="s">
        <v>129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83</v>
      </c>
      <c r="BK422" s="238">
        <f>ROUND(I422*H422,2)</f>
        <v>0</v>
      </c>
      <c r="BL422" s="17" t="s">
        <v>136</v>
      </c>
      <c r="BM422" s="237" t="s">
        <v>724</v>
      </c>
    </row>
    <row r="423" s="13" customFormat="1">
      <c r="A423" s="13"/>
      <c r="B423" s="239"/>
      <c r="C423" s="240"/>
      <c r="D423" s="241" t="s">
        <v>138</v>
      </c>
      <c r="E423" s="242" t="s">
        <v>1</v>
      </c>
      <c r="F423" s="243" t="s">
        <v>725</v>
      </c>
      <c r="G423" s="240"/>
      <c r="H423" s="242" t="s">
        <v>1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138</v>
      </c>
      <c r="AU423" s="249" t="s">
        <v>85</v>
      </c>
      <c r="AV423" s="13" t="s">
        <v>83</v>
      </c>
      <c r="AW423" s="13" t="s">
        <v>32</v>
      </c>
      <c r="AX423" s="13" t="s">
        <v>76</v>
      </c>
      <c r="AY423" s="249" t="s">
        <v>129</v>
      </c>
    </row>
    <row r="424" s="14" customFormat="1">
      <c r="A424" s="14"/>
      <c r="B424" s="250"/>
      <c r="C424" s="251"/>
      <c r="D424" s="241" t="s">
        <v>138</v>
      </c>
      <c r="E424" s="252" t="s">
        <v>1</v>
      </c>
      <c r="F424" s="253" t="s">
        <v>83</v>
      </c>
      <c r="G424" s="251"/>
      <c r="H424" s="254">
        <v>1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0" t="s">
        <v>138</v>
      </c>
      <c r="AU424" s="260" t="s">
        <v>85</v>
      </c>
      <c r="AV424" s="14" t="s">
        <v>85</v>
      </c>
      <c r="AW424" s="14" t="s">
        <v>32</v>
      </c>
      <c r="AX424" s="14" t="s">
        <v>76</v>
      </c>
      <c r="AY424" s="260" t="s">
        <v>129</v>
      </c>
    </row>
    <row r="425" s="15" customFormat="1">
      <c r="A425" s="15"/>
      <c r="B425" s="261"/>
      <c r="C425" s="262"/>
      <c r="D425" s="241" t="s">
        <v>138</v>
      </c>
      <c r="E425" s="263" t="s">
        <v>1</v>
      </c>
      <c r="F425" s="264" t="s">
        <v>141</v>
      </c>
      <c r="G425" s="262"/>
      <c r="H425" s="265">
        <v>1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1" t="s">
        <v>138</v>
      </c>
      <c r="AU425" s="271" t="s">
        <v>85</v>
      </c>
      <c r="AV425" s="15" t="s">
        <v>136</v>
      </c>
      <c r="AW425" s="15" t="s">
        <v>32</v>
      </c>
      <c r="AX425" s="15" t="s">
        <v>83</v>
      </c>
      <c r="AY425" s="271" t="s">
        <v>129</v>
      </c>
    </row>
    <row r="426" s="2" customFormat="1" ht="16.5" customHeight="1">
      <c r="A426" s="38"/>
      <c r="B426" s="39"/>
      <c r="C426" s="226" t="s">
        <v>726</v>
      </c>
      <c r="D426" s="226" t="s">
        <v>131</v>
      </c>
      <c r="E426" s="227" t="s">
        <v>727</v>
      </c>
      <c r="F426" s="228" t="s">
        <v>728</v>
      </c>
      <c r="G426" s="229" t="s">
        <v>339</v>
      </c>
      <c r="H426" s="230">
        <v>1</v>
      </c>
      <c r="I426" s="231"/>
      <c r="J426" s="232">
        <f>ROUND(I426*H426,2)</f>
        <v>0</v>
      </c>
      <c r="K426" s="228" t="s">
        <v>135</v>
      </c>
      <c r="L426" s="44"/>
      <c r="M426" s="233" t="s">
        <v>1</v>
      </c>
      <c r="N426" s="234" t="s">
        <v>41</v>
      </c>
      <c r="O426" s="91"/>
      <c r="P426" s="235">
        <f>O426*H426</f>
        <v>0</v>
      </c>
      <c r="Q426" s="235">
        <v>0.10940999999999999</v>
      </c>
      <c r="R426" s="235">
        <f>Q426*H426</f>
        <v>0.10940999999999999</v>
      </c>
      <c r="S426" s="235">
        <v>0</v>
      </c>
      <c r="T426" s="23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136</v>
      </c>
      <c r="AT426" s="237" t="s">
        <v>131</v>
      </c>
      <c r="AU426" s="237" t="s">
        <v>85</v>
      </c>
      <c r="AY426" s="17" t="s">
        <v>129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7" t="s">
        <v>83</v>
      </c>
      <c r="BK426" s="238">
        <f>ROUND(I426*H426,2)</f>
        <v>0</v>
      </c>
      <c r="BL426" s="17" t="s">
        <v>136</v>
      </c>
      <c r="BM426" s="237" t="s">
        <v>729</v>
      </c>
    </row>
    <row r="427" s="13" customFormat="1">
      <c r="A427" s="13"/>
      <c r="B427" s="239"/>
      <c r="C427" s="240"/>
      <c r="D427" s="241" t="s">
        <v>138</v>
      </c>
      <c r="E427" s="242" t="s">
        <v>1</v>
      </c>
      <c r="F427" s="243" t="s">
        <v>483</v>
      </c>
      <c r="G427" s="240"/>
      <c r="H427" s="242" t="s">
        <v>1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138</v>
      </c>
      <c r="AU427" s="249" t="s">
        <v>85</v>
      </c>
      <c r="AV427" s="13" t="s">
        <v>83</v>
      </c>
      <c r="AW427" s="13" t="s">
        <v>32</v>
      </c>
      <c r="AX427" s="13" t="s">
        <v>76</v>
      </c>
      <c r="AY427" s="249" t="s">
        <v>129</v>
      </c>
    </row>
    <row r="428" s="14" customFormat="1">
      <c r="A428" s="14"/>
      <c r="B428" s="250"/>
      <c r="C428" s="251"/>
      <c r="D428" s="241" t="s">
        <v>138</v>
      </c>
      <c r="E428" s="252" t="s">
        <v>1</v>
      </c>
      <c r="F428" s="253" t="s">
        <v>83</v>
      </c>
      <c r="G428" s="251"/>
      <c r="H428" s="254">
        <v>1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0" t="s">
        <v>138</v>
      </c>
      <c r="AU428" s="260" t="s">
        <v>85</v>
      </c>
      <c r="AV428" s="14" t="s">
        <v>85</v>
      </c>
      <c r="AW428" s="14" t="s">
        <v>32</v>
      </c>
      <c r="AX428" s="14" t="s">
        <v>76</v>
      </c>
      <c r="AY428" s="260" t="s">
        <v>129</v>
      </c>
    </row>
    <row r="429" s="15" customFormat="1">
      <c r="A429" s="15"/>
      <c r="B429" s="261"/>
      <c r="C429" s="262"/>
      <c r="D429" s="241" t="s">
        <v>138</v>
      </c>
      <c r="E429" s="263" t="s">
        <v>1</v>
      </c>
      <c r="F429" s="264" t="s">
        <v>141</v>
      </c>
      <c r="G429" s="262"/>
      <c r="H429" s="265">
        <v>1</v>
      </c>
      <c r="I429" s="266"/>
      <c r="J429" s="262"/>
      <c r="K429" s="262"/>
      <c r="L429" s="267"/>
      <c r="M429" s="268"/>
      <c r="N429" s="269"/>
      <c r="O429" s="269"/>
      <c r="P429" s="269"/>
      <c r="Q429" s="269"/>
      <c r="R429" s="269"/>
      <c r="S429" s="269"/>
      <c r="T429" s="27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1" t="s">
        <v>138</v>
      </c>
      <c r="AU429" s="271" t="s">
        <v>85</v>
      </c>
      <c r="AV429" s="15" t="s">
        <v>136</v>
      </c>
      <c r="AW429" s="15" t="s">
        <v>32</v>
      </c>
      <c r="AX429" s="15" t="s">
        <v>83</v>
      </c>
      <c r="AY429" s="271" t="s">
        <v>129</v>
      </c>
    </row>
    <row r="430" s="2" customFormat="1" ht="16.5" customHeight="1">
      <c r="A430" s="38"/>
      <c r="B430" s="39"/>
      <c r="C430" s="272" t="s">
        <v>730</v>
      </c>
      <c r="D430" s="272" t="s">
        <v>312</v>
      </c>
      <c r="E430" s="273" t="s">
        <v>731</v>
      </c>
      <c r="F430" s="274" t="s">
        <v>732</v>
      </c>
      <c r="G430" s="275" t="s">
        <v>339</v>
      </c>
      <c r="H430" s="276">
        <v>1</v>
      </c>
      <c r="I430" s="277"/>
      <c r="J430" s="278">
        <f>ROUND(I430*H430,2)</f>
        <v>0</v>
      </c>
      <c r="K430" s="274" t="s">
        <v>135</v>
      </c>
      <c r="L430" s="279"/>
      <c r="M430" s="280" t="s">
        <v>1</v>
      </c>
      <c r="N430" s="281" t="s">
        <v>41</v>
      </c>
      <c r="O430" s="91"/>
      <c r="P430" s="235">
        <f>O430*H430</f>
        <v>0</v>
      </c>
      <c r="Q430" s="235">
        <v>0.0061000000000000004</v>
      </c>
      <c r="R430" s="235">
        <f>Q430*H430</f>
        <v>0.0061000000000000004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173</v>
      </c>
      <c r="AT430" s="237" t="s">
        <v>312</v>
      </c>
      <c r="AU430" s="237" t="s">
        <v>85</v>
      </c>
      <c r="AY430" s="17" t="s">
        <v>129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83</v>
      </c>
      <c r="BK430" s="238">
        <f>ROUND(I430*H430,2)</f>
        <v>0</v>
      </c>
      <c r="BL430" s="17" t="s">
        <v>136</v>
      </c>
      <c r="BM430" s="237" t="s">
        <v>733</v>
      </c>
    </row>
    <row r="431" s="13" customFormat="1">
      <c r="A431" s="13"/>
      <c r="B431" s="239"/>
      <c r="C431" s="240"/>
      <c r="D431" s="241" t="s">
        <v>138</v>
      </c>
      <c r="E431" s="242" t="s">
        <v>1</v>
      </c>
      <c r="F431" s="243" t="s">
        <v>483</v>
      </c>
      <c r="G431" s="240"/>
      <c r="H431" s="242" t="s">
        <v>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138</v>
      </c>
      <c r="AU431" s="249" t="s">
        <v>85</v>
      </c>
      <c r="AV431" s="13" t="s">
        <v>83</v>
      </c>
      <c r="AW431" s="13" t="s">
        <v>32</v>
      </c>
      <c r="AX431" s="13" t="s">
        <v>76</v>
      </c>
      <c r="AY431" s="249" t="s">
        <v>129</v>
      </c>
    </row>
    <row r="432" s="14" customFormat="1">
      <c r="A432" s="14"/>
      <c r="B432" s="250"/>
      <c r="C432" s="251"/>
      <c r="D432" s="241" t="s">
        <v>138</v>
      </c>
      <c r="E432" s="252" t="s">
        <v>1</v>
      </c>
      <c r="F432" s="253" t="s">
        <v>83</v>
      </c>
      <c r="G432" s="251"/>
      <c r="H432" s="254">
        <v>1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0" t="s">
        <v>138</v>
      </c>
      <c r="AU432" s="260" t="s">
        <v>85</v>
      </c>
      <c r="AV432" s="14" t="s">
        <v>85</v>
      </c>
      <c r="AW432" s="14" t="s">
        <v>32</v>
      </c>
      <c r="AX432" s="14" t="s">
        <v>76</v>
      </c>
      <c r="AY432" s="260" t="s">
        <v>129</v>
      </c>
    </row>
    <row r="433" s="15" customFormat="1">
      <c r="A433" s="15"/>
      <c r="B433" s="261"/>
      <c r="C433" s="262"/>
      <c r="D433" s="241" t="s">
        <v>138</v>
      </c>
      <c r="E433" s="263" t="s">
        <v>1</v>
      </c>
      <c r="F433" s="264" t="s">
        <v>141</v>
      </c>
      <c r="G433" s="262"/>
      <c r="H433" s="265">
        <v>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1" t="s">
        <v>138</v>
      </c>
      <c r="AU433" s="271" t="s">
        <v>85</v>
      </c>
      <c r="AV433" s="15" t="s">
        <v>136</v>
      </c>
      <c r="AW433" s="15" t="s">
        <v>32</v>
      </c>
      <c r="AX433" s="15" t="s">
        <v>83</v>
      </c>
      <c r="AY433" s="271" t="s">
        <v>129</v>
      </c>
    </row>
    <row r="434" s="2" customFormat="1" ht="16.5" customHeight="1">
      <c r="A434" s="38"/>
      <c r="B434" s="39"/>
      <c r="C434" s="272" t="s">
        <v>734</v>
      </c>
      <c r="D434" s="272" t="s">
        <v>312</v>
      </c>
      <c r="E434" s="273" t="s">
        <v>735</v>
      </c>
      <c r="F434" s="274" t="s">
        <v>736</v>
      </c>
      <c r="G434" s="275" t="s">
        <v>339</v>
      </c>
      <c r="H434" s="276">
        <v>1</v>
      </c>
      <c r="I434" s="277"/>
      <c r="J434" s="278">
        <f>ROUND(I434*H434,2)</f>
        <v>0</v>
      </c>
      <c r="K434" s="274" t="s">
        <v>135</v>
      </c>
      <c r="L434" s="279"/>
      <c r="M434" s="280" t="s">
        <v>1</v>
      </c>
      <c r="N434" s="281" t="s">
        <v>41</v>
      </c>
      <c r="O434" s="91"/>
      <c r="P434" s="235">
        <f>O434*H434</f>
        <v>0</v>
      </c>
      <c r="Q434" s="235">
        <v>0.00010000000000000001</v>
      </c>
      <c r="R434" s="235">
        <f>Q434*H434</f>
        <v>0.00010000000000000001</v>
      </c>
      <c r="S434" s="235">
        <v>0</v>
      </c>
      <c r="T434" s="23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173</v>
      </c>
      <c r="AT434" s="237" t="s">
        <v>312</v>
      </c>
      <c r="AU434" s="237" t="s">
        <v>85</v>
      </c>
      <c r="AY434" s="17" t="s">
        <v>129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83</v>
      </c>
      <c r="BK434" s="238">
        <f>ROUND(I434*H434,2)</f>
        <v>0</v>
      </c>
      <c r="BL434" s="17" t="s">
        <v>136</v>
      </c>
      <c r="BM434" s="237" t="s">
        <v>737</v>
      </c>
    </row>
    <row r="435" s="13" customFormat="1">
      <c r="A435" s="13"/>
      <c r="B435" s="239"/>
      <c r="C435" s="240"/>
      <c r="D435" s="241" t="s">
        <v>138</v>
      </c>
      <c r="E435" s="242" t="s">
        <v>1</v>
      </c>
      <c r="F435" s="243" t="s">
        <v>483</v>
      </c>
      <c r="G435" s="240"/>
      <c r="H435" s="242" t="s">
        <v>1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138</v>
      </c>
      <c r="AU435" s="249" t="s">
        <v>85</v>
      </c>
      <c r="AV435" s="13" t="s">
        <v>83</v>
      </c>
      <c r="AW435" s="13" t="s">
        <v>32</v>
      </c>
      <c r="AX435" s="13" t="s">
        <v>76</v>
      </c>
      <c r="AY435" s="249" t="s">
        <v>129</v>
      </c>
    </row>
    <row r="436" s="14" customFormat="1">
      <c r="A436" s="14"/>
      <c r="B436" s="250"/>
      <c r="C436" s="251"/>
      <c r="D436" s="241" t="s">
        <v>138</v>
      </c>
      <c r="E436" s="252" t="s">
        <v>1</v>
      </c>
      <c r="F436" s="253" t="s">
        <v>83</v>
      </c>
      <c r="G436" s="251"/>
      <c r="H436" s="254">
        <v>1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0" t="s">
        <v>138</v>
      </c>
      <c r="AU436" s="260" t="s">
        <v>85</v>
      </c>
      <c r="AV436" s="14" t="s">
        <v>85</v>
      </c>
      <c r="AW436" s="14" t="s">
        <v>32</v>
      </c>
      <c r="AX436" s="14" t="s">
        <v>76</v>
      </c>
      <c r="AY436" s="260" t="s">
        <v>129</v>
      </c>
    </row>
    <row r="437" s="15" customFormat="1">
      <c r="A437" s="15"/>
      <c r="B437" s="261"/>
      <c r="C437" s="262"/>
      <c r="D437" s="241" t="s">
        <v>138</v>
      </c>
      <c r="E437" s="263" t="s">
        <v>1</v>
      </c>
      <c r="F437" s="264" t="s">
        <v>141</v>
      </c>
      <c r="G437" s="262"/>
      <c r="H437" s="265">
        <v>1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1" t="s">
        <v>138</v>
      </c>
      <c r="AU437" s="271" t="s">
        <v>85</v>
      </c>
      <c r="AV437" s="15" t="s">
        <v>136</v>
      </c>
      <c r="AW437" s="15" t="s">
        <v>32</v>
      </c>
      <c r="AX437" s="15" t="s">
        <v>83</v>
      </c>
      <c r="AY437" s="271" t="s">
        <v>129</v>
      </c>
    </row>
    <row r="438" s="2" customFormat="1" ht="16.5" customHeight="1">
      <c r="A438" s="38"/>
      <c r="B438" s="39"/>
      <c r="C438" s="272" t="s">
        <v>738</v>
      </c>
      <c r="D438" s="272" t="s">
        <v>312</v>
      </c>
      <c r="E438" s="273" t="s">
        <v>739</v>
      </c>
      <c r="F438" s="274" t="s">
        <v>740</v>
      </c>
      <c r="G438" s="275" t="s">
        <v>339</v>
      </c>
      <c r="H438" s="276">
        <v>2</v>
      </c>
      <c r="I438" s="277"/>
      <c r="J438" s="278">
        <f>ROUND(I438*H438,2)</f>
        <v>0</v>
      </c>
      <c r="K438" s="274" t="s">
        <v>135</v>
      </c>
      <c r="L438" s="279"/>
      <c r="M438" s="280" t="s">
        <v>1</v>
      </c>
      <c r="N438" s="281" t="s">
        <v>41</v>
      </c>
      <c r="O438" s="91"/>
      <c r="P438" s="235">
        <f>O438*H438</f>
        <v>0</v>
      </c>
      <c r="Q438" s="235">
        <v>0.00035</v>
      </c>
      <c r="R438" s="235">
        <f>Q438*H438</f>
        <v>0.00069999999999999999</v>
      </c>
      <c r="S438" s="235">
        <v>0</v>
      </c>
      <c r="T438" s="23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7" t="s">
        <v>173</v>
      </c>
      <c r="AT438" s="237" t="s">
        <v>312</v>
      </c>
      <c r="AU438" s="237" t="s">
        <v>85</v>
      </c>
      <c r="AY438" s="17" t="s">
        <v>129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83</v>
      </c>
      <c r="BK438" s="238">
        <f>ROUND(I438*H438,2)</f>
        <v>0</v>
      </c>
      <c r="BL438" s="17" t="s">
        <v>136</v>
      </c>
      <c r="BM438" s="237" t="s">
        <v>741</v>
      </c>
    </row>
    <row r="439" s="13" customFormat="1">
      <c r="A439" s="13"/>
      <c r="B439" s="239"/>
      <c r="C439" s="240"/>
      <c r="D439" s="241" t="s">
        <v>138</v>
      </c>
      <c r="E439" s="242" t="s">
        <v>1</v>
      </c>
      <c r="F439" s="243" t="s">
        <v>483</v>
      </c>
      <c r="G439" s="240"/>
      <c r="H439" s="242" t="s">
        <v>1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138</v>
      </c>
      <c r="AU439" s="249" t="s">
        <v>85</v>
      </c>
      <c r="AV439" s="13" t="s">
        <v>83</v>
      </c>
      <c r="AW439" s="13" t="s">
        <v>32</v>
      </c>
      <c r="AX439" s="13" t="s">
        <v>76</v>
      </c>
      <c r="AY439" s="249" t="s">
        <v>129</v>
      </c>
    </row>
    <row r="440" s="14" customFormat="1">
      <c r="A440" s="14"/>
      <c r="B440" s="250"/>
      <c r="C440" s="251"/>
      <c r="D440" s="241" t="s">
        <v>138</v>
      </c>
      <c r="E440" s="252" t="s">
        <v>1</v>
      </c>
      <c r="F440" s="253" t="s">
        <v>742</v>
      </c>
      <c r="G440" s="251"/>
      <c r="H440" s="254">
        <v>2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0" t="s">
        <v>138</v>
      </c>
      <c r="AU440" s="260" t="s">
        <v>85</v>
      </c>
      <c r="AV440" s="14" t="s">
        <v>85</v>
      </c>
      <c r="AW440" s="14" t="s">
        <v>32</v>
      </c>
      <c r="AX440" s="14" t="s">
        <v>76</v>
      </c>
      <c r="AY440" s="260" t="s">
        <v>129</v>
      </c>
    </row>
    <row r="441" s="15" customFormat="1">
      <c r="A441" s="15"/>
      <c r="B441" s="261"/>
      <c r="C441" s="262"/>
      <c r="D441" s="241" t="s">
        <v>138</v>
      </c>
      <c r="E441" s="263" t="s">
        <v>1</v>
      </c>
      <c r="F441" s="264" t="s">
        <v>141</v>
      </c>
      <c r="G441" s="262"/>
      <c r="H441" s="265">
        <v>2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1" t="s">
        <v>138</v>
      </c>
      <c r="AU441" s="271" t="s">
        <v>85</v>
      </c>
      <c r="AV441" s="15" t="s">
        <v>136</v>
      </c>
      <c r="AW441" s="15" t="s">
        <v>32</v>
      </c>
      <c r="AX441" s="15" t="s">
        <v>83</v>
      </c>
      <c r="AY441" s="271" t="s">
        <v>129</v>
      </c>
    </row>
    <row r="442" s="2" customFormat="1" ht="16.5" customHeight="1">
      <c r="A442" s="38"/>
      <c r="B442" s="39"/>
      <c r="C442" s="226" t="s">
        <v>743</v>
      </c>
      <c r="D442" s="226" t="s">
        <v>131</v>
      </c>
      <c r="E442" s="227" t="s">
        <v>744</v>
      </c>
      <c r="F442" s="228" t="s">
        <v>745</v>
      </c>
      <c r="G442" s="229" t="s">
        <v>235</v>
      </c>
      <c r="H442" s="230">
        <v>28.5</v>
      </c>
      <c r="I442" s="231"/>
      <c r="J442" s="232">
        <f>ROUND(I442*H442,2)</f>
        <v>0</v>
      </c>
      <c r="K442" s="228" t="s">
        <v>135</v>
      </c>
      <c r="L442" s="44"/>
      <c r="M442" s="233" t="s">
        <v>1</v>
      </c>
      <c r="N442" s="234" t="s">
        <v>41</v>
      </c>
      <c r="O442" s="91"/>
      <c r="P442" s="235">
        <f>O442*H442</f>
        <v>0</v>
      </c>
      <c r="Q442" s="235">
        <v>0.00010000000000000001</v>
      </c>
      <c r="R442" s="235">
        <f>Q442*H442</f>
        <v>0.0028500000000000001</v>
      </c>
      <c r="S442" s="235">
        <v>0</v>
      </c>
      <c r="T442" s="23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7" t="s">
        <v>136</v>
      </c>
      <c r="AT442" s="237" t="s">
        <v>131</v>
      </c>
      <c r="AU442" s="237" t="s">
        <v>85</v>
      </c>
      <c r="AY442" s="17" t="s">
        <v>129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83</v>
      </c>
      <c r="BK442" s="238">
        <f>ROUND(I442*H442,2)</f>
        <v>0</v>
      </c>
      <c r="BL442" s="17" t="s">
        <v>136</v>
      </c>
      <c r="BM442" s="237" t="s">
        <v>746</v>
      </c>
    </row>
    <row r="443" s="13" customFormat="1">
      <c r="A443" s="13"/>
      <c r="B443" s="239"/>
      <c r="C443" s="240"/>
      <c r="D443" s="241" t="s">
        <v>138</v>
      </c>
      <c r="E443" s="242" t="s">
        <v>1</v>
      </c>
      <c r="F443" s="243" t="s">
        <v>747</v>
      </c>
      <c r="G443" s="240"/>
      <c r="H443" s="242" t="s">
        <v>1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138</v>
      </c>
      <c r="AU443" s="249" t="s">
        <v>85</v>
      </c>
      <c r="AV443" s="13" t="s">
        <v>83</v>
      </c>
      <c r="AW443" s="13" t="s">
        <v>32</v>
      </c>
      <c r="AX443" s="13" t="s">
        <v>76</v>
      </c>
      <c r="AY443" s="249" t="s">
        <v>129</v>
      </c>
    </row>
    <row r="444" s="14" customFormat="1">
      <c r="A444" s="14"/>
      <c r="B444" s="250"/>
      <c r="C444" s="251"/>
      <c r="D444" s="241" t="s">
        <v>138</v>
      </c>
      <c r="E444" s="252" t="s">
        <v>1</v>
      </c>
      <c r="F444" s="253" t="s">
        <v>748</v>
      </c>
      <c r="G444" s="251"/>
      <c r="H444" s="254">
        <v>28.5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0" t="s">
        <v>138</v>
      </c>
      <c r="AU444" s="260" t="s">
        <v>85</v>
      </c>
      <c r="AV444" s="14" t="s">
        <v>85</v>
      </c>
      <c r="AW444" s="14" t="s">
        <v>32</v>
      </c>
      <c r="AX444" s="14" t="s">
        <v>76</v>
      </c>
      <c r="AY444" s="260" t="s">
        <v>129</v>
      </c>
    </row>
    <row r="445" s="15" customFormat="1">
      <c r="A445" s="15"/>
      <c r="B445" s="261"/>
      <c r="C445" s="262"/>
      <c r="D445" s="241" t="s">
        <v>138</v>
      </c>
      <c r="E445" s="263" t="s">
        <v>1</v>
      </c>
      <c r="F445" s="264" t="s">
        <v>141</v>
      </c>
      <c r="G445" s="262"/>
      <c r="H445" s="265">
        <v>28.5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1" t="s">
        <v>138</v>
      </c>
      <c r="AU445" s="271" t="s">
        <v>85</v>
      </c>
      <c r="AV445" s="15" t="s">
        <v>136</v>
      </c>
      <c r="AW445" s="15" t="s">
        <v>32</v>
      </c>
      <c r="AX445" s="15" t="s">
        <v>83</v>
      </c>
      <c r="AY445" s="271" t="s">
        <v>129</v>
      </c>
    </row>
    <row r="446" s="2" customFormat="1" ht="16.5" customHeight="1">
      <c r="A446" s="38"/>
      <c r="B446" s="39"/>
      <c r="C446" s="226" t="s">
        <v>749</v>
      </c>
      <c r="D446" s="226" t="s">
        <v>131</v>
      </c>
      <c r="E446" s="227" t="s">
        <v>750</v>
      </c>
      <c r="F446" s="228" t="s">
        <v>751</v>
      </c>
      <c r="G446" s="229" t="s">
        <v>235</v>
      </c>
      <c r="H446" s="230">
        <v>32</v>
      </c>
      <c r="I446" s="231"/>
      <c r="J446" s="232">
        <f>ROUND(I446*H446,2)</f>
        <v>0</v>
      </c>
      <c r="K446" s="228" t="s">
        <v>135</v>
      </c>
      <c r="L446" s="44"/>
      <c r="M446" s="233" t="s">
        <v>1</v>
      </c>
      <c r="N446" s="234" t="s">
        <v>41</v>
      </c>
      <c r="O446" s="91"/>
      <c r="P446" s="235">
        <f>O446*H446</f>
        <v>0</v>
      </c>
      <c r="Q446" s="235">
        <v>0.00010000000000000001</v>
      </c>
      <c r="R446" s="235">
        <f>Q446*H446</f>
        <v>0.0032000000000000002</v>
      </c>
      <c r="S446" s="235">
        <v>0</v>
      </c>
      <c r="T446" s="23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7" t="s">
        <v>136</v>
      </c>
      <c r="AT446" s="237" t="s">
        <v>131</v>
      </c>
      <c r="AU446" s="237" t="s">
        <v>85</v>
      </c>
      <c r="AY446" s="17" t="s">
        <v>129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7" t="s">
        <v>83</v>
      </c>
      <c r="BK446" s="238">
        <f>ROUND(I446*H446,2)</f>
        <v>0</v>
      </c>
      <c r="BL446" s="17" t="s">
        <v>136</v>
      </c>
      <c r="BM446" s="237" t="s">
        <v>752</v>
      </c>
    </row>
    <row r="447" s="13" customFormat="1">
      <c r="A447" s="13"/>
      <c r="B447" s="239"/>
      <c r="C447" s="240"/>
      <c r="D447" s="241" t="s">
        <v>138</v>
      </c>
      <c r="E447" s="242" t="s">
        <v>1</v>
      </c>
      <c r="F447" s="243" t="s">
        <v>753</v>
      </c>
      <c r="G447" s="240"/>
      <c r="H447" s="242" t="s">
        <v>1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138</v>
      </c>
      <c r="AU447" s="249" t="s">
        <v>85</v>
      </c>
      <c r="AV447" s="13" t="s">
        <v>83</v>
      </c>
      <c r="AW447" s="13" t="s">
        <v>32</v>
      </c>
      <c r="AX447" s="13" t="s">
        <v>76</v>
      </c>
      <c r="AY447" s="249" t="s">
        <v>129</v>
      </c>
    </row>
    <row r="448" s="14" customFormat="1">
      <c r="A448" s="14"/>
      <c r="B448" s="250"/>
      <c r="C448" s="251"/>
      <c r="D448" s="241" t="s">
        <v>138</v>
      </c>
      <c r="E448" s="252" t="s">
        <v>1</v>
      </c>
      <c r="F448" s="253" t="s">
        <v>754</v>
      </c>
      <c r="G448" s="251"/>
      <c r="H448" s="254">
        <v>32</v>
      </c>
      <c r="I448" s="255"/>
      <c r="J448" s="251"/>
      <c r="K448" s="251"/>
      <c r="L448" s="256"/>
      <c r="M448" s="257"/>
      <c r="N448" s="258"/>
      <c r="O448" s="258"/>
      <c r="P448" s="258"/>
      <c r="Q448" s="258"/>
      <c r="R448" s="258"/>
      <c r="S448" s="258"/>
      <c r="T448" s="25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0" t="s">
        <v>138</v>
      </c>
      <c r="AU448" s="260" t="s">
        <v>85</v>
      </c>
      <c r="AV448" s="14" t="s">
        <v>85</v>
      </c>
      <c r="AW448" s="14" t="s">
        <v>32</v>
      </c>
      <c r="AX448" s="14" t="s">
        <v>76</v>
      </c>
      <c r="AY448" s="260" t="s">
        <v>129</v>
      </c>
    </row>
    <row r="449" s="15" customFormat="1">
      <c r="A449" s="15"/>
      <c r="B449" s="261"/>
      <c r="C449" s="262"/>
      <c r="D449" s="241" t="s">
        <v>138</v>
      </c>
      <c r="E449" s="263" t="s">
        <v>1</v>
      </c>
      <c r="F449" s="264" t="s">
        <v>141</v>
      </c>
      <c r="G449" s="262"/>
      <c r="H449" s="265">
        <v>32</v>
      </c>
      <c r="I449" s="266"/>
      <c r="J449" s="262"/>
      <c r="K449" s="262"/>
      <c r="L449" s="267"/>
      <c r="M449" s="268"/>
      <c r="N449" s="269"/>
      <c r="O449" s="269"/>
      <c r="P449" s="269"/>
      <c r="Q449" s="269"/>
      <c r="R449" s="269"/>
      <c r="S449" s="269"/>
      <c r="T449" s="27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1" t="s">
        <v>138</v>
      </c>
      <c r="AU449" s="271" t="s">
        <v>85</v>
      </c>
      <c r="AV449" s="15" t="s">
        <v>136</v>
      </c>
      <c r="AW449" s="15" t="s">
        <v>32</v>
      </c>
      <c r="AX449" s="15" t="s">
        <v>83</v>
      </c>
      <c r="AY449" s="271" t="s">
        <v>129</v>
      </c>
    </row>
    <row r="450" s="2" customFormat="1" ht="16.5" customHeight="1">
      <c r="A450" s="38"/>
      <c r="B450" s="39"/>
      <c r="C450" s="226" t="s">
        <v>755</v>
      </c>
      <c r="D450" s="226" t="s">
        <v>131</v>
      </c>
      <c r="E450" s="227" t="s">
        <v>756</v>
      </c>
      <c r="F450" s="228" t="s">
        <v>757</v>
      </c>
      <c r="G450" s="229" t="s">
        <v>134</v>
      </c>
      <c r="H450" s="230">
        <v>1.5</v>
      </c>
      <c r="I450" s="231"/>
      <c r="J450" s="232">
        <f>ROUND(I450*H450,2)</f>
        <v>0</v>
      </c>
      <c r="K450" s="228" t="s">
        <v>135</v>
      </c>
      <c r="L450" s="44"/>
      <c r="M450" s="233" t="s">
        <v>1</v>
      </c>
      <c r="N450" s="234" t="s">
        <v>41</v>
      </c>
      <c r="O450" s="91"/>
      <c r="P450" s="235">
        <f>O450*H450</f>
        <v>0</v>
      </c>
      <c r="Q450" s="235">
        <v>0.0011999999999999999</v>
      </c>
      <c r="R450" s="235">
        <f>Q450*H450</f>
        <v>0.0018</v>
      </c>
      <c r="S450" s="235">
        <v>0</v>
      </c>
      <c r="T450" s="23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7" t="s">
        <v>136</v>
      </c>
      <c r="AT450" s="237" t="s">
        <v>131</v>
      </c>
      <c r="AU450" s="237" t="s">
        <v>85</v>
      </c>
      <c r="AY450" s="17" t="s">
        <v>129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83</v>
      </c>
      <c r="BK450" s="238">
        <f>ROUND(I450*H450,2)</f>
        <v>0</v>
      </c>
      <c r="BL450" s="17" t="s">
        <v>136</v>
      </c>
      <c r="BM450" s="237" t="s">
        <v>758</v>
      </c>
    </row>
    <row r="451" s="13" customFormat="1">
      <c r="A451" s="13"/>
      <c r="B451" s="239"/>
      <c r="C451" s="240"/>
      <c r="D451" s="241" t="s">
        <v>138</v>
      </c>
      <c r="E451" s="242" t="s">
        <v>1</v>
      </c>
      <c r="F451" s="243" t="s">
        <v>759</v>
      </c>
      <c r="G451" s="240"/>
      <c r="H451" s="242" t="s">
        <v>1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138</v>
      </c>
      <c r="AU451" s="249" t="s">
        <v>85</v>
      </c>
      <c r="AV451" s="13" t="s">
        <v>83</v>
      </c>
      <c r="AW451" s="13" t="s">
        <v>32</v>
      </c>
      <c r="AX451" s="13" t="s">
        <v>76</v>
      </c>
      <c r="AY451" s="249" t="s">
        <v>129</v>
      </c>
    </row>
    <row r="452" s="14" customFormat="1">
      <c r="A452" s="14"/>
      <c r="B452" s="250"/>
      <c r="C452" s="251"/>
      <c r="D452" s="241" t="s">
        <v>138</v>
      </c>
      <c r="E452" s="252" t="s">
        <v>1</v>
      </c>
      <c r="F452" s="253" t="s">
        <v>760</v>
      </c>
      <c r="G452" s="251"/>
      <c r="H452" s="254">
        <v>1.5</v>
      </c>
      <c r="I452" s="255"/>
      <c r="J452" s="251"/>
      <c r="K452" s="251"/>
      <c r="L452" s="256"/>
      <c r="M452" s="257"/>
      <c r="N452" s="258"/>
      <c r="O452" s="258"/>
      <c r="P452" s="258"/>
      <c r="Q452" s="258"/>
      <c r="R452" s="258"/>
      <c r="S452" s="258"/>
      <c r="T452" s="25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0" t="s">
        <v>138</v>
      </c>
      <c r="AU452" s="260" t="s">
        <v>85</v>
      </c>
      <c r="AV452" s="14" t="s">
        <v>85</v>
      </c>
      <c r="AW452" s="14" t="s">
        <v>32</v>
      </c>
      <c r="AX452" s="14" t="s">
        <v>76</v>
      </c>
      <c r="AY452" s="260" t="s">
        <v>129</v>
      </c>
    </row>
    <row r="453" s="15" customFormat="1">
      <c r="A453" s="15"/>
      <c r="B453" s="261"/>
      <c r="C453" s="262"/>
      <c r="D453" s="241" t="s">
        <v>138</v>
      </c>
      <c r="E453" s="263" t="s">
        <v>1</v>
      </c>
      <c r="F453" s="264" t="s">
        <v>141</v>
      </c>
      <c r="G453" s="262"/>
      <c r="H453" s="265">
        <v>1.5</v>
      </c>
      <c r="I453" s="266"/>
      <c r="J453" s="262"/>
      <c r="K453" s="262"/>
      <c r="L453" s="267"/>
      <c r="M453" s="268"/>
      <c r="N453" s="269"/>
      <c r="O453" s="269"/>
      <c r="P453" s="269"/>
      <c r="Q453" s="269"/>
      <c r="R453" s="269"/>
      <c r="S453" s="269"/>
      <c r="T453" s="27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1" t="s">
        <v>138</v>
      </c>
      <c r="AU453" s="271" t="s">
        <v>85</v>
      </c>
      <c r="AV453" s="15" t="s">
        <v>136</v>
      </c>
      <c r="AW453" s="15" t="s">
        <v>32</v>
      </c>
      <c r="AX453" s="15" t="s">
        <v>83</v>
      </c>
      <c r="AY453" s="271" t="s">
        <v>129</v>
      </c>
    </row>
    <row r="454" s="2" customFormat="1" ht="16.5" customHeight="1">
      <c r="A454" s="38"/>
      <c r="B454" s="39"/>
      <c r="C454" s="226" t="s">
        <v>761</v>
      </c>
      <c r="D454" s="226" t="s">
        <v>131</v>
      </c>
      <c r="E454" s="227" t="s">
        <v>762</v>
      </c>
      <c r="F454" s="228" t="s">
        <v>763</v>
      </c>
      <c r="G454" s="229" t="s">
        <v>235</v>
      </c>
      <c r="H454" s="230">
        <v>60.5</v>
      </c>
      <c r="I454" s="231"/>
      <c r="J454" s="232">
        <f>ROUND(I454*H454,2)</f>
        <v>0</v>
      </c>
      <c r="K454" s="228" t="s">
        <v>135</v>
      </c>
      <c r="L454" s="44"/>
      <c r="M454" s="233" t="s">
        <v>1</v>
      </c>
      <c r="N454" s="234" t="s">
        <v>41</v>
      </c>
      <c r="O454" s="91"/>
      <c r="P454" s="235">
        <f>O454*H454</f>
        <v>0</v>
      </c>
      <c r="Q454" s="235">
        <v>0</v>
      </c>
      <c r="R454" s="235">
        <f>Q454*H454</f>
        <v>0</v>
      </c>
      <c r="S454" s="235">
        <v>0</v>
      </c>
      <c r="T454" s="23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7" t="s">
        <v>136</v>
      </c>
      <c r="AT454" s="237" t="s">
        <v>131</v>
      </c>
      <c r="AU454" s="237" t="s">
        <v>85</v>
      </c>
      <c r="AY454" s="17" t="s">
        <v>129</v>
      </c>
      <c r="BE454" s="238">
        <f>IF(N454="základní",J454,0)</f>
        <v>0</v>
      </c>
      <c r="BF454" s="238">
        <f>IF(N454="snížená",J454,0)</f>
        <v>0</v>
      </c>
      <c r="BG454" s="238">
        <f>IF(N454="zákl. přenesená",J454,0)</f>
        <v>0</v>
      </c>
      <c r="BH454" s="238">
        <f>IF(N454="sníž. přenesená",J454,0)</f>
        <v>0</v>
      </c>
      <c r="BI454" s="238">
        <f>IF(N454="nulová",J454,0)</f>
        <v>0</v>
      </c>
      <c r="BJ454" s="17" t="s">
        <v>83</v>
      </c>
      <c r="BK454" s="238">
        <f>ROUND(I454*H454,2)</f>
        <v>0</v>
      </c>
      <c r="BL454" s="17" t="s">
        <v>136</v>
      </c>
      <c r="BM454" s="237" t="s">
        <v>764</v>
      </c>
    </row>
    <row r="455" s="13" customFormat="1">
      <c r="A455" s="13"/>
      <c r="B455" s="239"/>
      <c r="C455" s="240"/>
      <c r="D455" s="241" t="s">
        <v>138</v>
      </c>
      <c r="E455" s="242" t="s">
        <v>1</v>
      </c>
      <c r="F455" s="243" t="s">
        <v>765</v>
      </c>
      <c r="G455" s="240"/>
      <c r="H455" s="242" t="s">
        <v>1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138</v>
      </c>
      <c r="AU455" s="249" t="s">
        <v>85</v>
      </c>
      <c r="AV455" s="13" t="s">
        <v>83</v>
      </c>
      <c r="AW455" s="13" t="s">
        <v>32</v>
      </c>
      <c r="AX455" s="13" t="s">
        <v>76</v>
      </c>
      <c r="AY455" s="249" t="s">
        <v>129</v>
      </c>
    </row>
    <row r="456" s="14" customFormat="1">
      <c r="A456" s="14"/>
      <c r="B456" s="250"/>
      <c r="C456" s="251"/>
      <c r="D456" s="241" t="s">
        <v>138</v>
      </c>
      <c r="E456" s="252" t="s">
        <v>1</v>
      </c>
      <c r="F456" s="253" t="s">
        <v>766</v>
      </c>
      <c r="G456" s="251"/>
      <c r="H456" s="254">
        <v>60.5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0" t="s">
        <v>138</v>
      </c>
      <c r="AU456" s="260" t="s">
        <v>85</v>
      </c>
      <c r="AV456" s="14" t="s">
        <v>85</v>
      </c>
      <c r="AW456" s="14" t="s">
        <v>32</v>
      </c>
      <c r="AX456" s="14" t="s">
        <v>76</v>
      </c>
      <c r="AY456" s="260" t="s">
        <v>129</v>
      </c>
    </row>
    <row r="457" s="15" customFormat="1">
      <c r="A457" s="15"/>
      <c r="B457" s="261"/>
      <c r="C457" s="262"/>
      <c r="D457" s="241" t="s">
        <v>138</v>
      </c>
      <c r="E457" s="263" t="s">
        <v>1</v>
      </c>
      <c r="F457" s="264" t="s">
        <v>141</v>
      </c>
      <c r="G457" s="262"/>
      <c r="H457" s="265">
        <v>60.5</v>
      </c>
      <c r="I457" s="266"/>
      <c r="J457" s="262"/>
      <c r="K457" s="262"/>
      <c r="L457" s="267"/>
      <c r="M457" s="268"/>
      <c r="N457" s="269"/>
      <c r="O457" s="269"/>
      <c r="P457" s="269"/>
      <c r="Q457" s="269"/>
      <c r="R457" s="269"/>
      <c r="S457" s="269"/>
      <c r="T457" s="27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1" t="s">
        <v>138</v>
      </c>
      <c r="AU457" s="271" t="s">
        <v>85</v>
      </c>
      <c r="AV457" s="15" t="s">
        <v>136</v>
      </c>
      <c r="AW457" s="15" t="s">
        <v>32</v>
      </c>
      <c r="AX457" s="15" t="s">
        <v>83</v>
      </c>
      <c r="AY457" s="271" t="s">
        <v>129</v>
      </c>
    </row>
    <row r="458" s="2" customFormat="1" ht="16.5" customHeight="1">
      <c r="A458" s="38"/>
      <c r="B458" s="39"/>
      <c r="C458" s="226" t="s">
        <v>767</v>
      </c>
      <c r="D458" s="226" t="s">
        <v>131</v>
      </c>
      <c r="E458" s="227" t="s">
        <v>768</v>
      </c>
      <c r="F458" s="228" t="s">
        <v>769</v>
      </c>
      <c r="G458" s="229" t="s">
        <v>134</v>
      </c>
      <c r="H458" s="230">
        <v>1.5</v>
      </c>
      <c r="I458" s="231"/>
      <c r="J458" s="232">
        <f>ROUND(I458*H458,2)</f>
        <v>0</v>
      </c>
      <c r="K458" s="228" t="s">
        <v>135</v>
      </c>
      <c r="L458" s="44"/>
      <c r="M458" s="233" t="s">
        <v>1</v>
      </c>
      <c r="N458" s="234" t="s">
        <v>41</v>
      </c>
      <c r="O458" s="91"/>
      <c r="P458" s="235">
        <f>O458*H458</f>
        <v>0</v>
      </c>
      <c r="Q458" s="235">
        <v>1.0000000000000001E-05</v>
      </c>
      <c r="R458" s="235">
        <f>Q458*H458</f>
        <v>1.5000000000000002E-05</v>
      </c>
      <c r="S458" s="235">
        <v>0</v>
      </c>
      <c r="T458" s="23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7" t="s">
        <v>136</v>
      </c>
      <c r="AT458" s="237" t="s">
        <v>131</v>
      </c>
      <c r="AU458" s="237" t="s">
        <v>85</v>
      </c>
      <c r="AY458" s="17" t="s">
        <v>129</v>
      </c>
      <c r="BE458" s="238">
        <f>IF(N458="základní",J458,0)</f>
        <v>0</v>
      </c>
      <c r="BF458" s="238">
        <f>IF(N458="snížená",J458,0)</f>
        <v>0</v>
      </c>
      <c r="BG458" s="238">
        <f>IF(N458="zákl. přenesená",J458,0)</f>
        <v>0</v>
      </c>
      <c r="BH458" s="238">
        <f>IF(N458="sníž. přenesená",J458,0)</f>
        <v>0</v>
      </c>
      <c r="BI458" s="238">
        <f>IF(N458="nulová",J458,0)</f>
        <v>0</v>
      </c>
      <c r="BJ458" s="17" t="s">
        <v>83</v>
      </c>
      <c r="BK458" s="238">
        <f>ROUND(I458*H458,2)</f>
        <v>0</v>
      </c>
      <c r="BL458" s="17" t="s">
        <v>136</v>
      </c>
      <c r="BM458" s="237" t="s">
        <v>770</v>
      </c>
    </row>
    <row r="459" s="13" customFormat="1">
      <c r="A459" s="13"/>
      <c r="B459" s="239"/>
      <c r="C459" s="240"/>
      <c r="D459" s="241" t="s">
        <v>138</v>
      </c>
      <c r="E459" s="242" t="s">
        <v>1</v>
      </c>
      <c r="F459" s="243" t="s">
        <v>771</v>
      </c>
      <c r="G459" s="240"/>
      <c r="H459" s="242" t="s">
        <v>1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138</v>
      </c>
      <c r="AU459" s="249" t="s">
        <v>85</v>
      </c>
      <c r="AV459" s="13" t="s">
        <v>83</v>
      </c>
      <c r="AW459" s="13" t="s">
        <v>32</v>
      </c>
      <c r="AX459" s="13" t="s">
        <v>76</v>
      </c>
      <c r="AY459" s="249" t="s">
        <v>129</v>
      </c>
    </row>
    <row r="460" s="14" customFormat="1">
      <c r="A460" s="14"/>
      <c r="B460" s="250"/>
      <c r="C460" s="251"/>
      <c r="D460" s="241" t="s">
        <v>138</v>
      </c>
      <c r="E460" s="252" t="s">
        <v>1</v>
      </c>
      <c r="F460" s="253" t="s">
        <v>760</v>
      </c>
      <c r="G460" s="251"/>
      <c r="H460" s="254">
        <v>1.5</v>
      </c>
      <c r="I460" s="255"/>
      <c r="J460" s="251"/>
      <c r="K460" s="251"/>
      <c r="L460" s="256"/>
      <c r="M460" s="257"/>
      <c r="N460" s="258"/>
      <c r="O460" s="258"/>
      <c r="P460" s="258"/>
      <c r="Q460" s="258"/>
      <c r="R460" s="258"/>
      <c r="S460" s="258"/>
      <c r="T460" s="25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0" t="s">
        <v>138</v>
      </c>
      <c r="AU460" s="260" t="s">
        <v>85</v>
      </c>
      <c r="AV460" s="14" t="s">
        <v>85</v>
      </c>
      <c r="AW460" s="14" t="s">
        <v>32</v>
      </c>
      <c r="AX460" s="14" t="s">
        <v>76</v>
      </c>
      <c r="AY460" s="260" t="s">
        <v>129</v>
      </c>
    </row>
    <row r="461" s="15" customFormat="1">
      <c r="A461" s="15"/>
      <c r="B461" s="261"/>
      <c r="C461" s="262"/>
      <c r="D461" s="241" t="s">
        <v>138</v>
      </c>
      <c r="E461" s="263" t="s">
        <v>1</v>
      </c>
      <c r="F461" s="264" t="s">
        <v>141</v>
      </c>
      <c r="G461" s="262"/>
      <c r="H461" s="265">
        <v>1.5</v>
      </c>
      <c r="I461" s="266"/>
      <c r="J461" s="262"/>
      <c r="K461" s="262"/>
      <c r="L461" s="267"/>
      <c r="M461" s="268"/>
      <c r="N461" s="269"/>
      <c r="O461" s="269"/>
      <c r="P461" s="269"/>
      <c r="Q461" s="269"/>
      <c r="R461" s="269"/>
      <c r="S461" s="269"/>
      <c r="T461" s="27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1" t="s">
        <v>138</v>
      </c>
      <c r="AU461" s="271" t="s">
        <v>85</v>
      </c>
      <c r="AV461" s="15" t="s">
        <v>136</v>
      </c>
      <c r="AW461" s="15" t="s">
        <v>32</v>
      </c>
      <c r="AX461" s="15" t="s">
        <v>83</v>
      </c>
      <c r="AY461" s="271" t="s">
        <v>129</v>
      </c>
    </row>
    <row r="462" s="2" customFormat="1" ht="16.5" customHeight="1">
      <c r="A462" s="38"/>
      <c r="B462" s="39"/>
      <c r="C462" s="226" t="s">
        <v>772</v>
      </c>
      <c r="D462" s="226" t="s">
        <v>131</v>
      </c>
      <c r="E462" s="227" t="s">
        <v>773</v>
      </c>
      <c r="F462" s="228" t="s">
        <v>774</v>
      </c>
      <c r="G462" s="229" t="s">
        <v>235</v>
      </c>
      <c r="H462" s="230">
        <v>290</v>
      </c>
      <c r="I462" s="231"/>
      <c r="J462" s="232">
        <f>ROUND(I462*H462,2)</f>
        <v>0</v>
      </c>
      <c r="K462" s="228" t="s">
        <v>135</v>
      </c>
      <c r="L462" s="44"/>
      <c r="M462" s="233" t="s">
        <v>1</v>
      </c>
      <c r="N462" s="234" t="s">
        <v>41</v>
      </c>
      <c r="O462" s="91"/>
      <c r="P462" s="235">
        <f>O462*H462</f>
        <v>0</v>
      </c>
      <c r="Q462" s="235">
        <v>0.1295</v>
      </c>
      <c r="R462" s="235">
        <f>Q462*H462</f>
        <v>37.555</v>
      </c>
      <c r="S462" s="235">
        <v>0</v>
      </c>
      <c r="T462" s="23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7" t="s">
        <v>136</v>
      </c>
      <c r="AT462" s="237" t="s">
        <v>131</v>
      </c>
      <c r="AU462" s="237" t="s">
        <v>85</v>
      </c>
      <c r="AY462" s="17" t="s">
        <v>129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83</v>
      </c>
      <c r="BK462" s="238">
        <f>ROUND(I462*H462,2)</f>
        <v>0</v>
      </c>
      <c r="BL462" s="17" t="s">
        <v>136</v>
      </c>
      <c r="BM462" s="237" t="s">
        <v>775</v>
      </c>
    </row>
    <row r="463" s="13" customFormat="1">
      <c r="A463" s="13"/>
      <c r="B463" s="239"/>
      <c r="C463" s="240"/>
      <c r="D463" s="241" t="s">
        <v>138</v>
      </c>
      <c r="E463" s="242" t="s">
        <v>1</v>
      </c>
      <c r="F463" s="243" t="s">
        <v>776</v>
      </c>
      <c r="G463" s="240"/>
      <c r="H463" s="242" t="s">
        <v>1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138</v>
      </c>
      <c r="AU463" s="249" t="s">
        <v>85</v>
      </c>
      <c r="AV463" s="13" t="s">
        <v>83</v>
      </c>
      <c r="AW463" s="13" t="s">
        <v>32</v>
      </c>
      <c r="AX463" s="13" t="s">
        <v>76</v>
      </c>
      <c r="AY463" s="249" t="s">
        <v>129</v>
      </c>
    </row>
    <row r="464" s="14" customFormat="1">
      <c r="A464" s="14"/>
      <c r="B464" s="250"/>
      <c r="C464" s="251"/>
      <c r="D464" s="241" t="s">
        <v>138</v>
      </c>
      <c r="E464" s="252" t="s">
        <v>1</v>
      </c>
      <c r="F464" s="253" t="s">
        <v>777</v>
      </c>
      <c r="G464" s="251"/>
      <c r="H464" s="254">
        <v>290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0" t="s">
        <v>138</v>
      </c>
      <c r="AU464" s="260" t="s">
        <v>85</v>
      </c>
      <c r="AV464" s="14" t="s">
        <v>85</v>
      </c>
      <c r="AW464" s="14" t="s">
        <v>32</v>
      </c>
      <c r="AX464" s="14" t="s">
        <v>76</v>
      </c>
      <c r="AY464" s="260" t="s">
        <v>129</v>
      </c>
    </row>
    <row r="465" s="15" customFormat="1">
      <c r="A465" s="15"/>
      <c r="B465" s="261"/>
      <c r="C465" s="262"/>
      <c r="D465" s="241" t="s">
        <v>138</v>
      </c>
      <c r="E465" s="263" t="s">
        <v>1</v>
      </c>
      <c r="F465" s="264" t="s">
        <v>141</v>
      </c>
      <c r="G465" s="262"/>
      <c r="H465" s="265">
        <v>290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1" t="s">
        <v>138</v>
      </c>
      <c r="AU465" s="271" t="s">
        <v>85</v>
      </c>
      <c r="AV465" s="15" t="s">
        <v>136</v>
      </c>
      <c r="AW465" s="15" t="s">
        <v>32</v>
      </c>
      <c r="AX465" s="15" t="s">
        <v>83</v>
      </c>
      <c r="AY465" s="271" t="s">
        <v>129</v>
      </c>
    </row>
    <row r="466" s="2" customFormat="1" ht="16.5" customHeight="1">
      <c r="A466" s="38"/>
      <c r="B466" s="39"/>
      <c r="C466" s="272" t="s">
        <v>778</v>
      </c>
      <c r="D466" s="272" t="s">
        <v>312</v>
      </c>
      <c r="E466" s="273" t="s">
        <v>779</v>
      </c>
      <c r="F466" s="274" t="s">
        <v>780</v>
      </c>
      <c r="G466" s="275" t="s">
        <v>235</v>
      </c>
      <c r="H466" s="276">
        <v>295.80000000000001</v>
      </c>
      <c r="I466" s="277"/>
      <c r="J466" s="278">
        <f>ROUND(I466*H466,2)</f>
        <v>0</v>
      </c>
      <c r="K466" s="274" t="s">
        <v>135</v>
      </c>
      <c r="L466" s="279"/>
      <c r="M466" s="280" t="s">
        <v>1</v>
      </c>
      <c r="N466" s="281" t="s">
        <v>41</v>
      </c>
      <c r="O466" s="91"/>
      <c r="P466" s="235">
        <f>O466*H466</f>
        <v>0</v>
      </c>
      <c r="Q466" s="235">
        <v>0.085000000000000006</v>
      </c>
      <c r="R466" s="235">
        <f>Q466*H466</f>
        <v>25.143000000000004</v>
      </c>
      <c r="S466" s="235">
        <v>0</v>
      </c>
      <c r="T466" s="23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7" t="s">
        <v>173</v>
      </c>
      <c r="AT466" s="237" t="s">
        <v>312</v>
      </c>
      <c r="AU466" s="237" t="s">
        <v>85</v>
      </c>
      <c r="AY466" s="17" t="s">
        <v>129</v>
      </c>
      <c r="BE466" s="238">
        <f>IF(N466="základní",J466,0)</f>
        <v>0</v>
      </c>
      <c r="BF466" s="238">
        <f>IF(N466="snížená",J466,0)</f>
        <v>0</v>
      </c>
      <c r="BG466" s="238">
        <f>IF(N466="zákl. přenesená",J466,0)</f>
        <v>0</v>
      </c>
      <c r="BH466" s="238">
        <f>IF(N466="sníž. přenesená",J466,0)</f>
        <v>0</v>
      </c>
      <c r="BI466" s="238">
        <f>IF(N466="nulová",J466,0)</f>
        <v>0</v>
      </c>
      <c r="BJ466" s="17" t="s">
        <v>83</v>
      </c>
      <c r="BK466" s="238">
        <f>ROUND(I466*H466,2)</f>
        <v>0</v>
      </c>
      <c r="BL466" s="17" t="s">
        <v>136</v>
      </c>
      <c r="BM466" s="237" t="s">
        <v>781</v>
      </c>
    </row>
    <row r="467" s="13" customFormat="1">
      <c r="A467" s="13"/>
      <c r="B467" s="239"/>
      <c r="C467" s="240"/>
      <c r="D467" s="241" t="s">
        <v>138</v>
      </c>
      <c r="E467" s="242" t="s">
        <v>1</v>
      </c>
      <c r="F467" s="243" t="s">
        <v>782</v>
      </c>
      <c r="G467" s="240"/>
      <c r="H467" s="242" t="s">
        <v>1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138</v>
      </c>
      <c r="AU467" s="249" t="s">
        <v>85</v>
      </c>
      <c r="AV467" s="13" t="s">
        <v>83</v>
      </c>
      <c r="AW467" s="13" t="s">
        <v>32</v>
      </c>
      <c r="AX467" s="13" t="s">
        <v>76</v>
      </c>
      <c r="AY467" s="249" t="s">
        <v>129</v>
      </c>
    </row>
    <row r="468" s="14" customFormat="1">
      <c r="A468" s="14"/>
      <c r="B468" s="250"/>
      <c r="C468" s="251"/>
      <c r="D468" s="241" t="s">
        <v>138</v>
      </c>
      <c r="E468" s="252" t="s">
        <v>1</v>
      </c>
      <c r="F468" s="253" t="s">
        <v>783</v>
      </c>
      <c r="G468" s="251"/>
      <c r="H468" s="254">
        <v>295.80000000000001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138</v>
      </c>
      <c r="AU468" s="260" t="s">
        <v>85</v>
      </c>
      <c r="AV468" s="14" t="s">
        <v>85</v>
      </c>
      <c r="AW468" s="14" t="s">
        <v>32</v>
      </c>
      <c r="AX468" s="14" t="s">
        <v>76</v>
      </c>
      <c r="AY468" s="260" t="s">
        <v>129</v>
      </c>
    </row>
    <row r="469" s="15" customFormat="1">
      <c r="A469" s="15"/>
      <c r="B469" s="261"/>
      <c r="C469" s="262"/>
      <c r="D469" s="241" t="s">
        <v>138</v>
      </c>
      <c r="E469" s="263" t="s">
        <v>1</v>
      </c>
      <c r="F469" s="264" t="s">
        <v>141</v>
      </c>
      <c r="G469" s="262"/>
      <c r="H469" s="265">
        <v>295.80000000000001</v>
      </c>
      <c r="I469" s="266"/>
      <c r="J469" s="262"/>
      <c r="K469" s="262"/>
      <c r="L469" s="267"/>
      <c r="M469" s="268"/>
      <c r="N469" s="269"/>
      <c r="O469" s="269"/>
      <c r="P469" s="269"/>
      <c r="Q469" s="269"/>
      <c r="R469" s="269"/>
      <c r="S469" s="269"/>
      <c r="T469" s="27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1" t="s">
        <v>138</v>
      </c>
      <c r="AU469" s="271" t="s">
        <v>85</v>
      </c>
      <c r="AV469" s="15" t="s">
        <v>136</v>
      </c>
      <c r="AW469" s="15" t="s">
        <v>32</v>
      </c>
      <c r="AX469" s="15" t="s">
        <v>83</v>
      </c>
      <c r="AY469" s="271" t="s">
        <v>129</v>
      </c>
    </row>
    <row r="470" s="2" customFormat="1" ht="16.5" customHeight="1">
      <c r="A470" s="38"/>
      <c r="B470" s="39"/>
      <c r="C470" s="226" t="s">
        <v>784</v>
      </c>
      <c r="D470" s="226" t="s">
        <v>131</v>
      </c>
      <c r="E470" s="227" t="s">
        <v>785</v>
      </c>
      <c r="F470" s="228" t="s">
        <v>786</v>
      </c>
      <c r="G470" s="229" t="s">
        <v>235</v>
      </c>
      <c r="H470" s="230">
        <v>27</v>
      </c>
      <c r="I470" s="231"/>
      <c r="J470" s="232">
        <f>ROUND(I470*H470,2)</f>
        <v>0</v>
      </c>
      <c r="K470" s="228" t="s">
        <v>135</v>
      </c>
      <c r="L470" s="44"/>
      <c r="M470" s="233" t="s">
        <v>1</v>
      </c>
      <c r="N470" s="234" t="s">
        <v>41</v>
      </c>
      <c r="O470" s="91"/>
      <c r="P470" s="235">
        <f>O470*H470</f>
        <v>0</v>
      </c>
      <c r="Q470" s="235">
        <v>0.10095</v>
      </c>
      <c r="R470" s="235">
        <f>Q470*H470</f>
        <v>2.7256499999999999</v>
      </c>
      <c r="S470" s="235">
        <v>0</v>
      </c>
      <c r="T470" s="23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7" t="s">
        <v>136</v>
      </c>
      <c r="AT470" s="237" t="s">
        <v>131</v>
      </c>
      <c r="AU470" s="237" t="s">
        <v>85</v>
      </c>
      <c r="AY470" s="17" t="s">
        <v>129</v>
      </c>
      <c r="BE470" s="238">
        <f>IF(N470="základní",J470,0)</f>
        <v>0</v>
      </c>
      <c r="BF470" s="238">
        <f>IF(N470="snížená",J470,0)</f>
        <v>0</v>
      </c>
      <c r="BG470" s="238">
        <f>IF(N470="zákl. přenesená",J470,0)</f>
        <v>0</v>
      </c>
      <c r="BH470" s="238">
        <f>IF(N470="sníž. přenesená",J470,0)</f>
        <v>0</v>
      </c>
      <c r="BI470" s="238">
        <f>IF(N470="nulová",J470,0)</f>
        <v>0</v>
      </c>
      <c r="BJ470" s="17" t="s">
        <v>83</v>
      </c>
      <c r="BK470" s="238">
        <f>ROUND(I470*H470,2)</f>
        <v>0</v>
      </c>
      <c r="BL470" s="17" t="s">
        <v>136</v>
      </c>
      <c r="BM470" s="237" t="s">
        <v>787</v>
      </c>
    </row>
    <row r="471" s="13" customFormat="1">
      <c r="A471" s="13"/>
      <c r="B471" s="239"/>
      <c r="C471" s="240"/>
      <c r="D471" s="241" t="s">
        <v>138</v>
      </c>
      <c r="E471" s="242" t="s">
        <v>1</v>
      </c>
      <c r="F471" s="243" t="s">
        <v>776</v>
      </c>
      <c r="G471" s="240"/>
      <c r="H471" s="242" t="s">
        <v>1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138</v>
      </c>
      <c r="AU471" s="249" t="s">
        <v>85</v>
      </c>
      <c r="AV471" s="13" t="s">
        <v>83</v>
      </c>
      <c r="AW471" s="13" t="s">
        <v>32</v>
      </c>
      <c r="AX471" s="13" t="s">
        <v>76</v>
      </c>
      <c r="AY471" s="249" t="s">
        <v>129</v>
      </c>
    </row>
    <row r="472" s="14" customFormat="1">
      <c r="A472" s="14"/>
      <c r="B472" s="250"/>
      <c r="C472" s="251"/>
      <c r="D472" s="241" t="s">
        <v>138</v>
      </c>
      <c r="E472" s="252" t="s">
        <v>1</v>
      </c>
      <c r="F472" s="253" t="s">
        <v>788</v>
      </c>
      <c r="G472" s="251"/>
      <c r="H472" s="254">
        <v>27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0" t="s">
        <v>138</v>
      </c>
      <c r="AU472" s="260" t="s">
        <v>85</v>
      </c>
      <c r="AV472" s="14" t="s">
        <v>85</v>
      </c>
      <c r="AW472" s="14" t="s">
        <v>32</v>
      </c>
      <c r="AX472" s="14" t="s">
        <v>76</v>
      </c>
      <c r="AY472" s="260" t="s">
        <v>129</v>
      </c>
    </row>
    <row r="473" s="15" customFormat="1">
      <c r="A473" s="15"/>
      <c r="B473" s="261"/>
      <c r="C473" s="262"/>
      <c r="D473" s="241" t="s">
        <v>138</v>
      </c>
      <c r="E473" s="263" t="s">
        <v>1</v>
      </c>
      <c r="F473" s="264" t="s">
        <v>141</v>
      </c>
      <c r="G473" s="262"/>
      <c r="H473" s="265">
        <v>27</v>
      </c>
      <c r="I473" s="266"/>
      <c r="J473" s="262"/>
      <c r="K473" s="262"/>
      <c r="L473" s="267"/>
      <c r="M473" s="268"/>
      <c r="N473" s="269"/>
      <c r="O473" s="269"/>
      <c r="P473" s="269"/>
      <c r="Q473" s="269"/>
      <c r="R473" s="269"/>
      <c r="S473" s="269"/>
      <c r="T473" s="27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1" t="s">
        <v>138</v>
      </c>
      <c r="AU473" s="271" t="s">
        <v>85</v>
      </c>
      <c r="AV473" s="15" t="s">
        <v>136</v>
      </c>
      <c r="AW473" s="15" t="s">
        <v>32</v>
      </c>
      <c r="AX473" s="15" t="s">
        <v>83</v>
      </c>
      <c r="AY473" s="271" t="s">
        <v>129</v>
      </c>
    </row>
    <row r="474" s="2" customFormat="1" ht="16.5" customHeight="1">
      <c r="A474" s="38"/>
      <c r="B474" s="39"/>
      <c r="C474" s="272" t="s">
        <v>789</v>
      </c>
      <c r="D474" s="272" t="s">
        <v>312</v>
      </c>
      <c r="E474" s="273" t="s">
        <v>790</v>
      </c>
      <c r="F474" s="274" t="s">
        <v>791</v>
      </c>
      <c r="G474" s="275" t="s">
        <v>235</v>
      </c>
      <c r="H474" s="276">
        <v>27.27</v>
      </c>
      <c r="I474" s="277"/>
      <c r="J474" s="278">
        <f>ROUND(I474*H474,2)</f>
        <v>0</v>
      </c>
      <c r="K474" s="274" t="s">
        <v>135</v>
      </c>
      <c r="L474" s="279"/>
      <c r="M474" s="280" t="s">
        <v>1</v>
      </c>
      <c r="N474" s="281" t="s">
        <v>41</v>
      </c>
      <c r="O474" s="91"/>
      <c r="P474" s="235">
        <f>O474*H474</f>
        <v>0</v>
      </c>
      <c r="Q474" s="235">
        <v>0.045999999999999999</v>
      </c>
      <c r="R474" s="235">
        <f>Q474*H474</f>
        <v>1.2544199999999999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173</v>
      </c>
      <c r="AT474" s="237" t="s">
        <v>312</v>
      </c>
      <c r="AU474" s="237" t="s">
        <v>85</v>
      </c>
      <c r="AY474" s="17" t="s">
        <v>129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83</v>
      </c>
      <c r="BK474" s="238">
        <f>ROUND(I474*H474,2)</f>
        <v>0</v>
      </c>
      <c r="BL474" s="17" t="s">
        <v>136</v>
      </c>
      <c r="BM474" s="237" t="s">
        <v>792</v>
      </c>
    </row>
    <row r="475" s="13" customFormat="1">
      <c r="A475" s="13"/>
      <c r="B475" s="239"/>
      <c r="C475" s="240"/>
      <c r="D475" s="241" t="s">
        <v>138</v>
      </c>
      <c r="E475" s="242" t="s">
        <v>1</v>
      </c>
      <c r="F475" s="243" t="s">
        <v>793</v>
      </c>
      <c r="G475" s="240"/>
      <c r="H475" s="242" t="s">
        <v>1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138</v>
      </c>
      <c r="AU475" s="249" t="s">
        <v>85</v>
      </c>
      <c r="AV475" s="13" t="s">
        <v>83</v>
      </c>
      <c r="AW475" s="13" t="s">
        <v>32</v>
      </c>
      <c r="AX475" s="13" t="s">
        <v>76</v>
      </c>
      <c r="AY475" s="249" t="s">
        <v>129</v>
      </c>
    </row>
    <row r="476" s="14" customFormat="1">
      <c r="A476" s="14"/>
      <c r="B476" s="250"/>
      <c r="C476" s="251"/>
      <c r="D476" s="241" t="s">
        <v>138</v>
      </c>
      <c r="E476" s="252" t="s">
        <v>1</v>
      </c>
      <c r="F476" s="253" t="s">
        <v>794</v>
      </c>
      <c r="G476" s="251"/>
      <c r="H476" s="254">
        <v>27.27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138</v>
      </c>
      <c r="AU476" s="260" t="s">
        <v>85</v>
      </c>
      <c r="AV476" s="14" t="s">
        <v>85</v>
      </c>
      <c r="AW476" s="14" t="s">
        <v>32</v>
      </c>
      <c r="AX476" s="14" t="s">
        <v>76</v>
      </c>
      <c r="AY476" s="260" t="s">
        <v>129</v>
      </c>
    </row>
    <row r="477" s="15" customFormat="1">
      <c r="A477" s="15"/>
      <c r="B477" s="261"/>
      <c r="C477" s="262"/>
      <c r="D477" s="241" t="s">
        <v>138</v>
      </c>
      <c r="E477" s="263" t="s">
        <v>1</v>
      </c>
      <c r="F477" s="264" t="s">
        <v>141</v>
      </c>
      <c r="G477" s="262"/>
      <c r="H477" s="265">
        <v>27.27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1" t="s">
        <v>138</v>
      </c>
      <c r="AU477" s="271" t="s">
        <v>85</v>
      </c>
      <c r="AV477" s="15" t="s">
        <v>136</v>
      </c>
      <c r="AW477" s="15" t="s">
        <v>32</v>
      </c>
      <c r="AX477" s="15" t="s">
        <v>83</v>
      </c>
      <c r="AY477" s="271" t="s">
        <v>129</v>
      </c>
    </row>
    <row r="478" s="2" customFormat="1" ht="16.5" customHeight="1">
      <c r="A478" s="38"/>
      <c r="B478" s="39"/>
      <c r="C478" s="226" t="s">
        <v>795</v>
      </c>
      <c r="D478" s="226" t="s">
        <v>131</v>
      </c>
      <c r="E478" s="227" t="s">
        <v>785</v>
      </c>
      <c r="F478" s="228" t="s">
        <v>786</v>
      </c>
      <c r="G478" s="229" t="s">
        <v>235</v>
      </c>
      <c r="H478" s="230">
        <v>113</v>
      </c>
      <c r="I478" s="231"/>
      <c r="J478" s="232">
        <f>ROUND(I478*H478,2)</f>
        <v>0</v>
      </c>
      <c r="K478" s="228" t="s">
        <v>135</v>
      </c>
      <c r="L478" s="44"/>
      <c r="M478" s="233" t="s">
        <v>1</v>
      </c>
      <c r="N478" s="234" t="s">
        <v>41</v>
      </c>
      <c r="O478" s="91"/>
      <c r="P478" s="235">
        <f>O478*H478</f>
        <v>0</v>
      </c>
      <c r="Q478" s="235">
        <v>0.10095</v>
      </c>
      <c r="R478" s="235">
        <f>Q478*H478</f>
        <v>11.407349999999999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136</v>
      </c>
      <c r="AT478" s="237" t="s">
        <v>131</v>
      </c>
      <c r="AU478" s="237" t="s">
        <v>85</v>
      </c>
      <c r="AY478" s="17" t="s">
        <v>129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83</v>
      </c>
      <c r="BK478" s="238">
        <f>ROUND(I478*H478,2)</f>
        <v>0</v>
      </c>
      <c r="BL478" s="17" t="s">
        <v>136</v>
      </c>
      <c r="BM478" s="237" t="s">
        <v>796</v>
      </c>
    </row>
    <row r="479" s="13" customFormat="1">
      <c r="A479" s="13"/>
      <c r="B479" s="239"/>
      <c r="C479" s="240"/>
      <c r="D479" s="241" t="s">
        <v>138</v>
      </c>
      <c r="E479" s="242" t="s">
        <v>1</v>
      </c>
      <c r="F479" s="243" t="s">
        <v>797</v>
      </c>
      <c r="G479" s="240"/>
      <c r="H479" s="242" t="s">
        <v>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138</v>
      </c>
      <c r="AU479" s="249" t="s">
        <v>85</v>
      </c>
      <c r="AV479" s="13" t="s">
        <v>83</v>
      </c>
      <c r="AW479" s="13" t="s">
        <v>32</v>
      </c>
      <c r="AX479" s="13" t="s">
        <v>76</v>
      </c>
      <c r="AY479" s="249" t="s">
        <v>129</v>
      </c>
    </row>
    <row r="480" s="14" customFormat="1">
      <c r="A480" s="14"/>
      <c r="B480" s="250"/>
      <c r="C480" s="251"/>
      <c r="D480" s="241" t="s">
        <v>138</v>
      </c>
      <c r="E480" s="252" t="s">
        <v>1</v>
      </c>
      <c r="F480" s="253" t="s">
        <v>798</v>
      </c>
      <c r="G480" s="251"/>
      <c r="H480" s="254">
        <v>113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0" t="s">
        <v>138</v>
      </c>
      <c r="AU480" s="260" t="s">
        <v>85</v>
      </c>
      <c r="AV480" s="14" t="s">
        <v>85</v>
      </c>
      <c r="AW480" s="14" t="s">
        <v>32</v>
      </c>
      <c r="AX480" s="14" t="s">
        <v>76</v>
      </c>
      <c r="AY480" s="260" t="s">
        <v>129</v>
      </c>
    </row>
    <row r="481" s="15" customFormat="1">
      <c r="A481" s="15"/>
      <c r="B481" s="261"/>
      <c r="C481" s="262"/>
      <c r="D481" s="241" t="s">
        <v>138</v>
      </c>
      <c r="E481" s="263" t="s">
        <v>1</v>
      </c>
      <c r="F481" s="264" t="s">
        <v>141</v>
      </c>
      <c r="G481" s="262"/>
      <c r="H481" s="265">
        <v>113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1" t="s">
        <v>138</v>
      </c>
      <c r="AU481" s="271" t="s">
        <v>85</v>
      </c>
      <c r="AV481" s="15" t="s">
        <v>136</v>
      </c>
      <c r="AW481" s="15" t="s">
        <v>32</v>
      </c>
      <c r="AX481" s="15" t="s">
        <v>83</v>
      </c>
      <c r="AY481" s="271" t="s">
        <v>129</v>
      </c>
    </row>
    <row r="482" s="2" customFormat="1" ht="16.5" customHeight="1">
      <c r="A482" s="38"/>
      <c r="B482" s="39"/>
      <c r="C482" s="272" t="s">
        <v>799</v>
      </c>
      <c r="D482" s="272" t="s">
        <v>312</v>
      </c>
      <c r="E482" s="273" t="s">
        <v>800</v>
      </c>
      <c r="F482" s="274" t="s">
        <v>801</v>
      </c>
      <c r="G482" s="275" t="s">
        <v>235</v>
      </c>
      <c r="H482" s="276">
        <v>114.13</v>
      </c>
      <c r="I482" s="277"/>
      <c r="J482" s="278">
        <f>ROUND(I482*H482,2)</f>
        <v>0</v>
      </c>
      <c r="K482" s="274" t="s">
        <v>135</v>
      </c>
      <c r="L482" s="279"/>
      <c r="M482" s="280" t="s">
        <v>1</v>
      </c>
      <c r="N482" s="281" t="s">
        <v>41</v>
      </c>
      <c r="O482" s="91"/>
      <c r="P482" s="235">
        <f>O482*H482</f>
        <v>0</v>
      </c>
      <c r="Q482" s="235">
        <v>0.021999999999999999</v>
      </c>
      <c r="R482" s="235">
        <f>Q482*H482</f>
        <v>2.5108599999999996</v>
      </c>
      <c r="S482" s="235">
        <v>0</v>
      </c>
      <c r="T482" s="23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7" t="s">
        <v>173</v>
      </c>
      <c r="AT482" s="237" t="s">
        <v>312</v>
      </c>
      <c r="AU482" s="237" t="s">
        <v>85</v>
      </c>
      <c r="AY482" s="17" t="s">
        <v>129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83</v>
      </c>
      <c r="BK482" s="238">
        <f>ROUND(I482*H482,2)</f>
        <v>0</v>
      </c>
      <c r="BL482" s="17" t="s">
        <v>136</v>
      </c>
      <c r="BM482" s="237" t="s">
        <v>802</v>
      </c>
    </row>
    <row r="483" s="13" customFormat="1">
      <c r="A483" s="13"/>
      <c r="B483" s="239"/>
      <c r="C483" s="240"/>
      <c r="D483" s="241" t="s">
        <v>138</v>
      </c>
      <c r="E483" s="242" t="s">
        <v>1</v>
      </c>
      <c r="F483" s="243" t="s">
        <v>803</v>
      </c>
      <c r="G483" s="240"/>
      <c r="H483" s="242" t="s">
        <v>1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138</v>
      </c>
      <c r="AU483" s="249" t="s">
        <v>85</v>
      </c>
      <c r="AV483" s="13" t="s">
        <v>83</v>
      </c>
      <c r="AW483" s="13" t="s">
        <v>32</v>
      </c>
      <c r="AX483" s="13" t="s">
        <v>76</v>
      </c>
      <c r="AY483" s="249" t="s">
        <v>129</v>
      </c>
    </row>
    <row r="484" s="14" customFormat="1">
      <c r="A484" s="14"/>
      <c r="B484" s="250"/>
      <c r="C484" s="251"/>
      <c r="D484" s="241" t="s">
        <v>138</v>
      </c>
      <c r="E484" s="252" t="s">
        <v>1</v>
      </c>
      <c r="F484" s="253" t="s">
        <v>804</v>
      </c>
      <c r="G484" s="251"/>
      <c r="H484" s="254">
        <v>114.13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138</v>
      </c>
      <c r="AU484" s="260" t="s">
        <v>85</v>
      </c>
      <c r="AV484" s="14" t="s">
        <v>85</v>
      </c>
      <c r="AW484" s="14" t="s">
        <v>32</v>
      </c>
      <c r="AX484" s="14" t="s">
        <v>76</v>
      </c>
      <c r="AY484" s="260" t="s">
        <v>129</v>
      </c>
    </row>
    <row r="485" s="15" customFormat="1">
      <c r="A485" s="15"/>
      <c r="B485" s="261"/>
      <c r="C485" s="262"/>
      <c r="D485" s="241" t="s">
        <v>138</v>
      </c>
      <c r="E485" s="263" t="s">
        <v>1</v>
      </c>
      <c r="F485" s="264" t="s">
        <v>141</v>
      </c>
      <c r="G485" s="262"/>
      <c r="H485" s="265">
        <v>114.13</v>
      </c>
      <c r="I485" s="266"/>
      <c r="J485" s="262"/>
      <c r="K485" s="262"/>
      <c r="L485" s="267"/>
      <c r="M485" s="268"/>
      <c r="N485" s="269"/>
      <c r="O485" s="269"/>
      <c r="P485" s="269"/>
      <c r="Q485" s="269"/>
      <c r="R485" s="269"/>
      <c r="S485" s="269"/>
      <c r="T485" s="27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1" t="s">
        <v>138</v>
      </c>
      <c r="AU485" s="271" t="s">
        <v>85</v>
      </c>
      <c r="AV485" s="15" t="s">
        <v>136</v>
      </c>
      <c r="AW485" s="15" t="s">
        <v>32</v>
      </c>
      <c r="AX485" s="15" t="s">
        <v>83</v>
      </c>
      <c r="AY485" s="271" t="s">
        <v>129</v>
      </c>
    </row>
    <row r="486" s="2" customFormat="1" ht="16.5" customHeight="1">
      <c r="A486" s="38"/>
      <c r="B486" s="39"/>
      <c r="C486" s="226" t="s">
        <v>805</v>
      </c>
      <c r="D486" s="226" t="s">
        <v>131</v>
      </c>
      <c r="E486" s="227" t="s">
        <v>806</v>
      </c>
      <c r="F486" s="228" t="s">
        <v>807</v>
      </c>
      <c r="G486" s="229" t="s">
        <v>253</v>
      </c>
      <c r="H486" s="230">
        <v>3</v>
      </c>
      <c r="I486" s="231"/>
      <c r="J486" s="232">
        <f>ROUND(I486*H486,2)</f>
        <v>0</v>
      </c>
      <c r="K486" s="228" t="s">
        <v>135</v>
      </c>
      <c r="L486" s="44"/>
      <c r="M486" s="233" t="s">
        <v>1</v>
      </c>
      <c r="N486" s="234" t="s">
        <v>41</v>
      </c>
      <c r="O486" s="91"/>
      <c r="P486" s="235">
        <f>O486*H486</f>
        <v>0</v>
      </c>
      <c r="Q486" s="235">
        <v>2.2563399999999998</v>
      </c>
      <c r="R486" s="235">
        <f>Q486*H486</f>
        <v>6.7690199999999994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136</v>
      </c>
      <c r="AT486" s="237" t="s">
        <v>131</v>
      </c>
      <c r="AU486" s="237" t="s">
        <v>85</v>
      </c>
      <c r="AY486" s="17" t="s">
        <v>129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136</v>
      </c>
      <c r="BM486" s="237" t="s">
        <v>808</v>
      </c>
    </row>
    <row r="487" s="13" customFormat="1">
      <c r="A487" s="13"/>
      <c r="B487" s="239"/>
      <c r="C487" s="240"/>
      <c r="D487" s="241" t="s">
        <v>138</v>
      </c>
      <c r="E487" s="242" t="s">
        <v>1</v>
      </c>
      <c r="F487" s="243" t="s">
        <v>809</v>
      </c>
      <c r="G487" s="240"/>
      <c r="H487" s="242" t="s">
        <v>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138</v>
      </c>
      <c r="AU487" s="249" t="s">
        <v>85</v>
      </c>
      <c r="AV487" s="13" t="s">
        <v>83</v>
      </c>
      <c r="AW487" s="13" t="s">
        <v>32</v>
      </c>
      <c r="AX487" s="13" t="s">
        <v>76</v>
      </c>
      <c r="AY487" s="249" t="s">
        <v>129</v>
      </c>
    </row>
    <row r="488" s="14" customFormat="1">
      <c r="A488" s="14"/>
      <c r="B488" s="250"/>
      <c r="C488" s="251"/>
      <c r="D488" s="241" t="s">
        <v>138</v>
      </c>
      <c r="E488" s="252" t="s">
        <v>1</v>
      </c>
      <c r="F488" s="253" t="s">
        <v>147</v>
      </c>
      <c r="G488" s="251"/>
      <c r="H488" s="254">
        <v>3</v>
      </c>
      <c r="I488" s="255"/>
      <c r="J488" s="251"/>
      <c r="K488" s="251"/>
      <c r="L488" s="256"/>
      <c r="M488" s="257"/>
      <c r="N488" s="258"/>
      <c r="O488" s="258"/>
      <c r="P488" s="258"/>
      <c r="Q488" s="258"/>
      <c r="R488" s="258"/>
      <c r="S488" s="258"/>
      <c r="T488" s="25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0" t="s">
        <v>138</v>
      </c>
      <c r="AU488" s="260" t="s">
        <v>85</v>
      </c>
      <c r="AV488" s="14" t="s">
        <v>85</v>
      </c>
      <c r="AW488" s="14" t="s">
        <v>32</v>
      </c>
      <c r="AX488" s="14" t="s">
        <v>76</v>
      </c>
      <c r="AY488" s="260" t="s">
        <v>129</v>
      </c>
    </row>
    <row r="489" s="15" customFormat="1">
      <c r="A489" s="15"/>
      <c r="B489" s="261"/>
      <c r="C489" s="262"/>
      <c r="D489" s="241" t="s">
        <v>138</v>
      </c>
      <c r="E489" s="263" t="s">
        <v>1</v>
      </c>
      <c r="F489" s="264" t="s">
        <v>141</v>
      </c>
      <c r="G489" s="262"/>
      <c r="H489" s="265">
        <v>3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1" t="s">
        <v>138</v>
      </c>
      <c r="AU489" s="271" t="s">
        <v>85</v>
      </c>
      <c r="AV489" s="15" t="s">
        <v>136</v>
      </c>
      <c r="AW489" s="15" t="s">
        <v>32</v>
      </c>
      <c r="AX489" s="15" t="s">
        <v>83</v>
      </c>
      <c r="AY489" s="271" t="s">
        <v>129</v>
      </c>
    </row>
    <row r="490" s="2" customFormat="1" ht="16.5" customHeight="1">
      <c r="A490" s="38"/>
      <c r="B490" s="39"/>
      <c r="C490" s="226" t="s">
        <v>810</v>
      </c>
      <c r="D490" s="226" t="s">
        <v>131</v>
      </c>
      <c r="E490" s="227" t="s">
        <v>811</v>
      </c>
      <c r="F490" s="228" t="s">
        <v>812</v>
      </c>
      <c r="G490" s="229" t="s">
        <v>235</v>
      </c>
      <c r="H490" s="230">
        <v>52</v>
      </c>
      <c r="I490" s="231"/>
      <c r="J490" s="232">
        <f>ROUND(I490*H490,2)</f>
        <v>0</v>
      </c>
      <c r="K490" s="228" t="s">
        <v>135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0.00034000000000000002</v>
      </c>
      <c r="R490" s="235">
        <f>Q490*H490</f>
        <v>0.017680000000000001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136</v>
      </c>
      <c r="AT490" s="237" t="s">
        <v>131</v>
      </c>
      <c r="AU490" s="237" t="s">
        <v>85</v>
      </c>
      <c r="AY490" s="17" t="s">
        <v>129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136</v>
      </c>
      <c r="BM490" s="237" t="s">
        <v>813</v>
      </c>
    </row>
    <row r="491" s="13" customFormat="1">
      <c r="A491" s="13"/>
      <c r="B491" s="239"/>
      <c r="C491" s="240"/>
      <c r="D491" s="241" t="s">
        <v>138</v>
      </c>
      <c r="E491" s="242" t="s">
        <v>1</v>
      </c>
      <c r="F491" s="243" t="s">
        <v>814</v>
      </c>
      <c r="G491" s="240"/>
      <c r="H491" s="242" t="s">
        <v>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138</v>
      </c>
      <c r="AU491" s="249" t="s">
        <v>85</v>
      </c>
      <c r="AV491" s="13" t="s">
        <v>83</v>
      </c>
      <c r="AW491" s="13" t="s">
        <v>32</v>
      </c>
      <c r="AX491" s="13" t="s">
        <v>76</v>
      </c>
      <c r="AY491" s="249" t="s">
        <v>129</v>
      </c>
    </row>
    <row r="492" s="14" customFormat="1">
      <c r="A492" s="14"/>
      <c r="B492" s="250"/>
      <c r="C492" s="251"/>
      <c r="D492" s="241" t="s">
        <v>138</v>
      </c>
      <c r="E492" s="252" t="s">
        <v>1</v>
      </c>
      <c r="F492" s="253" t="s">
        <v>400</v>
      </c>
      <c r="G492" s="251"/>
      <c r="H492" s="254">
        <v>52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0" t="s">
        <v>138</v>
      </c>
      <c r="AU492" s="260" t="s">
        <v>85</v>
      </c>
      <c r="AV492" s="14" t="s">
        <v>85</v>
      </c>
      <c r="AW492" s="14" t="s">
        <v>32</v>
      </c>
      <c r="AX492" s="14" t="s">
        <v>76</v>
      </c>
      <c r="AY492" s="260" t="s">
        <v>129</v>
      </c>
    </row>
    <row r="493" s="15" customFormat="1">
      <c r="A493" s="15"/>
      <c r="B493" s="261"/>
      <c r="C493" s="262"/>
      <c r="D493" s="241" t="s">
        <v>138</v>
      </c>
      <c r="E493" s="263" t="s">
        <v>1</v>
      </c>
      <c r="F493" s="264" t="s">
        <v>141</v>
      </c>
      <c r="G493" s="262"/>
      <c r="H493" s="265">
        <v>52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1" t="s">
        <v>138</v>
      </c>
      <c r="AU493" s="271" t="s">
        <v>85</v>
      </c>
      <c r="AV493" s="15" t="s">
        <v>136</v>
      </c>
      <c r="AW493" s="15" t="s">
        <v>32</v>
      </c>
      <c r="AX493" s="15" t="s">
        <v>83</v>
      </c>
      <c r="AY493" s="271" t="s">
        <v>129</v>
      </c>
    </row>
    <row r="494" s="2" customFormat="1" ht="21.75" customHeight="1">
      <c r="A494" s="38"/>
      <c r="B494" s="39"/>
      <c r="C494" s="226" t="s">
        <v>815</v>
      </c>
      <c r="D494" s="226" t="s">
        <v>131</v>
      </c>
      <c r="E494" s="227" t="s">
        <v>816</v>
      </c>
      <c r="F494" s="228" t="s">
        <v>817</v>
      </c>
      <c r="G494" s="229" t="s">
        <v>134</v>
      </c>
      <c r="H494" s="230">
        <v>1186</v>
      </c>
      <c r="I494" s="231"/>
      <c r="J494" s="232">
        <f>ROUND(I494*H494,2)</f>
        <v>0</v>
      </c>
      <c r="K494" s="228" t="s">
        <v>135</v>
      </c>
      <c r="L494" s="44"/>
      <c r="M494" s="233" t="s">
        <v>1</v>
      </c>
      <c r="N494" s="234" t="s">
        <v>41</v>
      </c>
      <c r="O494" s="91"/>
      <c r="P494" s="235">
        <f>O494*H494</f>
        <v>0</v>
      </c>
      <c r="Q494" s="235">
        <v>0.00036000000000000002</v>
      </c>
      <c r="R494" s="235">
        <f>Q494*H494</f>
        <v>0.42696000000000001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136</v>
      </c>
      <c r="AT494" s="237" t="s">
        <v>131</v>
      </c>
      <c r="AU494" s="237" t="s">
        <v>85</v>
      </c>
      <c r="AY494" s="17" t="s">
        <v>129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136</v>
      </c>
      <c r="BM494" s="237" t="s">
        <v>818</v>
      </c>
    </row>
    <row r="495" s="13" customFormat="1">
      <c r="A495" s="13"/>
      <c r="B495" s="239"/>
      <c r="C495" s="240"/>
      <c r="D495" s="241" t="s">
        <v>138</v>
      </c>
      <c r="E495" s="242" t="s">
        <v>1</v>
      </c>
      <c r="F495" s="243" t="s">
        <v>819</v>
      </c>
      <c r="G495" s="240"/>
      <c r="H495" s="242" t="s">
        <v>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138</v>
      </c>
      <c r="AU495" s="249" t="s">
        <v>85</v>
      </c>
      <c r="AV495" s="13" t="s">
        <v>83</v>
      </c>
      <c r="AW495" s="13" t="s">
        <v>32</v>
      </c>
      <c r="AX495" s="13" t="s">
        <v>76</v>
      </c>
      <c r="AY495" s="249" t="s">
        <v>129</v>
      </c>
    </row>
    <row r="496" s="14" customFormat="1">
      <c r="A496" s="14"/>
      <c r="B496" s="250"/>
      <c r="C496" s="251"/>
      <c r="D496" s="241" t="s">
        <v>138</v>
      </c>
      <c r="E496" s="252" t="s">
        <v>1</v>
      </c>
      <c r="F496" s="253" t="s">
        <v>820</v>
      </c>
      <c r="G496" s="251"/>
      <c r="H496" s="254">
        <v>1186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138</v>
      </c>
      <c r="AU496" s="260" t="s">
        <v>85</v>
      </c>
      <c r="AV496" s="14" t="s">
        <v>85</v>
      </c>
      <c r="AW496" s="14" t="s">
        <v>32</v>
      </c>
      <c r="AX496" s="14" t="s">
        <v>76</v>
      </c>
      <c r="AY496" s="260" t="s">
        <v>129</v>
      </c>
    </row>
    <row r="497" s="15" customFormat="1">
      <c r="A497" s="15"/>
      <c r="B497" s="261"/>
      <c r="C497" s="262"/>
      <c r="D497" s="241" t="s">
        <v>138</v>
      </c>
      <c r="E497" s="263" t="s">
        <v>1</v>
      </c>
      <c r="F497" s="264" t="s">
        <v>141</v>
      </c>
      <c r="G497" s="262"/>
      <c r="H497" s="265">
        <v>1186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1" t="s">
        <v>138</v>
      </c>
      <c r="AU497" s="271" t="s">
        <v>85</v>
      </c>
      <c r="AV497" s="15" t="s">
        <v>136</v>
      </c>
      <c r="AW497" s="15" t="s">
        <v>32</v>
      </c>
      <c r="AX497" s="15" t="s">
        <v>83</v>
      </c>
      <c r="AY497" s="271" t="s">
        <v>129</v>
      </c>
    </row>
    <row r="498" s="2" customFormat="1" ht="21.75" customHeight="1">
      <c r="A498" s="38"/>
      <c r="B498" s="39"/>
      <c r="C498" s="226" t="s">
        <v>821</v>
      </c>
      <c r="D498" s="226" t="s">
        <v>131</v>
      </c>
      <c r="E498" s="227" t="s">
        <v>816</v>
      </c>
      <c r="F498" s="228" t="s">
        <v>817</v>
      </c>
      <c r="G498" s="229" t="s">
        <v>134</v>
      </c>
      <c r="H498" s="230">
        <v>75</v>
      </c>
      <c r="I498" s="231"/>
      <c r="J498" s="232">
        <f>ROUND(I498*H498,2)</f>
        <v>0</v>
      </c>
      <c r="K498" s="228" t="s">
        <v>135</v>
      </c>
      <c r="L498" s="44"/>
      <c r="M498" s="233" t="s">
        <v>1</v>
      </c>
      <c r="N498" s="234" t="s">
        <v>41</v>
      </c>
      <c r="O498" s="91"/>
      <c r="P498" s="235">
        <f>O498*H498</f>
        <v>0</v>
      </c>
      <c r="Q498" s="235">
        <v>0.00036000000000000002</v>
      </c>
      <c r="R498" s="235">
        <f>Q498*H498</f>
        <v>0.027000000000000003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136</v>
      </c>
      <c r="AT498" s="237" t="s">
        <v>131</v>
      </c>
      <c r="AU498" s="237" t="s">
        <v>85</v>
      </c>
      <c r="AY498" s="17" t="s">
        <v>129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136</v>
      </c>
      <c r="BM498" s="237" t="s">
        <v>822</v>
      </c>
    </row>
    <row r="499" s="13" customFormat="1">
      <c r="A499" s="13"/>
      <c r="B499" s="239"/>
      <c r="C499" s="240"/>
      <c r="D499" s="241" t="s">
        <v>138</v>
      </c>
      <c r="E499" s="242" t="s">
        <v>1</v>
      </c>
      <c r="F499" s="243" t="s">
        <v>823</v>
      </c>
      <c r="G499" s="240"/>
      <c r="H499" s="242" t="s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138</v>
      </c>
      <c r="AU499" s="249" t="s">
        <v>85</v>
      </c>
      <c r="AV499" s="13" t="s">
        <v>83</v>
      </c>
      <c r="AW499" s="13" t="s">
        <v>32</v>
      </c>
      <c r="AX499" s="13" t="s">
        <v>76</v>
      </c>
      <c r="AY499" s="249" t="s">
        <v>129</v>
      </c>
    </row>
    <row r="500" s="14" customFormat="1">
      <c r="A500" s="14"/>
      <c r="B500" s="250"/>
      <c r="C500" s="251"/>
      <c r="D500" s="241" t="s">
        <v>138</v>
      </c>
      <c r="E500" s="252" t="s">
        <v>1</v>
      </c>
      <c r="F500" s="253" t="s">
        <v>824</v>
      </c>
      <c r="G500" s="251"/>
      <c r="H500" s="254">
        <v>75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138</v>
      </c>
      <c r="AU500" s="260" t="s">
        <v>85</v>
      </c>
      <c r="AV500" s="14" t="s">
        <v>85</v>
      </c>
      <c r="AW500" s="14" t="s">
        <v>32</v>
      </c>
      <c r="AX500" s="14" t="s">
        <v>76</v>
      </c>
      <c r="AY500" s="260" t="s">
        <v>129</v>
      </c>
    </row>
    <row r="501" s="15" customFormat="1">
      <c r="A501" s="15"/>
      <c r="B501" s="261"/>
      <c r="C501" s="262"/>
      <c r="D501" s="241" t="s">
        <v>138</v>
      </c>
      <c r="E501" s="263" t="s">
        <v>1</v>
      </c>
      <c r="F501" s="264" t="s">
        <v>141</v>
      </c>
      <c r="G501" s="262"/>
      <c r="H501" s="265">
        <v>75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1" t="s">
        <v>138</v>
      </c>
      <c r="AU501" s="271" t="s">
        <v>85</v>
      </c>
      <c r="AV501" s="15" t="s">
        <v>136</v>
      </c>
      <c r="AW501" s="15" t="s">
        <v>32</v>
      </c>
      <c r="AX501" s="15" t="s">
        <v>83</v>
      </c>
      <c r="AY501" s="271" t="s">
        <v>129</v>
      </c>
    </row>
    <row r="502" s="2" customFormat="1" ht="21.75" customHeight="1">
      <c r="A502" s="38"/>
      <c r="B502" s="39"/>
      <c r="C502" s="226" t="s">
        <v>825</v>
      </c>
      <c r="D502" s="226" t="s">
        <v>131</v>
      </c>
      <c r="E502" s="227" t="s">
        <v>826</v>
      </c>
      <c r="F502" s="228" t="s">
        <v>827</v>
      </c>
      <c r="G502" s="229" t="s">
        <v>339</v>
      </c>
      <c r="H502" s="230">
        <v>16</v>
      </c>
      <c r="I502" s="231"/>
      <c r="J502" s="232">
        <f>ROUND(I502*H502,2)</f>
        <v>0</v>
      </c>
      <c r="K502" s="228" t="s">
        <v>135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1.61679</v>
      </c>
      <c r="R502" s="235">
        <f>Q502*H502</f>
        <v>25.868639999999999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136</v>
      </c>
      <c r="AT502" s="237" t="s">
        <v>131</v>
      </c>
      <c r="AU502" s="237" t="s">
        <v>85</v>
      </c>
      <c r="AY502" s="17" t="s">
        <v>129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136</v>
      </c>
      <c r="BM502" s="237" t="s">
        <v>828</v>
      </c>
    </row>
    <row r="503" s="13" customFormat="1">
      <c r="A503" s="13"/>
      <c r="B503" s="239"/>
      <c r="C503" s="240"/>
      <c r="D503" s="241" t="s">
        <v>138</v>
      </c>
      <c r="E503" s="242" t="s">
        <v>1</v>
      </c>
      <c r="F503" s="243" t="s">
        <v>829</v>
      </c>
      <c r="G503" s="240"/>
      <c r="H503" s="242" t="s">
        <v>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138</v>
      </c>
      <c r="AU503" s="249" t="s">
        <v>85</v>
      </c>
      <c r="AV503" s="13" t="s">
        <v>83</v>
      </c>
      <c r="AW503" s="13" t="s">
        <v>32</v>
      </c>
      <c r="AX503" s="13" t="s">
        <v>76</v>
      </c>
      <c r="AY503" s="249" t="s">
        <v>129</v>
      </c>
    </row>
    <row r="504" s="14" customFormat="1">
      <c r="A504" s="14"/>
      <c r="B504" s="250"/>
      <c r="C504" s="251"/>
      <c r="D504" s="241" t="s">
        <v>138</v>
      </c>
      <c r="E504" s="252" t="s">
        <v>1</v>
      </c>
      <c r="F504" s="253" t="s">
        <v>830</v>
      </c>
      <c r="G504" s="251"/>
      <c r="H504" s="254">
        <v>16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0" t="s">
        <v>138</v>
      </c>
      <c r="AU504" s="260" t="s">
        <v>85</v>
      </c>
      <c r="AV504" s="14" t="s">
        <v>85</v>
      </c>
      <c r="AW504" s="14" t="s">
        <v>32</v>
      </c>
      <c r="AX504" s="14" t="s">
        <v>76</v>
      </c>
      <c r="AY504" s="260" t="s">
        <v>129</v>
      </c>
    </row>
    <row r="505" s="15" customFormat="1">
      <c r="A505" s="15"/>
      <c r="B505" s="261"/>
      <c r="C505" s="262"/>
      <c r="D505" s="241" t="s">
        <v>138</v>
      </c>
      <c r="E505" s="263" t="s">
        <v>1</v>
      </c>
      <c r="F505" s="264" t="s">
        <v>141</v>
      </c>
      <c r="G505" s="262"/>
      <c r="H505" s="265">
        <v>16</v>
      </c>
      <c r="I505" s="266"/>
      <c r="J505" s="262"/>
      <c r="K505" s="262"/>
      <c r="L505" s="267"/>
      <c r="M505" s="268"/>
      <c r="N505" s="269"/>
      <c r="O505" s="269"/>
      <c r="P505" s="269"/>
      <c r="Q505" s="269"/>
      <c r="R505" s="269"/>
      <c r="S505" s="269"/>
      <c r="T505" s="27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1" t="s">
        <v>138</v>
      </c>
      <c r="AU505" s="271" t="s">
        <v>85</v>
      </c>
      <c r="AV505" s="15" t="s">
        <v>136</v>
      </c>
      <c r="AW505" s="15" t="s">
        <v>32</v>
      </c>
      <c r="AX505" s="15" t="s">
        <v>83</v>
      </c>
      <c r="AY505" s="271" t="s">
        <v>129</v>
      </c>
    </row>
    <row r="506" s="2" customFormat="1" ht="16.5" customHeight="1">
      <c r="A506" s="38"/>
      <c r="B506" s="39"/>
      <c r="C506" s="226" t="s">
        <v>831</v>
      </c>
      <c r="D506" s="226" t="s">
        <v>131</v>
      </c>
      <c r="E506" s="227" t="s">
        <v>832</v>
      </c>
      <c r="F506" s="228" t="s">
        <v>833</v>
      </c>
      <c r="G506" s="229" t="s">
        <v>134</v>
      </c>
      <c r="H506" s="230">
        <v>23</v>
      </c>
      <c r="I506" s="231"/>
      <c r="J506" s="232">
        <f>ROUND(I506*H506,2)</f>
        <v>0</v>
      </c>
      <c r="K506" s="228" t="s">
        <v>135</v>
      </c>
      <c r="L506" s="44"/>
      <c r="M506" s="233" t="s">
        <v>1</v>
      </c>
      <c r="N506" s="234" t="s">
        <v>41</v>
      </c>
      <c r="O506" s="91"/>
      <c r="P506" s="235">
        <f>O506*H506</f>
        <v>0</v>
      </c>
      <c r="Q506" s="235">
        <v>0</v>
      </c>
      <c r="R506" s="235">
        <f>Q506*H506</f>
        <v>0</v>
      </c>
      <c r="S506" s="235">
        <v>0.01</v>
      </c>
      <c r="T506" s="236">
        <f>S506*H506</f>
        <v>0.23000000000000001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7" t="s">
        <v>136</v>
      </c>
      <c r="AT506" s="237" t="s">
        <v>131</v>
      </c>
      <c r="AU506" s="237" t="s">
        <v>85</v>
      </c>
      <c r="AY506" s="17" t="s">
        <v>129</v>
      </c>
      <c r="BE506" s="238">
        <f>IF(N506="základní",J506,0)</f>
        <v>0</v>
      </c>
      <c r="BF506" s="238">
        <f>IF(N506="snížená",J506,0)</f>
        <v>0</v>
      </c>
      <c r="BG506" s="238">
        <f>IF(N506="zákl. přenesená",J506,0)</f>
        <v>0</v>
      </c>
      <c r="BH506" s="238">
        <f>IF(N506="sníž. přenesená",J506,0)</f>
        <v>0</v>
      </c>
      <c r="BI506" s="238">
        <f>IF(N506="nulová",J506,0)</f>
        <v>0</v>
      </c>
      <c r="BJ506" s="17" t="s">
        <v>83</v>
      </c>
      <c r="BK506" s="238">
        <f>ROUND(I506*H506,2)</f>
        <v>0</v>
      </c>
      <c r="BL506" s="17" t="s">
        <v>136</v>
      </c>
      <c r="BM506" s="237" t="s">
        <v>834</v>
      </c>
    </row>
    <row r="507" s="13" customFormat="1">
      <c r="A507" s="13"/>
      <c r="B507" s="239"/>
      <c r="C507" s="240"/>
      <c r="D507" s="241" t="s">
        <v>138</v>
      </c>
      <c r="E507" s="242" t="s">
        <v>1</v>
      </c>
      <c r="F507" s="243" t="s">
        <v>630</v>
      </c>
      <c r="G507" s="240"/>
      <c r="H507" s="242" t="s">
        <v>1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138</v>
      </c>
      <c r="AU507" s="249" t="s">
        <v>85</v>
      </c>
      <c r="AV507" s="13" t="s">
        <v>83</v>
      </c>
      <c r="AW507" s="13" t="s">
        <v>32</v>
      </c>
      <c r="AX507" s="13" t="s">
        <v>76</v>
      </c>
      <c r="AY507" s="249" t="s">
        <v>129</v>
      </c>
    </row>
    <row r="508" s="14" customFormat="1">
      <c r="A508" s="14"/>
      <c r="B508" s="250"/>
      <c r="C508" s="251"/>
      <c r="D508" s="241" t="s">
        <v>138</v>
      </c>
      <c r="E508" s="252" t="s">
        <v>1</v>
      </c>
      <c r="F508" s="253" t="s">
        <v>231</v>
      </c>
      <c r="G508" s="251"/>
      <c r="H508" s="254">
        <v>23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0" t="s">
        <v>138</v>
      </c>
      <c r="AU508" s="260" t="s">
        <v>85</v>
      </c>
      <c r="AV508" s="14" t="s">
        <v>85</v>
      </c>
      <c r="AW508" s="14" t="s">
        <v>32</v>
      </c>
      <c r="AX508" s="14" t="s">
        <v>76</v>
      </c>
      <c r="AY508" s="260" t="s">
        <v>129</v>
      </c>
    </row>
    <row r="509" s="15" customFormat="1">
      <c r="A509" s="15"/>
      <c r="B509" s="261"/>
      <c r="C509" s="262"/>
      <c r="D509" s="241" t="s">
        <v>138</v>
      </c>
      <c r="E509" s="263" t="s">
        <v>1</v>
      </c>
      <c r="F509" s="264" t="s">
        <v>141</v>
      </c>
      <c r="G509" s="262"/>
      <c r="H509" s="265">
        <v>23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1" t="s">
        <v>138</v>
      </c>
      <c r="AU509" s="271" t="s">
        <v>85</v>
      </c>
      <c r="AV509" s="15" t="s">
        <v>136</v>
      </c>
      <c r="AW509" s="15" t="s">
        <v>32</v>
      </c>
      <c r="AX509" s="15" t="s">
        <v>83</v>
      </c>
      <c r="AY509" s="271" t="s">
        <v>129</v>
      </c>
    </row>
    <row r="510" s="2" customFormat="1" ht="16.5" customHeight="1">
      <c r="A510" s="38"/>
      <c r="B510" s="39"/>
      <c r="C510" s="226" t="s">
        <v>835</v>
      </c>
      <c r="D510" s="226" t="s">
        <v>131</v>
      </c>
      <c r="E510" s="227" t="s">
        <v>832</v>
      </c>
      <c r="F510" s="228" t="s">
        <v>833</v>
      </c>
      <c r="G510" s="229" t="s">
        <v>134</v>
      </c>
      <c r="H510" s="230">
        <v>9.0630000000000006</v>
      </c>
      <c r="I510" s="231"/>
      <c r="J510" s="232">
        <f>ROUND(I510*H510,2)</f>
        <v>0</v>
      </c>
      <c r="K510" s="228" t="s">
        <v>135</v>
      </c>
      <c r="L510" s="44"/>
      <c r="M510" s="233" t="s">
        <v>1</v>
      </c>
      <c r="N510" s="234" t="s">
        <v>41</v>
      </c>
      <c r="O510" s="91"/>
      <c r="P510" s="235">
        <f>O510*H510</f>
        <v>0</v>
      </c>
      <c r="Q510" s="235">
        <v>0</v>
      </c>
      <c r="R510" s="235">
        <f>Q510*H510</f>
        <v>0</v>
      </c>
      <c r="S510" s="235">
        <v>0.01</v>
      </c>
      <c r="T510" s="236">
        <f>S510*H510</f>
        <v>0.090630000000000002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7" t="s">
        <v>136</v>
      </c>
      <c r="AT510" s="237" t="s">
        <v>131</v>
      </c>
      <c r="AU510" s="237" t="s">
        <v>85</v>
      </c>
      <c r="AY510" s="17" t="s">
        <v>129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7" t="s">
        <v>83</v>
      </c>
      <c r="BK510" s="238">
        <f>ROUND(I510*H510,2)</f>
        <v>0</v>
      </c>
      <c r="BL510" s="17" t="s">
        <v>136</v>
      </c>
      <c r="BM510" s="237" t="s">
        <v>836</v>
      </c>
    </row>
    <row r="511" s="13" customFormat="1">
      <c r="A511" s="13"/>
      <c r="B511" s="239"/>
      <c r="C511" s="240"/>
      <c r="D511" s="241" t="s">
        <v>138</v>
      </c>
      <c r="E511" s="242" t="s">
        <v>1</v>
      </c>
      <c r="F511" s="243" t="s">
        <v>837</v>
      </c>
      <c r="G511" s="240"/>
      <c r="H511" s="242" t="s">
        <v>1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138</v>
      </c>
      <c r="AU511" s="249" t="s">
        <v>85</v>
      </c>
      <c r="AV511" s="13" t="s">
        <v>83</v>
      </c>
      <c r="AW511" s="13" t="s">
        <v>32</v>
      </c>
      <c r="AX511" s="13" t="s">
        <v>76</v>
      </c>
      <c r="AY511" s="249" t="s">
        <v>129</v>
      </c>
    </row>
    <row r="512" s="14" customFormat="1">
      <c r="A512" s="14"/>
      <c r="B512" s="250"/>
      <c r="C512" s="251"/>
      <c r="D512" s="241" t="s">
        <v>138</v>
      </c>
      <c r="E512" s="252" t="s">
        <v>1</v>
      </c>
      <c r="F512" s="253" t="s">
        <v>838</v>
      </c>
      <c r="G512" s="251"/>
      <c r="H512" s="254">
        <v>9.0630000000000006</v>
      </c>
      <c r="I512" s="255"/>
      <c r="J512" s="251"/>
      <c r="K512" s="251"/>
      <c r="L512" s="256"/>
      <c r="M512" s="257"/>
      <c r="N512" s="258"/>
      <c r="O512" s="258"/>
      <c r="P512" s="258"/>
      <c r="Q512" s="258"/>
      <c r="R512" s="258"/>
      <c r="S512" s="258"/>
      <c r="T512" s="25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0" t="s">
        <v>138</v>
      </c>
      <c r="AU512" s="260" t="s">
        <v>85</v>
      </c>
      <c r="AV512" s="14" t="s">
        <v>85</v>
      </c>
      <c r="AW512" s="14" t="s">
        <v>32</v>
      </c>
      <c r="AX512" s="14" t="s">
        <v>76</v>
      </c>
      <c r="AY512" s="260" t="s">
        <v>129</v>
      </c>
    </row>
    <row r="513" s="15" customFormat="1">
      <c r="A513" s="15"/>
      <c r="B513" s="261"/>
      <c r="C513" s="262"/>
      <c r="D513" s="241" t="s">
        <v>138</v>
      </c>
      <c r="E513" s="263" t="s">
        <v>1</v>
      </c>
      <c r="F513" s="264" t="s">
        <v>141</v>
      </c>
      <c r="G513" s="262"/>
      <c r="H513" s="265">
        <v>9.0630000000000006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1" t="s">
        <v>138</v>
      </c>
      <c r="AU513" s="271" t="s">
        <v>85</v>
      </c>
      <c r="AV513" s="15" t="s">
        <v>136</v>
      </c>
      <c r="AW513" s="15" t="s">
        <v>32</v>
      </c>
      <c r="AX513" s="15" t="s">
        <v>83</v>
      </c>
      <c r="AY513" s="271" t="s">
        <v>129</v>
      </c>
    </row>
    <row r="514" s="2" customFormat="1" ht="16.5" customHeight="1">
      <c r="A514" s="38"/>
      <c r="B514" s="39"/>
      <c r="C514" s="226" t="s">
        <v>839</v>
      </c>
      <c r="D514" s="226" t="s">
        <v>131</v>
      </c>
      <c r="E514" s="227" t="s">
        <v>840</v>
      </c>
      <c r="F514" s="228" t="s">
        <v>841</v>
      </c>
      <c r="G514" s="229" t="s">
        <v>339</v>
      </c>
      <c r="H514" s="230">
        <v>1</v>
      </c>
      <c r="I514" s="231"/>
      <c r="J514" s="232">
        <f>ROUND(I514*H514,2)</f>
        <v>0</v>
      </c>
      <c r="K514" s="228" t="s">
        <v>135</v>
      </c>
      <c r="L514" s="44"/>
      <c r="M514" s="233" t="s">
        <v>1</v>
      </c>
      <c r="N514" s="234" t="s">
        <v>41</v>
      </c>
      <c r="O514" s="91"/>
      <c r="P514" s="235">
        <f>O514*H514</f>
        <v>0</v>
      </c>
      <c r="Q514" s="235">
        <v>0</v>
      </c>
      <c r="R514" s="235">
        <f>Q514*H514</f>
        <v>0</v>
      </c>
      <c r="S514" s="235">
        <v>0.082000000000000003</v>
      </c>
      <c r="T514" s="236">
        <f>S514*H514</f>
        <v>0.082000000000000003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7" t="s">
        <v>136</v>
      </c>
      <c r="AT514" s="237" t="s">
        <v>131</v>
      </c>
      <c r="AU514" s="237" t="s">
        <v>85</v>
      </c>
      <c r="AY514" s="17" t="s">
        <v>129</v>
      </c>
      <c r="BE514" s="238">
        <f>IF(N514="základní",J514,0)</f>
        <v>0</v>
      </c>
      <c r="BF514" s="238">
        <f>IF(N514="snížená",J514,0)</f>
        <v>0</v>
      </c>
      <c r="BG514" s="238">
        <f>IF(N514="zákl. přenesená",J514,0)</f>
        <v>0</v>
      </c>
      <c r="BH514" s="238">
        <f>IF(N514="sníž. přenesená",J514,0)</f>
        <v>0</v>
      </c>
      <c r="BI514" s="238">
        <f>IF(N514="nulová",J514,0)</f>
        <v>0</v>
      </c>
      <c r="BJ514" s="17" t="s">
        <v>83</v>
      </c>
      <c r="BK514" s="238">
        <f>ROUND(I514*H514,2)</f>
        <v>0</v>
      </c>
      <c r="BL514" s="17" t="s">
        <v>136</v>
      </c>
      <c r="BM514" s="237" t="s">
        <v>842</v>
      </c>
    </row>
    <row r="515" s="13" customFormat="1">
      <c r="A515" s="13"/>
      <c r="B515" s="239"/>
      <c r="C515" s="240"/>
      <c r="D515" s="241" t="s">
        <v>138</v>
      </c>
      <c r="E515" s="242" t="s">
        <v>1</v>
      </c>
      <c r="F515" s="243" t="s">
        <v>843</v>
      </c>
      <c r="G515" s="240"/>
      <c r="H515" s="242" t="s">
        <v>1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138</v>
      </c>
      <c r="AU515" s="249" t="s">
        <v>85</v>
      </c>
      <c r="AV515" s="13" t="s">
        <v>83</v>
      </c>
      <c r="AW515" s="13" t="s">
        <v>32</v>
      </c>
      <c r="AX515" s="13" t="s">
        <v>76</v>
      </c>
      <c r="AY515" s="249" t="s">
        <v>129</v>
      </c>
    </row>
    <row r="516" s="14" customFormat="1">
      <c r="A516" s="14"/>
      <c r="B516" s="250"/>
      <c r="C516" s="251"/>
      <c r="D516" s="241" t="s">
        <v>138</v>
      </c>
      <c r="E516" s="252" t="s">
        <v>1</v>
      </c>
      <c r="F516" s="253" t="s">
        <v>83</v>
      </c>
      <c r="G516" s="251"/>
      <c r="H516" s="254">
        <v>1</v>
      </c>
      <c r="I516" s="255"/>
      <c r="J516" s="251"/>
      <c r="K516" s="251"/>
      <c r="L516" s="256"/>
      <c r="M516" s="257"/>
      <c r="N516" s="258"/>
      <c r="O516" s="258"/>
      <c r="P516" s="258"/>
      <c r="Q516" s="258"/>
      <c r="R516" s="258"/>
      <c r="S516" s="258"/>
      <c r="T516" s="25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0" t="s">
        <v>138</v>
      </c>
      <c r="AU516" s="260" t="s">
        <v>85</v>
      </c>
      <c r="AV516" s="14" t="s">
        <v>85</v>
      </c>
      <c r="AW516" s="14" t="s">
        <v>32</v>
      </c>
      <c r="AX516" s="14" t="s">
        <v>76</v>
      </c>
      <c r="AY516" s="260" t="s">
        <v>129</v>
      </c>
    </row>
    <row r="517" s="15" customFormat="1">
      <c r="A517" s="15"/>
      <c r="B517" s="261"/>
      <c r="C517" s="262"/>
      <c r="D517" s="241" t="s">
        <v>138</v>
      </c>
      <c r="E517" s="263" t="s">
        <v>1</v>
      </c>
      <c r="F517" s="264" t="s">
        <v>141</v>
      </c>
      <c r="G517" s="262"/>
      <c r="H517" s="265">
        <v>1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1" t="s">
        <v>138</v>
      </c>
      <c r="AU517" s="271" t="s">
        <v>85</v>
      </c>
      <c r="AV517" s="15" t="s">
        <v>136</v>
      </c>
      <c r="AW517" s="15" t="s">
        <v>32</v>
      </c>
      <c r="AX517" s="15" t="s">
        <v>83</v>
      </c>
      <c r="AY517" s="271" t="s">
        <v>129</v>
      </c>
    </row>
    <row r="518" s="2" customFormat="1" ht="16.5" customHeight="1">
      <c r="A518" s="38"/>
      <c r="B518" s="39"/>
      <c r="C518" s="226" t="s">
        <v>844</v>
      </c>
      <c r="D518" s="226" t="s">
        <v>131</v>
      </c>
      <c r="E518" s="227" t="s">
        <v>845</v>
      </c>
      <c r="F518" s="228" t="s">
        <v>846</v>
      </c>
      <c r="G518" s="229" t="s">
        <v>339</v>
      </c>
      <c r="H518" s="230">
        <v>1</v>
      </c>
      <c r="I518" s="231"/>
      <c r="J518" s="232">
        <f>ROUND(I518*H518,2)</f>
        <v>0</v>
      </c>
      <c r="K518" s="228" t="s">
        <v>135</v>
      </c>
      <c r="L518" s="44"/>
      <c r="M518" s="233" t="s">
        <v>1</v>
      </c>
      <c r="N518" s="234" t="s">
        <v>41</v>
      </c>
      <c r="O518" s="91"/>
      <c r="P518" s="235">
        <f>O518*H518</f>
        <v>0</v>
      </c>
      <c r="Q518" s="235">
        <v>0</v>
      </c>
      <c r="R518" s="235">
        <f>Q518*H518</f>
        <v>0</v>
      </c>
      <c r="S518" s="235">
        <v>0.0040000000000000001</v>
      </c>
      <c r="T518" s="236">
        <f>S518*H518</f>
        <v>0.0040000000000000001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7" t="s">
        <v>136</v>
      </c>
      <c r="AT518" s="237" t="s">
        <v>131</v>
      </c>
      <c r="AU518" s="237" t="s">
        <v>85</v>
      </c>
      <c r="AY518" s="17" t="s">
        <v>129</v>
      </c>
      <c r="BE518" s="238">
        <f>IF(N518="základní",J518,0)</f>
        <v>0</v>
      </c>
      <c r="BF518" s="238">
        <f>IF(N518="snížená",J518,0)</f>
        <v>0</v>
      </c>
      <c r="BG518" s="238">
        <f>IF(N518="zákl. přenesená",J518,0)</f>
        <v>0</v>
      </c>
      <c r="BH518" s="238">
        <f>IF(N518="sníž. přenesená",J518,0)</f>
        <v>0</v>
      </c>
      <c r="BI518" s="238">
        <f>IF(N518="nulová",J518,0)</f>
        <v>0</v>
      </c>
      <c r="BJ518" s="17" t="s">
        <v>83</v>
      </c>
      <c r="BK518" s="238">
        <f>ROUND(I518*H518,2)</f>
        <v>0</v>
      </c>
      <c r="BL518" s="17" t="s">
        <v>136</v>
      </c>
      <c r="BM518" s="237" t="s">
        <v>847</v>
      </c>
    </row>
    <row r="519" s="13" customFormat="1">
      <c r="A519" s="13"/>
      <c r="B519" s="239"/>
      <c r="C519" s="240"/>
      <c r="D519" s="241" t="s">
        <v>138</v>
      </c>
      <c r="E519" s="242" t="s">
        <v>1</v>
      </c>
      <c r="F519" s="243" t="s">
        <v>848</v>
      </c>
      <c r="G519" s="240"/>
      <c r="H519" s="242" t="s">
        <v>1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138</v>
      </c>
      <c r="AU519" s="249" t="s">
        <v>85</v>
      </c>
      <c r="AV519" s="13" t="s">
        <v>83</v>
      </c>
      <c r="AW519" s="13" t="s">
        <v>32</v>
      </c>
      <c r="AX519" s="13" t="s">
        <v>76</v>
      </c>
      <c r="AY519" s="249" t="s">
        <v>129</v>
      </c>
    </row>
    <row r="520" s="14" customFormat="1">
      <c r="A520" s="14"/>
      <c r="B520" s="250"/>
      <c r="C520" s="251"/>
      <c r="D520" s="241" t="s">
        <v>138</v>
      </c>
      <c r="E520" s="252" t="s">
        <v>1</v>
      </c>
      <c r="F520" s="253" t="s">
        <v>83</v>
      </c>
      <c r="G520" s="251"/>
      <c r="H520" s="254">
        <v>1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0" t="s">
        <v>138</v>
      </c>
      <c r="AU520" s="260" t="s">
        <v>85</v>
      </c>
      <c r="AV520" s="14" t="s">
        <v>85</v>
      </c>
      <c r="AW520" s="14" t="s">
        <v>32</v>
      </c>
      <c r="AX520" s="14" t="s">
        <v>76</v>
      </c>
      <c r="AY520" s="260" t="s">
        <v>129</v>
      </c>
    </row>
    <row r="521" s="15" customFormat="1">
      <c r="A521" s="15"/>
      <c r="B521" s="261"/>
      <c r="C521" s="262"/>
      <c r="D521" s="241" t="s">
        <v>138</v>
      </c>
      <c r="E521" s="263" t="s">
        <v>1</v>
      </c>
      <c r="F521" s="264" t="s">
        <v>141</v>
      </c>
      <c r="G521" s="262"/>
      <c r="H521" s="265">
        <v>1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1" t="s">
        <v>138</v>
      </c>
      <c r="AU521" s="271" t="s">
        <v>85</v>
      </c>
      <c r="AV521" s="15" t="s">
        <v>136</v>
      </c>
      <c r="AW521" s="15" t="s">
        <v>32</v>
      </c>
      <c r="AX521" s="15" t="s">
        <v>83</v>
      </c>
      <c r="AY521" s="271" t="s">
        <v>129</v>
      </c>
    </row>
    <row r="522" s="12" customFormat="1" ht="22.8" customHeight="1">
      <c r="A522" s="12"/>
      <c r="B522" s="210"/>
      <c r="C522" s="211"/>
      <c r="D522" s="212" t="s">
        <v>75</v>
      </c>
      <c r="E522" s="224" t="s">
        <v>347</v>
      </c>
      <c r="F522" s="224" t="s">
        <v>348</v>
      </c>
      <c r="G522" s="211"/>
      <c r="H522" s="211"/>
      <c r="I522" s="214"/>
      <c r="J522" s="225">
        <f>BK522</f>
        <v>0</v>
      </c>
      <c r="K522" s="211"/>
      <c r="L522" s="216"/>
      <c r="M522" s="217"/>
      <c r="N522" s="218"/>
      <c r="O522" s="218"/>
      <c r="P522" s="219">
        <f>SUM(P523:P534)</f>
        <v>0</v>
      </c>
      <c r="Q522" s="218"/>
      <c r="R522" s="219">
        <f>SUM(R523:R534)</f>
        <v>0</v>
      </c>
      <c r="S522" s="218"/>
      <c r="T522" s="220">
        <f>SUM(T523:T534)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1" t="s">
        <v>83</v>
      </c>
      <c r="AT522" s="222" t="s">
        <v>75</v>
      </c>
      <c r="AU522" s="222" t="s">
        <v>83</v>
      </c>
      <c r="AY522" s="221" t="s">
        <v>129</v>
      </c>
      <c r="BK522" s="223">
        <f>SUM(BK523:BK534)</f>
        <v>0</v>
      </c>
    </row>
    <row r="523" s="2" customFormat="1" ht="16.5" customHeight="1">
      <c r="A523" s="38"/>
      <c r="B523" s="39"/>
      <c r="C523" s="226" t="s">
        <v>849</v>
      </c>
      <c r="D523" s="226" t="s">
        <v>131</v>
      </c>
      <c r="E523" s="227" t="s">
        <v>370</v>
      </c>
      <c r="F523" s="228" t="s">
        <v>371</v>
      </c>
      <c r="G523" s="229" t="s">
        <v>286</v>
      </c>
      <c r="H523" s="230">
        <v>0.085999999999999993</v>
      </c>
      <c r="I523" s="231"/>
      <c r="J523" s="232">
        <f>ROUND(I523*H523,2)</f>
        <v>0</v>
      </c>
      <c r="K523" s="228" t="s">
        <v>135</v>
      </c>
      <c r="L523" s="44"/>
      <c r="M523" s="233" t="s">
        <v>1</v>
      </c>
      <c r="N523" s="234" t="s">
        <v>41</v>
      </c>
      <c r="O523" s="91"/>
      <c r="P523" s="235">
        <f>O523*H523</f>
        <v>0</v>
      </c>
      <c r="Q523" s="235">
        <v>0</v>
      </c>
      <c r="R523" s="235">
        <f>Q523*H523</f>
        <v>0</v>
      </c>
      <c r="S523" s="235">
        <v>0</v>
      </c>
      <c r="T523" s="23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7" t="s">
        <v>136</v>
      </c>
      <c r="AT523" s="237" t="s">
        <v>131</v>
      </c>
      <c r="AU523" s="237" t="s">
        <v>85</v>
      </c>
      <c r="AY523" s="17" t="s">
        <v>129</v>
      </c>
      <c r="BE523" s="238">
        <f>IF(N523="základní",J523,0)</f>
        <v>0</v>
      </c>
      <c r="BF523" s="238">
        <f>IF(N523="snížená",J523,0)</f>
        <v>0</v>
      </c>
      <c r="BG523" s="238">
        <f>IF(N523="zákl. přenesená",J523,0)</f>
        <v>0</v>
      </c>
      <c r="BH523" s="238">
        <f>IF(N523="sníž. přenesená",J523,0)</f>
        <v>0</v>
      </c>
      <c r="BI523" s="238">
        <f>IF(N523="nulová",J523,0)</f>
        <v>0</v>
      </c>
      <c r="BJ523" s="17" t="s">
        <v>83</v>
      </c>
      <c r="BK523" s="238">
        <f>ROUND(I523*H523,2)</f>
        <v>0</v>
      </c>
      <c r="BL523" s="17" t="s">
        <v>136</v>
      </c>
      <c r="BM523" s="237" t="s">
        <v>850</v>
      </c>
    </row>
    <row r="524" s="13" customFormat="1">
      <c r="A524" s="13"/>
      <c r="B524" s="239"/>
      <c r="C524" s="240"/>
      <c r="D524" s="241" t="s">
        <v>138</v>
      </c>
      <c r="E524" s="242" t="s">
        <v>1</v>
      </c>
      <c r="F524" s="243" t="s">
        <v>851</v>
      </c>
      <c r="G524" s="240"/>
      <c r="H524" s="242" t="s">
        <v>1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138</v>
      </c>
      <c r="AU524" s="249" t="s">
        <v>85</v>
      </c>
      <c r="AV524" s="13" t="s">
        <v>83</v>
      </c>
      <c r="AW524" s="13" t="s">
        <v>32</v>
      </c>
      <c r="AX524" s="13" t="s">
        <v>76</v>
      </c>
      <c r="AY524" s="249" t="s">
        <v>129</v>
      </c>
    </row>
    <row r="525" s="14" customFormat="1">
      <c r="A525" s="14"/>
      <c r="B525" s="250"/>
      <c r="C525" s="251"/>
      <c r="D525" s="241" t="s">
        <v>138</v>
      </c>
      <c r="E525" s="252" t="s">
        <v>1</v>
      </c>
      <c r="F525" s="253" t="s">
        <v>852</v>
      </c>
      <c r="G525" s="251"/>
      <c r="H525" s="254">
        <v>0.085999999999999993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138</v>
      </c>
      <c r="AU525" s="260" t="s">
        <v>85</v>
      </c>
      <c r="AV525" s="14" t="s">
        <v>85</v>
      </c>
      <c r="AW525" s="14" t="s">
        <v>32</v>
      </c>
      <c r="AX525" s="14" t="s">
        <v>76</v>
      </c>
      <c r="AY525" s="260" t="s">
        <v>129</v>
      </c>
    </row>
    <row r="526" s="15" customFormat="1">
      <c r="A526" s="15"/>
      <c r="B526" s="261"/>
      <c r="C526" s="262"/>
      <c r="D526" s="241" t="s">
        <v>138</v>
      </c>
      <c r="E526" s="263" t="s">
        <v>1</v>
      </c>
      <c r="F526" s="264" t="s">
        <v>141</v>
      </c>
      <c r="G526" s="262"/>
      <c r="H526" s="265">
        <v>0.085999999999999993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1" t="s">
        <v>138</v>
      </c>
      <c r="AU526" s="271" t="s">
        <v>85</v>
      </c>
      <c r="AV526" s="15" t="s">
        <v>136</v>
      </c>
      <c r="AW526" s="15" t="s">
        <v>32</v>
      </c>
      <c r="AX526" s="15" t="s">
        <v>83</v>
      </c>
      <c r="AY526" s="271" t="s">
        <v>129</v>
      </c>
    </row>
    <row r="527" s="2" customFormat="1" ht="16.5" customHeight="1">
      <c r="A527" s="38"/>
      <c r="B527" s="39"/>
      <c r="C527" s="226" t="s">
        <v>853</v>
      </c>
      <c r="D527" s="226" t="s">
        <v>131</v>
      </c>
      <c r="E527" s="227" t="s">
        <v>376</v>
      </c>
      <c r="F527" s="228" t="s">
        <v>377</v>
      </c>
      <c r="G527" s="229" t="s">
        <v>286</v>
      </c>
      <c r="H527" s="230">
        <v>1.204</v>
      </c>
      <c r="I527" s="231"/>
      <c r="J527" s="232">
        <f>ROUND(I527*H527,2)</f>
        <v>0</v>
      </c>
      <c r="K527" s="228" t="s">
        <v>135</v>
      </c>
      <c r="L527" s="44"/>
      <c r="M527" s="233" t="s">
        <v>1</v>
      </c>
      <c r="N527" s="234" t="s">
        <v>41</v>
      </c>
      <c r="O527" s="91"/>
      <c r="P527" s="235">
        <f>O527*H527</f>
        <v>0</v>
      </c>
      <c r="Q527" s="235">
        <v>0</v>
      </c>
      <c r="R527" s="235">
        <f>Q527*H527</f>
        <v>0</v>
      </c>
      <c r="S527" s="235">
        <v>0</v>
      </c>
      <c r="T527" s="23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7" t="s">
        <v>136</v>
      </c>
      <c r="AT527" s="237" t="s">
        <v>131</v>
      </c>
      <c r="AU527" s="237" t="s">
        <v>85</v>
      </c>
      <c r="AY527" s="17" t="s">
        <v>129</v>
      </c>
      <c r="BE527" s="238">
        <f>IF(N527="základní",J527,0)</f>
        <v>0</v>
      </c>
      <c r="BF527" s="238">
        <f>IF(N527="snížená",J527,0)</f>
        <v>0</v>
      </c>
      <c r="BG527" s="238">
        <f>IF(N527="zákl. přenesená",J527,0)</f>
        <v>0</v>
      </c>
      <c r="BH527" s="238">
        <f>IF(N527="sníž. přenesená",J527,0)</f>
        <v>0</v>
      </c>
      <c r="BI527" s="238">
        <f>IF(N527="nulová",J527,0)</f>
        <v>0</v>
      </c>
      <c r="BJ527" s="17" t="s">
        <v>83</v>
      </c>
      <c r="BK527" s="238">
        <f>ROUND(I527*H527,2)</f>
        <v>0</v>
      </c>
      <c r="BL527" s="17" t="s">
        <v>136</v>
      </c>
      <c r="BM527" s="237" t="s">
        <v>854</v>
      </c>
    </row>
    <row r="528" s="13" customFormat="1">
      <c r="A528" s="13"/>
      <c r="B528" s="239"/>
      <c r="C528" s="240"/>
      <c r="D528" s="241" t="s">
        <v>138</v>
      </c>
      <c r="E528" s="242" t="s">
        <v>1</v>
      </c>
      <c r="F528" s="243" t="s">
        <v>855</v>
      </c>
      <c r="G528" s="240"/>
      <c r="H528" s="242" t="s">
        <v>1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138</v>
      </c>
      <c r="AU528" s="249" t="s">
        <v>85</v>
      </c>
      <c r="AV528" s="13" t="s">
        <v>83</v>
      </c>
      <c r="AW528" s="13" t="s">
        <v>32</v>
      </c>
      <c r="AX528" s="13" t="s">
        <v>76</v>
      </c>
      <c r="AY528" s="249" t="s">
        <v>129</v>
      </c>
    </row>
    <row r="529" s="14" customFormat="1">
      <c r="A529" s="14"/>
      <c r="B529" s="250"/>
      <c r="C529" s="251"/>
      <c r="D529" s="241" t="s">
        <v>138</v>
      </c>
      <c r="E529" s="252" t="s">
        <v>1</v>
      </c>
      <c r="F529" s="253" t="s">
        <v>856</v>
      </c>
      <c r="G529" s="251"/>
      <c r="H529" s="254">
        <v>1.204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0" t="s">
        <v>138</v>
      </c>
      <c r="AU529" s="260" t="s">
        <v>85</v>
      </c>
      <c r="AV529" s="14" t="s">
        <v>85</v>
      </c>
      <c r="AW529" s="14" t="s">
        <v>32</v>
      </c>
      <c r="AX529" s="14" t="s">
        <v>76</v>
      </c>
      <c r="AY529" s="260" t="s">
        <v>129</v>
      </c>
    </row>
    <row r="530" s="15" customFormat="1">
      <c r="A530" s="15"/>
      <c r="B530" s="261"/>
      <c r="C530" s="262"/>
      <c r="D530" s="241" t="s">
        <v>138</v>
      </c>
      <c r="E530" s="263" t="s">
        <v>1</v>
      </c>
      <c r="F530" s="264" t="s">
        <v>141</v>
      </c>
      <c r="G530" s="262"/>
      <c r="H530" s="265">
        <v>1.204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1" t="s">
        <v>138</v>
      </c>
      <c r="AU530" s="271" t="s">
        <v>85</v>
      </c>
      <c r="AV530" s="15" t="s">
        <v>136</v>
      </c>
      <c r="AW530" s="15" t="s">
        <v>32</v>
      </c>
      <c r="AX530" s="15" t="s">
        <v>83</v>
      </c>
      <c r="AY530" s="271" t="s">
        <v>129</v>
      </c>
    </row>
    <row r="531" s="2" customFormat="1" ht="16.5" customHeight="1">
      <c r="A531" s="38"/>
      <c r="B531" s="39"/>
      <c r="C531" s="226" t="s">
        <v>857</v>
      </c>
      <c r="D531" s="226" t="s">
        <v>131</v>
      </c>
      <c r="E531" s="227" t="s">
        <v>387</v>
      </c>
      <c r="F531" s="228" t="s">
        <v>388</v>
      </c>
      <c r="G531" s="229" t="s">
        <v>286</v>
      </c>
      <c r="H531" s="230">
        <v>0.085999999999999993</v>
      </c>
      <c r="I531" s="231"/>
      <c r="J531" s="232">
        <f>ROUND(I531*H531,2)</f>
        <v>0</v>
      </c>
      <c r="K531" s="228" t="s">
        <v>135</v>
      </c>
      <c r="L531" s="44"/>
      <c r="M531" s="233" t="s">
        <v>1</v>
      </c>
      <c r="N531" s="234" t="s">
        <v>41</v>
      </c>
      <c r="O531" s="91"/>
      <c r="P531" s="235">
        <f>O531*H531</f>
        <v>0</v>
      </c>
      <c r="Q531" s="235">
        <v>0</v>
      </c>
      <c r="R531" s="235">
        <f>Q531*H531</f>
        <v>0</v>
      </c>
      <c r="S531" s="235">
        <v>0</v>
      </c>
      <c r="T531" s="23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7" t="s">
        <v>136</v>
      </c>
      <c r="AT531" s="237" t="s">
        <v>131</v>
      </c>
      <c r="AU531" s="237" t="s">
        <v>85</v>
      </c>
      <c r="AY531" s="17" t="s">
        <v>129</v>
      </c>
      <c r="BE531" s="238">
        <f>IF(N531="základní",J531,0)</f>
        <v>0</v>
      </c>
      <c r="BF531" s="238">
        <f>IF(N531="snížená",J531,0)</f>
        <v>0</v>
      </c>
      <c r="BG531" s="238">
        <f>IF(N531="zákl. přenesená",J531,0)</f>
        <v>0</v>
      </c>
      <c r="BH531" s="238">
        <f>IF(N531="sníž. přenesená",J531,0)</f>
        <v>0</v>
      </c>
      <c r="BI531" s="238">
        <f>IF(N531="nulová",J531,0)</f>
        <v>0</v>
      </c>
      <c r="BJ531" s="17" t="s">
        <v>83</v>
      </c>
      <c r="BK531" s="238">
        <f>ROUND(I531*H531,2)</f>
        <v>0</v>
      </c>
      <c r="BL531" s="17" t="s">
        <v>136</v>
      </c>
      <c r="BM531" s="237" t="s">
        <v>858</v>
      </c>
    </row>
    <row r="532" s="13" customFormat="1">
      <c r="A532" s="13"/>
      <c r="B532" s="239"/>
      <c r="C532" s="240"/>
      <c r="D532" s="241" t="s">
        <v>138</v>
      </c>
      <c r="E532" s="242" t="s">
        <v>1</v>
      </c>
      <c r="F532" s="243" t="s">
        <v>859</v>
      </c>
      <c r="G532" s="240"/>
      <c r="H532" s="242" t="s">
        <v>1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138</v>
      </c>
      <c r="AU532" s="249" t="s">
        <v>85</v>
      </c>
      <c r="AV532" s="13" t="s">
        <v>83</v>
      </c>
      <c r="AW532" s="13" t="s">
        <v>32</v>
      </c>
      <c r="AX532" s="13" t="s">
        <v>76</v>
      </c>
      <c r="AY532" s="249" t="s">
        <v>129</v>
      </c>
    </row>
    <row r="533" s="14" customFormat="1">
      <c r="A533" s="14"/>
      <c r="B533" s="250"/>
      <c r="C533" s="251"/>
      <c r="D533" s="241" t="s">
        <v>138</v>
      </c>
      <c r="E533" s="252" t="s">
        <v>1</v>
      </c>
      <c r="F533" s="253" t="s">
        <v>852</v>
      </c>
      <c r="G533" s="251"/>
      <c r="H533" s="254">
        <v>0.085999999999999993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0" t="s">
        <v>138</v>
      </c>
      <c r="AU533" s="260" t="s">
        <v>85</v>
      </c>
      <c r="AV533" s="14" t="s">
        <v>85</v>
      </c>
      <c r="AW533" s="14" t="s">
        <v>32</v>
      </c>
      <c r="AX533" s="14" t="s">
        <v>76</v>
      </c>
      <c r="AY533" s="260" t="s">
        <v>129</v>
      </c>
    </row>
    <row r="534" s="15" customFormat="1">
      <c r="A534" s="15"/>
      <c r="B534" s="261"/>
      <c r="C534" s="262"/>
      <c r="D534" s="241" t="s">
        <v>138</v>
      </c>
      <c r="E534" s="263" t="s">
        <v>1</v>
      </c>
      <c r="F534" s="264" t="s">
        <v>141</v>
      </c>
      <c r="G534" s="262"/>
      <c r="H534" s="265">
        <v>0.085999999999999993</v>
      </c>
      <c r="I534" s="266"/>
      <c r="J534" s="262"/>
      <c r="K534" s="262"/>
      <c r="L534" s="267"/>
      <c r="M534" s="268"/>
      <c r="N534" s="269"/>
      <c r="O534" s="269"/>
      <c r="P534" s="269"/>
      <c r="Q534" s="269"/>
      <c r="R534" s="269"/>
      <c r="S534" s="269"/>
      <c r="T534" s="270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1" t="s">
        <v>138</v>
      </c>
      <c r="AU534" s="271" t="s">
        <v>85</v>
      </c>
      <c r="AV534" s="15" t="s">
        <v>136</v>
      </c>
      <c r="AW534" s="15" t="s">
        <v>32</v>
      </c>
      <c r="AX534" s="15" t="s">
        <v>83</v>
      </c>
      <c r="AY534" s="271" t="s">
        <v>129</v>
      </c>
    </row>
    <row r="535" s="12" customFormat="1" ht="22.8" customHeight="1">
      <c r="A535" s="12"/>
      <c r="B535" s="210"/>
      <c r="C535" s="211"/>
      <c r="D535" s="212" t="s">
        <v>75</v>
      </c>
      <c r="E535" s="224" t="s">
        <v>433</v>
      </c>
      <c r="F535" s="224" t="s">
        <v>434</v>
      </c>
      <c r="G535" s="211"/>
      <c r="H535" s="211"/>
      <c r="I535" s="214"/>
      <c r="J535" s="225">
        <f>BK535</f>
        <v>0</v>
      </c>
      <c r="K535" s="211"/>
      <c r="L535" s="216"/>
      <c r="M535" s="217"/>
      <c r="N535" s="218"/>
      <c r="O535" s="218"/>
      <c r="P535" s="219">
        <f>SUM(P536:P537)</f>
        <v>0</v>
      </c>
      <c r="Q535" s="218"/>
      <c r="R535" s="219">
        <f>SUM(R536:R537)</f>
        <v>0</v>
      </c>
      <c r="S535" s="218"/>
      <c r="T535" s="220">
        <f>SUM(T536:T537)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1" t="s">
        <v>83</v>
      </c>
      <c r="AT535" s="222" t="s">
        <v>75</v>
      </c>
      <c r="AU535" s="222" t="s">
        <v>83</v>
      </c>
      <c r="AY535" s="221" t="s">
        <v>129</v>
      </c>
      <c r="BK535" s="223">
        <f>SUM(BK536:BK537)</f>
        <v>0</v>
      </c>
    </row>
    <row r="536" s="2" customFormat="1" ht="21.75" customHeight="1">
      <c r="A536" s="38"/>
      <c r="B536" s="39"/>
      <c r="C536" s="226" t="s">
        <v>860</v>
      </c>
      <c r="D536" s="226" t="s">
        <v>131</v>
      </c>
      <c r="E536" s="227" t="s">
        <v>436</v>
      </c>
      <c r="F536" s="228" t="s">
        <v>437</v>
      </c>
      <c r="G536" s="229" t="s">
        <v>286</v>
      </c>
      <c r="H536" s="230">
        <v>249.905</v>
      </c>
      <c r="I536" s="231"/>
      <c r="J536" s="232">
        <f>ROUND(I536*H536,2)</f>
        <v>0</v>
      </c>
      <c r="K536" s="228" t="s">
        <v>135</v>
      </c>
      <c r="L536" s="44"/>
      <c r="M536" s="233" t="s">
        <v>1</v>
      </c>
      <c r="N536" s="234" t="s">
        <v>41</v>
      </c>
      <c r="O536" s="91"/>
      <c r="P536" s="235">
        <f>O536*H536</f>
        <v>0</v>
      </c>
      <c r="Q536" s="235">
        <v>0</v>
      </c>
      <c r="R536" s="235">
        <f>Q536*H536</f>
        <v>0</v>
      </c>
      <c r="S536" s="235">
        <v>0</v>
      </c>
      <c r="T536" s="23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7" t="s">
        <v>136</v>
      </c>
      <c r="AT536" s="237" t="s">
        <v>131</v>
      </c>
      <c r="AU536" s="237" t="s">
        <v>85</v>
      </c>
      <c r="AY536" s="17" t="s">
        <v>129</v>
      </c>
      <c r="BE536" s="238">
        <f>IF(N536="základní",J536,0)</f>
        <v>0</v>
      </c>
      <c r="BF536" s="238">
        <f>IF(N536="snížená",J536,0)</f>
        <v>0</v>
      </c>
      <c r="BG536" s="238">
        <f>IF(N536="zákl. přenesená",J536,0)</f>
        <v>0</v>
      </c>
      <c r="BH536" s="238">
        <f>IF(N536="sníž. přenesená",J536,0)</f>
        <v>0</v>
      </c>
      <c r="BI536" s="238">
        <f>IF(N536="nulová",J536,0)</f>
        <v>0</v>
      </c>
      <c r="BJ536" s="17" t="s">
        <v>83</v>
      </c>
      <c r="BK536" s="238">
        <f>ROUND(I536*H536,2)</f>
        <v>0</v>
      </c>
      <c r="BL536" s="17" t="s">
        <v>136</v>
      </c>
      <c r="BM536" s="237" t="s">
        <v>861</v>
      </c>
    </row>
    <row r="537" s="2" customFormat="1" ht="21.75" customHeight="1">
      <c r="A537" s="38"/>
      <c r="B537" s="39"/>
      <c r="C537" s="226" t="s">
        <v>862</v>
      </c>
      <c r="D537" s="226" t="s">
        <v>131</v>
      </c>
      <c r="E537" s="227" t="s">
        <v>440</v>
      </c>
      <c r="F537" s="228" t="s">
        <v>441</v>
      </c>
      <c r="G537" s="229" t="s">
        <v>286</v>
      </c>
      <c r="H537" s="230">
        <v>249.905</v>
      </c>
      <c r="I537" s="231"/>
      <c r="J537" s="232">
        <f>ROUND(I537*H537,2)</f>
        <v>0</v>
      </c>
      <c r="K537" s="228" t="s">
        <v>135</v>
      </c>
      <c r="L537" s="44"/>
      <c r="M537" s="233" t="s">
        <v>1</v>
      </c>
      <c r="N537" s="234" t="s">
        <v>41</v>
      </c>
      <c r="O537" s="91"/>
      <c r="P537" s="235">
        <f>O537*H537</f>
        <v>0</v>
      </c>
      <c r="Q537" s="235">
        <v>0</v>
      </c>
      <c r="R537" s="235">
        <f>Q537*H537</f>
        <v>0</v>
      </c>
      <c r="S537" s="235">
        <v>0</v>
      </c>
      <c r="T537" s="23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7" t="s">
        <v>136</v>
      </c>
      <c r="AT537" s="237" t="s">
        <v>131</v>
      </c>
      <c r="AU537" s="237" t="s">
        <v>85</v>
      </c>
      <c r="AY537" s="17" t="s">
        <v>129</v>
      </c>
      <c r="BE537" s="238">
        <f>IF(N537="základní",J537,0)</f>
        <v>0</v>
      </c>
      <c r="BF537" s="238">
        <f>IF(N537="snížená",J537,0)</f>
        <v>0</v>
      </c>
      <c r="BG537" s="238">
        <f>IF(N537="zákl. přenesená",J537,0)</f>
        <v>0</v>
      </c>
      <c r="BH537" s="238">
        <f>IF(N537="sníž. přenesená",J537,0)</f>
        <v>0</v>
      </c>
      <c r="BI537" s="238">
        <f>IF(N537="nulová",J537,0)</f>
        <v>0</v>
      </c>
      <c r="BJ537" s="17" t="s">
        <v>83</v>
      </c>
      <c r="BK537" s="238">
        <f>ROUND(I537*H537,2)</f>
        <v>0</v>
      </c>
      <c r="BL537" s="17" t="s">
        <v>136</v>
      </c>
      <c r="BM537" s="237" t="s">
        <v>863</v>
      </c>
    </row>
    <row r="538" s="12" customFormat="1" ht="25.92" customHeight="1">
      <c r="A538" s="12"/>
      <c r="B538" s="210"/>
      <c r="C538" s="211"/>
      <c r="D538" s="212" t="s">
        <v>75</v>
      </c>
      <c r="E538" s="213" t="s">
        <v>864</v>
      </c>
      <c r="F538" s="213" t="s">
        <v>865</v>
      </c>
      <c r="G538" s="211"/>
      <c r="H538" s="211"/>
      <c r="I538" s="214"/>
      <c r="J538" s="215">
        <f>BK538</f>
        <v>0</v>
      </c>
      <c r="K538" s="211"/>
      <c r="L538" s="216"/>
      <c r="M538" s="217"/>
      <c r="N538" s="218"/>
      <c r="O538" s="218"/>
      <c r="P538" s="219">
        <f>P539</f>
        <v>0</v>
      </c>
      <c r="Q538" s="218"/>
      <c r="R538" s="219">
        <f>R539</f>
        <v>0.026800000000000001</v>
      </c>
      <c r="S538" s="218"/>
      <c r="T538" s="220">
        <f>T539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1" t="s">
        <v>85</v>
      </c>
      <c r="AT538" s="222" t="s">
        <v>75</v>
      </c>
      <c r="AU538" s="222" t="s">
        <v>76</v>
      </c>
      <c r="AY538" s="221" t="s">
        <v>129</v>
      </c>
      <c r="BK538" s="223">
        <f>BK539</f>
        <v>0</v>
      </c>
    </row>
    <row r="539" s="12" customFormat="1" ht="22.8" customHeight="1">
      <c r="A539" s="12"/>
      <c r="B539" s="210"/>
      <c r="C539" s="211"/>
      <c r="D539" s="212" t="s">
        <v>75</v>
      </c>
      <c r="E539" s="224" t="s">
        <v>866</v>
      </c>
      <c r="F539" s="224" t="s">
        <v>867</v>
      </c>
      <c r="G539" s="211"/>
      <c r="H539" s="211"/>
      <c r="I539" s="214"/>
      <c r="J539" s="225">
        <f>BK539</f>
        <v>0</v>
      </c>
      <c r="K539" s="211"/>
      <c r="L539" s="216"/>
      <c r="M539" s="217"/>
      <c r="N539" s="218"/>
      <c r="O539" s="218"/>
      <c r="P539" s="219">
        <f>SUM(P540:P543)</f>
        <v>0</v>
      </c>
      <c r="Q539" s="218"/>
      <c r="R539" s="219">
        <f>SUM(R540:R543)</f>
        <v>0.026800000000000001</v>
      </c>
      <c r="S539" s="218"/>
      <c r="T539" s="220">
        <f>SUM(T540:T543)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21" t="s">
        <v>85</v>
      </c>
      <c r="AT539" s="222" t="s">
        <v>75</v>
      </c>
      <c r="AU539" s="222" t="s">
        <v>83</v>
      </c>
      <c r="AY539" s="221" t="s">
        <v>129</v>
      </c>
      <c r="BK539" s="223">
        <f>SUM(BK540:BK543)</f>
        <v>0</v>
      </c>
    </row>
    <row r="540" s="2" customFormat="1" ht="16.5" customHeight="1">
      <c r="A540" s="38"/>
      <c r="B540" s="39"/>
      <c r="C540" s="226" t="s">
        <v>868</v>
      </c>
      <c r="D540" s="226" t="s">
        <v>131</v>
      </c>
      <c r="E540" s="227" t="s">
        <v>869</v>
      </c>
      <c r="F540" s="228" t="s">
        <v>870</v>
      </c>
      <c r="G540" s="229" t="s">
        <v>134</v>
      </c>
      <c r="H540" s="230">
        <v>67</v>
      </c>
      <c r="I540" s="231"/>
      <c r="J540" s="232">
        <f>ROUND(I540*H540,2)</f>
        <v>0</v>
      </c>
      <c r="K540" s="228" t="s">
        <v>135</v>
      </c>
      <c r="L540" s="44"/>
      <c r="M540" s="233" t="s">
        <v>1</v>
      </c>
      <c r="N540" s="234" t="s">
        <v>41</v>
      </c>
      <c r="O540" s="91"/>
      <c r="P540" s="235">
        <f>O540*H540</f>
        <v>0</v>
      </c>
      <c r="Q540" s="235">
        <v>0.00040000000000000002</v>
      </c>
      <c r="R540" s="235">
        <f>Q540*H540</f>
        <v>0.026800000000000001</v>
      </c>
      <c r="S540" s="235">
        <v>0</v>
      </c>
      <c r="T540" s="23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7" t="s">
        <v>211</v>
      </c>
      <c r="AT540" s="237" t="s">
        <v>131</v>
      </c>
      <c r="AU540" s="237" t="s">
        <v>85</v>
      </c>
      <c r="AY540" s="17" t="s">
        <v>129</v>
      </c>
      <c r="BE540" s="238">
        <f>IF(N540="základní",J540,0)</f>
        <v>0</v>
      </c>
      <c r="BF540" s="238">
        <f>IF(N540="snížená",J540,0)</f>
        <v>0</v>
      </c>
      <c r="BG540" s="238">
        <f>IF(N540="zákl. přenesená",J540,0)</f>
        <v>0</v>
      </c>
      <c r="BH540" s="238">
        <f>IF(N540="sníž. přenesená",J540,0)</f>
        <v>0</v>
      </c>
      <c r="BI540" s="238">
        <f>IF(N540="nulová",J540,0)</f>
        <v>0</v>
      </c>
      <c r="BJ540" s="17" t="s">
        <v>83</v>
      </c>
      <c r="BK540" s="238">
        <f>ROUND(I540*H540,2)</f>
        <v>0</v>
      </c>
      <c r="BL540" s="17" t="s">
        <v>211</v>
      </c>
      <c r="BM540" s="237" t="s">
        <v>871</v>
      </c>
    </row>
    <row r="541" s="13" customFormat="1">
      <c r="A541" s="13"/>
      <c r="B541" s="239"/>
      <c r="C541" s="240"/>
      <c r="D541" s="241" t="s">
        <v>138</v>
      </c>
      <c r="E541" s="242" t="s">
        <v>1</v>
      </c>
      <c r="F541" s="243" t="s">
        <v>872</v>
      </c>
      <c r="G541" s="240"/>
      <c r="H541" s="242" t="s">
        <v>1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138</v>
      </c>
      <c r="AU541" s="249" t="s">
        <v>85</v>
      </c>
      <c r="AV541" s="13" t="s">
        <v>83</v>
      </c>
      <c r="AW541" s="13" t="s">
        <v>32</v>
      </c>
      <c r="AX541" s="13" t="s">
        <v>76</v>
      </c>
      <c r="AY541" s="249" t="s">
        <v>129</v>
      </c>
    </row>
    <row r="542" s="14" customFormat="1">
      <c r="A542" s="14"/>
      <c r="B542" s="250"/>
      <c r="C542" s="251"/>
      <c r="D542" s="241" t="s">
        <v>138</v>
      </c>
      <c r="E542" s="252" t="s">
        <v>1</v>
      </c>
      <c r="F542" s="253" t="s">
        <v>873</v>
      </c>
      <c r="G542" s="251"/>
      <c r="H542" s="254">
        <v>67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0" t="s">
        <v>138</v>
      </c>
      <c r="AU542" s="260" t="s">
        <v>85</v>
      </c>
      <c r="AV542" s="14" t="s">
        <v>85</v>
      </c>
      <c r="AW542" s="14" t="s">
        <v>32</v>
      </c>
      <c r="AX542" s="14" t="s">
        <v>76</v>
      </c>
      <c r="AY542" s="260" t="s">
        <v>129</v>
      </c>
    </row>
    <row r="543" s="15" customFormat="1">
      <c r="A543" s="15"/>
      <c r="B543" s="261"/>
      <c r="C543" s="262"/>
      <c r="D543" s="241" t="s">
        <v>138</v>
      </c>
      <c r="E543" s="263" t="s">
        <v>1</v>
      </c>
      <c r="F543" s="264" t="s">
        <v>141</v>
      </c>
      <c r="G543" s="262"/>
      <c r="H543" s="265">
        <v>67</v>
      </c>
      <c r="I543" s="266"/>
      <c r="J543" s="262"/>
      <c r="K543" s="262"/>
      <c r="L543" s="267"/>
      <c r="M543" s="282"/>
      <c r="N543" s="283"/>
      <c r="O543" s="283"/>
      <c r="P543" s="283"/>
      <c r="Q543" s="283"/>
      <c r="R543" s="283"/>
      <c r="S543" s="283"/>
      <c r="T543" s="284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1" t="s">
        <v>138</v>
      </c>
      <c r="AU543" s="271" t="s">
        <v>85</v>
      </c>
      <c r="AV543" s="15" t="s">
        <v>136</v>
      </c>
      <c r="AW543" s="15" t="s">
        <v>32</v>
      </c>
      <c r="AX543" s="15" t="s">
        <v>83</v>
      </c>
      <c r="AY543" s="271" t="s">
        <v>129</v>
      </c>
    </row>
    <row r="544" s="2" customFormat="1" ht="6.96" customHeight="1">
      <c r="A544" s="38"/>
      <c r="B544" s="66"/>
      <c r="C544" s="67"/>
      <c r="D544" s="67"/>
      <c r="E544" s="67"/>
      <c r="F544" s="67"/>
      <c r="G544" s="67"/>
      <c r="H544" s="67"/>
      <c r="I544" s="67"/>
      <c r="J544" s="67"/>
      <c r="K544" s="67"/>
      <c r="L544" s="44"/>
      <c r="M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</row>
  </sheetData>
  <sheetProtection sheet="1" autoFilter="0" formatColumns="0" formatRows="0" objects="1" scenarios="1" spinCount="100000" saltValue="owipgZ11/sjXHecnjom5aO4lQbDOE2M5OmyBwVYPpPTZyZUTaMz3wWkVP8b4CRan2hU6XdnUtnpMmcLREWgg0w==" hashValue="tE0VD7aefw2KMeEJCUcH/YWgAOgPKTBFyFi3V91a29q8lxYfIvTLP8iDu5Ug/tBLSVX9JCf/t95XgQP7bR8vLg==" algorithmName="SHA-512" password="CC35"/>
  <autoFilter ref="C127:K5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874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ROUND((SUM(BE122:BE151)),  2)</f>
        <v>0</v>
      </c>
      <c r="G33" s="38"/>
      <c r="H33" s="38"/>
      <c r="I33" s="164">
        <v>0.20999999999999999</v>
      </c>
      <c r="J33" s="163">
        <f>ROUND(((SUM(BE122:BE151))*I33),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ROUND((SUM(BF122:BF151)),  2)</f>
        <v>0</v>
      </c>
      <c r="G34" s="38"/>
      <c r="H34" s="38"/>
      <c r="I34" s="164">
        <v>0.12</v>
      </c>
      <c r="J34" s="163">
        <f>ROUND(((SUM(BF122:BF151))*I34),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ROUND((SUM(BG122:BG151)),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ROUND((SUM(BH122:BH151)),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ROUND((SUM(BI122:BI151)),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875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876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877</v>
      </c>
      <c r="E99" s="196"/>
      <c r="F99" s="196"/>
      <c r="G99" s="196"/>
      <c r="H99" s="196"/>
      <c r="I99" s="196"/>
      <c r="J99" s="197">
        <f>J133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878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879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880</v>
      </c>
      <c r="E102" s="196"/>
      <c r="F102" s="196"/>
      <c r="G102" s="196"/>
      <c r="H102" s="196"/>
      <c r="I102" s="196"/>
      <c r="J102" s="197">
        <f>J150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Rekonstrukce ulice Na Drahách,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2. 2. 2024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115</v>
      </c>
      <c r="D121" s="202" t="s">
        <v>61</v>
      </c>
      <c r="E121" s="202" t="s">
        <v>57</v>
      </c>
      <c r="F121" s="202" t="s">
        <v>58</v>
      </c>
      <c r="G121" s="202" t="s">
        <v>116</v>
      </c>
      <c r="H121" s="202" t="s">
        <v>117</v>
      </c>
      <c r="I121" s="202" t="s">
        <v>118</v>
      </c>
      <c r="J121" s="202" t="s">
        <v>104</v>
      </c>
      <c r="K121" s="203" t="s">
        <v>119</v>
      </c>
      <c r="L121" s="204"/>
      <c r="M121" s="100" t="s">
        <v>1</v>
      </c>
      <c r="N121" s="101" t="s">
        <v>40</v>
      </c>
      <c r="O121" s="101" t="s">
        <v>120</v>
      </c>
      <c r="P121" s="101" t="s">
        <v>121</v>
      </c>
      <c r="Q121" s="101" t="s">
        <v>122</v>
      </c>
      <c r="R121" s="101" t="s">
        <v>123</v>
      </c>
      <c r="S121" s="101" t="s">
        <v>124</v>
      </c>
      <c r="T121" s="102" t="s">
        <v>125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126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881</v>
      </c>
      <c r="F123" s="213" t="s">
        <v>882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P124+P133+P142+P145+P150</f>
        <v>0</v>
      </c>
      <c r="Q123" s="218"/>
      <c r="R123" s="219">
        <f>R124+R133+R142+R145+R150</f>
        <v>0</v>
      </c>
      <c r="S123" s="218"/>
      <c r="T123" s="220">
        <f>T124+T133+T142+T145+T150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156</v>
      </c>
      <c r="AT123" s="222" t="s">
        <v>75</v>
      </c>
      <c r="AU123" s="222" t="s">
        <v>76</v>
      </c>
      <c r="AY123" s="221" t="s">
        <v>129</v>
      </c>
      <c r="BK123" s="223">
        <f>BK124+BK133+BK142+BK145+BK150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883</v>
      </c>
      <c r="F124" s="224" t="s">
        <v>884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156</v>
      </c>
      <c r="AT124" s="222" t="s">
        <v>75</v>
      </c>
      <c r="AU124" s="222" t="s">
        <v>83</v>
      </c>
      <c r="AY124" s="221" t="s">
        <v>129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131</v>
      </c>
      <c r="E125" s="227" t="s">
        <v>885</v>
      </c>
      <c r="F125" s="228" t="s">
        <v>886</v>
      </c>
      <c r="G125" s="229" t="s">
        <v>339</v>
      </c>
      <c r="H125" s="230">
        <v>1</v>
      </c>
      <c r="I125" s="231"/>
      <c r="J125" s="232">
        <f>ROUND(I125*H125,2)</f>
        <v>0</v>
      </c>
      <c r="K125" s="228" t="s">
        <v>135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887</v>
      </c>
      <c r="AT125" s="237" t="s">
        <v>131</v>
      </c>
      <c r="AU125" s="237" t="s">
        <v>85</v>
      </c>
      <c r="AY125" s="17" t="s">
        <v>129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887</v>
      </c>
      <c r="BM125" s="237" t="s">
        <v>888</v>
      </c>
    </row>
    <row r="126" s="2" customFormat="1" ht="16.5" customHeight="1">
      <c r="A126" s="38"/>
      <c r="B126" s="39"/>
      <c r="C126" s="226" t="s">
        <v>85</v>
      </c>
      <c r="D126" s="226" t="s">
        <v>131</v>
      </c>
      <c r="E126" s="227" t="s">
        <v>889</v>
      </c>
      <c r="F126" s="228" t="s">
        <v>890</v>
      </c>
      <c r="G126" s="229" t="s">
        <v>339</v>
      </c>
      <c r="H126" s="230">
        <v>1</v>
      </c>
      <c r="I126" s="231"/>
      <c r="J126" s="232">
        <f>ROUND(I126*H126,2)</f>
        <v>0</v>
      </c>
      <c r="K126" s="228" t="s">
        <v>135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887</v>
      </c>
      <c r="AT126" s="237" t="s">
        <v>131</v>
      </c>
      <c r="AU126" s="237" t="s">
        <v>85</v>
      </c>
      <c r="AY126" s="17" t="s">
        <v>129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887</v>
      </c>
      <c r="BM126" s="237" t="s">
        <v>891</v>
      </c>
    </row>
    <row r="127" s="2" customFormat="1" ht="16.5" customHeight="1">
      <c r="A127" s="38"/>
      <c r="B127" s="39"/>
      <c r="C127" s="226" t="s">
        <v>147</v>
      </c>
      <c r="D127" s="226" t="s">
        <v>131</v>
      </c>
      <c r="E127" s="227" t="s">
        <v>892</v>
      </c>
      <c r="F127" s="228" t="s">
        <v>893</v>
      </c>
      <c r="G127" s="229" t="s">
        <v>339</v>
      </c>
      <c r="H127" s="230">
        <v>1</v>
      </c>
      <c r="I127" s="231"/>
      <c r="J127" s="232">
        <f>ROUND(I127*H127,2)</f>
        <v>0</v>
      </c>
      <c r="K127" s="228" t="s">
        <v>135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887</v>
      </c>
      <c r="AT127" s="237" t="s">
        <v>131</v>
      </c>
      <c r="AU127" s="237" t="s">
        <v>85</v>
      </c>
      <c r="AY127" s="17" t="s">
        <v>129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887</v>
      </c>
      <c r="BM127" s="237" t="s">
        <v>894</v>
      </c>
    </row>
    <row r="128" s="13" customFormat="1">
      <c r="A128" s="13"/>
      <c r="B128" s="239"/>
      <c r="C128" s="240"/>
      <c r="D128" s="241" t="s">
        <v>138</v>
      </c>
      <c r="E128" s="242" t="s">
        <v>1</v>
      </c>
      <c r="F128" s="243" t="s">
        <v>895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129</v>
      </c>
    </row>
    <row r="129" s="14" customFormat="1">
      <c r="A129" s="14"/>
      <c r="B129" s="250"/>
      <c r="C129" s="251"/>
      <c r="D129" s="241" t="s">
        <v>138</v>
      </c>
      <c r="E129" s="252" t="s">
        <v>1</v>
      </c>
      <c r="F129" s="253" t="s">
        <v>83</v>
      </c>
      <c r="G129" s="251"/>
      <c r="H129" s="254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138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129</v>
      </c>
    </row>
    <row r="130" s="15" customFormat="1">
      <c r="A130" s="15"/>
      <c r="B130" s="261"/>
      <c r="C130" s="262"/>
      <c r="D130" s="241" t="s">
        <v>138</v>
      </c>
      <c r="E130" s="263" t="s">
        <v>1</v>
      </c>
      <c r="F130" s="264" t="s">
        <v>141</v>
      </c>
      <c r="G130" s="262"/>
      <c r="H130" s="265">
        <v>1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138</v>
      </c>
      <c r="AU130" s="271" t="s">
        <v>85</v>
      </c>
      <c r="AV130" s="15" t="s">
        <v>136</v>
      </c>
      <c r="AW130" s="15" t="s">
        <v>32</v>
      </c>
      <c r="AX130" s="15" t="s">
        <v>83</v>
      </c>
      <c r="AY130" s="271" t="s">
        <v>129</v>
      </c>
    </row>
    <row r="131" s="2" customFormat="1" ht="16.5" customHeight="1">
      <c r="A131" s="38"/>
      <c r="B131" s="39"/>
      <c r="C131" s="226" t="s">
        <v>136</v>
      </c>
      <c r="D131" s="226" t="s">
        <v>131</v>
      </c>
      <c r="E131" s="227" t="s">
        <v>896</v>
      </c>
      <c r="F131" s="228" t="s">
        <v>897</v>
      </c>
      <c r="G131" s="229" t="s">
        <v>339</v>
      </c>
      <c r="H131" s="230">
        <v>1</v>
      </c>
      <c r="I131" s="231"/>
      <c r="J131" s="232">
        <f>ROUND(I131*H131,2)</f>
        <v>0</v>
      </c>
      <c r="K131" s="228" t="s">
        <v>135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887</v>
      </c>
      <c r="AT131" s="237" t="s">
        <v>131</v>
      </c>
      <c r="AU131" s="237" t="s">
        <v>85</v>
      </c>
      <c r="AY131" s="17" t="s">
        <v>129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887</v>
      </c>
      <c r="BM131" s="237" t="s">
        <v>898</v>
      </c>
    </row>
    <row r="132" s="2" customFormat="1" ht="16.5" customHeight="1">
      <c r="A132" s="38"/>
      <c r="B132" s="39"/>
      <c r="C132" s="226" t="s">
        <v>156</v>
      </c>
      <c r="D132" s="226" t="s">
        <v>131</v>
      </c>
      <c r="E132" s="227" t="s">
        <v>899</v>
      </c>
      <c r="F132" s="228" t="s">
        <v>900</v>
      </c>
      <c r="G132" s="229" t="s">
        <v>339</v>
      </c>
      <c r="H132" s="230">
        <v>1</v>
      </c>
      <c r="I132" s="231"/>
      <c r="J132" s="232">
        <f>ROUND(I132*H132,2)</f>
        <v>0</v>
      </c>
      <c r="K132" s="228" t="s">
        <v>135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887</v>
      </c>
      <c r="AT132" s="237" t="s">
        <v>131</v>
      </c>
      <c r="AU132" s="237" t="s">
        <v>85</v>
      </c>
      <c r="AY132" s="17" t="s">
        <v>129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887</v>
      </c>
      <c r="BM132" s="237" t="s">
        <v>901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902</v>
      </c>
      <c r="F133" s="224" t="s">
        <v>903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SUM(P134:P141)</f>
        <v>0</v>
      </c>
      <c r="Q133" s="218"/>
      <c r="R133" s="219">
        <f>SUM(R134:R141)</f>
        <v>0</v>
      </c>
      <c r="S133" s="218"/>
      <c r="T133" s="22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156</v>
      </c>
      <c r="AT133" s="222" t="s">
        <v>75</v>
      </c>
      <c r="AU133" s="222" t="s">
        <v>83</v>
      </c>
      <c r="AY133" s="221" t="s">
        <v>129</v>
      </c>
      <c r="BK133" s="223">
        <f>SUM(BK134:BK141)</f>
        <v>0</v>
      </c>
    </row>
    <row r="134" s="2" customFormat="1" ht="16.5" customHeight="1">
      <c r="A134" s="38"/>
      <c r="B134" s="39"/>
      <c r="C134" s="226" t="s">
        <v>162</v>
      </c>
      <c r="D134" s="226" t="s">
        <v>131</v>
      </c>
      <c r="E134" s="227" t="s">
        <v>904</v>
      </c>
      <c r="F134" s="228" t="s">
        <v>903</v>
      </c>
      <c r="G134" s="229" t="s">
        <v>339</v>
      </c>
      <c r="H134" s="230">
        <v>1</v>
      </c>
      <c r="I134" s="231"/>
      <c r="J134" s="232">
        <f>ROUND(I134*H134,2)</f>
        <v>0</v>
      </c>
      <c r="K134" s="228" t="s">
        <v>135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887</v>
      </c>
      <c r="AT134" s="237" t="s">
        <v>131</v>
      </c>
      <c r="AU134" s="237" t="s">
        <v>85</v>
      </c>
      <c r="AY134" s="17" t="s">
        <v>129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887</v>
      </c>
      <c r="BM134" s="237" t="s">
        <v>905</v>
      </c>
    </row>
    <row r="135" s="13" customFormat="1">
      <c r="A135" s="13"/>
      <c r="B135" s="239"/>
      <c r="C135" s="240"/>
      <c r="D135" s="241" t="s">
        <v>138</v>
      </c>
      <c r="E135" s="242" t="s">
        <v>1</v>
      </c>
      <c r="F135" s="243" t="s">
        <v>906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138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129</v>
      </c>
    </row>
    <row r="136" s="14" customFormat="1">
      <c r="A136" s="14"/>
      <c r="B136" s="250"/>
      <c r="C136" s="251"/>
      <c r="D136" s="241" t="s">
        <v>138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138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129</v>
      </c>
    </row>
    <row r="137" s="15" customFormat="1">
      <c r="A137" s="15"/>
      <c r="B137" s="261"/>
      <c r="C137" s="262"/>
      <c r="D137" s="241" t="s">
        <v>138</v>
      </c>
      <c r="E137" s="263" t="s">
        <v>1</v>
      </c>
      <c r="F137" s="264" t="s">
        <v>141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138</v>
      </c>
      <c r="AU137" s="271" t="s">
        <v>85</v>
      </c>
      <c r="AV137" s="15" t="s">
        <v>136</v>
      </c>
      <c r="AW137" s="15" t="s">
        <v>32</v>
      </c>
      <c r="AX137" s="15" t="s">
        <v>83</v>
      </c>
      <c r="AY137" s="271" t="s">
        <v>129</v>
      </c>
    </row>
    <row r="138" s="2" customFormat="1" ht="16.5" customHeight="1">
      <c r="A138" s="38"/>
      <c r="B138" s="39"/>
      <c r="C138" s="226" t="s">
        <v>168</v>
      </c>
      <c r="D138" s="226" t="s">
        <v>131</v>
      </c>
      <c r="E138" s="227" t="s">
        <v>907</v>
      </c>
      <c r="F138" s="228" t="s">
        <v>908</v>
      </c>
      <c r="G138" s="229" t="s">
        <v>339</v>
      </c>
      <c r="H138" s="230">
        <v>1</v>
      </c>
      <c r="I138" s="231"/>
      <c r="J138" s="232">
        <f>ROUND(I138*H138,2)</f>
        <v>0</v>
      </c>
      <c r="K138" s="228" t="s">
        <v>135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887</v>
      </c>
      <c r="AT138" s="237" t="s">
        <v>131</v>
      </c>
      <c r="AU138" s="237" t="s">
        <v>85</v>
      </c>
      <c r="AY138" s="17" t="s">
        <v>129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887</v>
      </c>
      <c r="BM138" s="237" t="s">
        <v>909</v>
      </c>
    </row>
    <row r="139" s="13" customFormat="1">
      <c r="A139" s="13"/>
      <c r="B139" s="239"/>
      <c r="C139" s="240"/>
      <c r="D139" s="241" t="s">
        <v>138</v>
      </c>
      <c r="E139" s="242" t="s">
        <v>1</v>
      </c>
      <c r="F139" s="243" t="s">
        <v>910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138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129</v>
      </c>
    </row>
    <row r="140" s="14" customFormat="1">
      <c r="A140" s="14"/>
      <c r="B140" s="250"/>
      <c r="C140" s="251"/>
      <c r="D140" s="241" t="s">
        <v>138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138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129</v>
      </c>
    </row>
    <row r="141" s="15" customFormat="1">
      <c r="A141" s="15"/>
      <c r="B141" s="261"/>
      <c r="C141" s="262"/>
      <c r="D141" s="241" t="s">
        <v>138</v>
      </c>
      <c r="E141" s="263" t="s">
        <v>1</v>
      </c>
      <c r="F141" s="264" t="s">
        <v>141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138</v>
      </c>
      <c r="AU141" s="271" t="s">
        <v>85</v>
      </c>
      <c r="AV141" s="15" t="s">
        <v>136</v>
      </c>
      <c r="AW141" s="15" t="s">
        <v>32</v>
      </c>
      <c r="AX141" s="15" t="s">
        <v>83</v>
      </c>
      <c r="AY141" s="271" t="s">
        <v>129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911</v>
      </c>
      <c r="F142" s="224" t="s">
        <v>912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SUM(P143:P144)</f>
        <v>0</v>
      </c>
      <c r="Q142" s="218"/>
      <c r="R142" s="219">
        <f>SUM(R143:R144)</f>
        <v>0</v>
      </c>
      <c r="S142" s="218"/>
      <c r="T142" s="22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156</v>
      </c>
      <c r="AT142" s="222" t="s">
        <v>75</v>
      </c>
      <c r="AU142" s="222" t="s">
        <v>83</v>
      </c>
      <c r="AY142" s="221" t="s">
        <v>129</v>
      </c>
      <c r="BK142" s="223">
        <f>SUM(BK143:BK144)</f>
        <v>0</v>
      </c>
    </row>
    <row r="143" s="2" customFormat="1" ht="16.5" customHeight="1">
      <c r="A143" s="38"/>
      <c r="B143" s="39"/>
      <c r="C143" s="226" t="s">
        <v>173</v>
      </c>
      <c r="D143" s="226" t="s">
        <v>131</v>
      </c>
      <c r="E143" s="227" t="s">
        <v>913</v>
      </c>
      <c r="F143" s="228" t="s">
        <v>914</v>
      </c>
      <c r="G143" s="229" t="s">
        <v>339</v>
      </c>
      <c r="H143" s="230">
        <v>1</v>
      </c>
      <c r="I143" s="231"/>
      <c r="J143" s="232">
        <f>ROUND(I143*H143,2)</f>
        <v>0</v>
      </c>
      <c r="K143" s="228" t="s">
        <v>135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887</v>
      </c>
      <c r="AT143" s="237" t="s">
        <v>131</v>
      </c>
      <c r="AU143" s="237" t="s">
        <v>85</v>
      </c>
      <c r="AY143" s="17" t="s">
        <v>129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887</v>
      </c>
      <c r="BM143" s="237" t="s">
        <v>915</v>
      </c>
    </row>
    <row r="144" s="2" customFormat="1" ht="16.5" customHeight="1">
      <c r="A144" s="38"/>
      <c r="B144" s="39"/>
      <c r="C144" s="226" t="s">
        <v>178</v>
      </c>
      <c r="D144" s="226" t="s">
        <v>131</v>
      </c>
      <c r="E144" s="227" t="s">
        <v>916</v>
      </c>
      <c r="F144" s="228" t="s">
        <v>917</v>
      </c>
      <c r="G144" s="229" t="s">
        <v>339</v>
      </c>
      <c r="H144" s="230">
        <v>4</v>
      </c>
      <c r="I144" s="231"/>
      <c r="J144" s="232">
        <f>ROUND(I144*H144,2)</f>
        <v>0</v>
      </c>
      <c r="K144" s="228" t="s">
        <v>135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887</v>
      </c>
      <c r="AT144" s="237" t="s">
        <v>131</v>
      </c>
      <c r="AU144" s="237" t="s">
        <v>85</v>
      </c>
      <c r="AY144" s="17" t="s">
        <v>129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887</v>
      </c>
      <c r="BM144" s="237" t="s">
        <v>918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919</v>
      </c>
      <c r="F145" s="224" t="s">
        <v>920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SUM(P146:P149)</f>
        <v>0</v>
      </c>
      <c r="Q145" s="218"/>
      <c r="R145" s="219">
        <f>SUM(R146:R149)</f>
        <v>0</v>
      </c>
      <c r="S145" s="218"/>
      <c r="T145" s="22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156</v>
      </c>
      <c r="AT145" s="222" t="s">
        <v>75</v>
      </c>
      <c r="AU145" s="222" t="s">
        <v>83</v>
      </c>
      <c r="AY145" s="221" t="s">
        <v>129</v>
      </c>
      <c r="BK145" s="223">
        <f>SUM(BK146:BK149)</f>
        <v>0</v>
      </c>
    </row>
    <row r="146" s="2" customFormat="1" ht="16.5" customHeight="1">
      <c r="A146" s="38"/>
      <c r="B146" s="39"/>
      <c r="C146" s="226" t="s">
        <v>183</v>
      </c>
      <c r="D146" s="226" t="s">
        <v>131</v>
      </c>
      <c r="E146" s="227" t="s">
        <v>921</v>
      </c>
      <c r="F146" s="228" t="s">
        <v>922</v>
      </c>
      <c r="G146" s="229" t="s">
        <v>339</v>
      </c>
      <c r="H146" s="230">
        <v>1</v>
      </c>
      <c r="I146" s="231"/>
      <c r="J146" s="232">
        <f>ROUND(I146*H146,2)</f>
        <v>0</v>
      </c>
      <c r="K146" s="228" t="s">
        <v>135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887</v>
      </c>
      <c r="AT146" s="237" t="s">
        <v>131</v>
      </c>
      <c r="AU146" s="237" t="s">
        <v>85</v>
      </c>
      <c r="AY146" s="17" t="s">
        <v>129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887</v>
      </c>
      <c r="BM146" s="237" t="s">
        <v>923</v>
      </c>
    </row>
    <row r="147" s="13" customFormat="1">
      <c r="A147" s="13"/>
      <c r="B147" s="239"/>
      <c r="C147" s="240"/>
      <c r="D147" s="241" t="s">
        <v>138</v>
      </c>
      <c r="E147" s="242" t="s">
        <v>1</v>
      </c>
      <c r="F147" s="243" t="s">
        <v>924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138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129</v>
      </c>
    </row>
    <row r="148" s="14" customFormat="1">
      <c r="A148" s="14"/>
      <c r="B148" s="250"/>
      <c r="C148" s="251"/>
      <c r="D148" s="241" t="s">
        <v>138</v>
      </c>
      <c r="E148" s="252" t="s">
        <v>1</v>
      </c>
      <c r="F148" s="253" t="s">
        <v>83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138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129</v>
      </c>
    </row>
    <row r="149" s="15" customFormat="1">
      <c r="A149" s="15"/>
      <c r="B149" s="261"/>
      <c r="C149" s="262"/>
      <c r="D149" s="241" t="s">
        <v>138</v>
      </c>
      <c r="E149" s="263" t="s">
        <v>1</v>
      </c>
      <c r="F149" s="264" t="s">
        <v>141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138</v>
      </c>
      <c r="AU149" s="271" t="s">
        <v>85</v>
      </c>
      <c r="AV149" s="15" t="s">
        <v>136</v>
      </c>
      <c r="AW149" s="15" t="s">
        <v>32</v>
      </c>
      <c r="AX149" s="15" t="s">
        <v>83</v>
      </c>
      <c r="AY149" s="271" t="s">
        <v>129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925</v>
      </c>
      <c r="F150" s="224" t="s">
        <v>926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P151</f>
        <v>0</v>
      </c>
      <c r="Q150" s="218"/>
      <c r="R150" s="219">
        <f>R151</f>
        <v>0</v>
      </c>
      <c r="S150" s="218"/>
      <c r="T150" s="22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156</v>
      </c>
      <c r="AT150" s="222" t="s">
        <v>75</v>
      </c>
      <c r="AU150" s="222" t="s">
        <v>83</v>
      </c>
      <c r="AY150" s="221" t="s">
        <v>129</v>
      </c>
      <c r="BK150" s="223">
        <f>BK151</f>
        <v>0</v>
      </c>
    </row>
    <row r="151" s="2" customFormat="1" ht="16.5" customHeight="1">
      <c r="A151" s="38"/>
      <c r="B151" s="39"/>
      <c r="C151" s="226" t="s">
        <v>187</v>
      </c>
      <c r="D151" s="226" t="s">
        <v>131</v>
      </c>
      <c r="E151" s="227" t="s">
        <v>927</v>
      </c>
      <c r="F151" s="228" t="s">
        <v>928</v>
      </c>
      <c r="G151" s="229" t="s">
        <v>339</v>
      </c>
      <c r="H151" s="230">
        <v>1</v>
      </c>
      <c r="I151" s="231"/>
      <c r="J151" s="232">
        <f>ROUND(I151*H151,2)</f>
        <v>0</v>
      </c>
      <c r="K151" s="228" t="s">
        <v>135</v>
      </c>
      <c r="L151" s="44"/>
      <c r="M151" s="285" t="s">
        <v>1</v>
      </c>
      <c r="N151" s="286" t="s">
        <v>41</v>
      </c>
      <c r="O151" s="287"/>
      <c r="P151" s="288">
        <f>O151*H151</f>
        <v>0</v>
      </c>
      <c r="Q151" s="288">
        <v>0</v>
      </c>
      <c r="R151" s="288">
        <f>Q151*H151</f>
        <v>0</v>
      </c>
      <c r="S151" s="288">
        <v>0</v>
      </c>
      <c r="T151" s="28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887</v>
      </c>
      <c r="AT151" s="237" t="s">
        <v>131</v>
      </c>
      <c r="AU151" s="237" t="s">
        <v>85</v>
      </c>
      <c r="AY151" s="17" t="s">
        <v>129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887</v>
      </c>
      <c r="BM151" s="237" t="s">
        <v>929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wFx7QWw1bZU5IHNHQEcfw1mKzQF2sLqo17FErcSgJgLTgs2uSTvCCn+l8qRO4AbPfRIIgU4+AYaawAV/IC63WA==" hashValue="HTqplQvX7GcrZWrqLypUc9F5vRBru+7cFgQ2nbDGjp5hSAGcjFYmEgCVs6W5WjBVycKOxzyutPqK57GGDbDjVw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2024-02-13T12:44:46Z</dcterms:created>
  <dcterms:modified xsi:type="dcterms:W3CDTF">2024-02-13T12:44:51Z</dcterms:modified>
</cp:coreProperties>
</file>