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POLECENTRUMA - OBJEKT A 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'SPOLECENTRUMA - OBJEKT A ...'!$C$128:$K$406</definedName>
    <definedName name="_xlnm.Print_Area" localSheetId="1">'SPOLECENTRUMA - OBJEKT A ...'!$C$4:$J$76,'SPOLECENTRUMA - OBJEKT A ...'!$C$82:$J$112,'SPOLECENTRUMA - OBJEKT A ...'!$C$118:$J$406</definedName>
    <definedName name="_xlnm.Print_Titles" localSheetId="1">'SPOLECENTRUMA - OBJEKT A ...'!$128:$128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405"/>
  <c r="BH405"/>
  <c r="BG405"/>
  <c r="BF405"/>
  <c r="T405"/>
  <c r="T404"/>
  <c r="R405"/>
  <c r="R404"/>
  <c r="P405"/>
  <c r="P404"/>
  <c r="BI403"/>
  <c r="BH403"/>
  <c r="BG403"/>
  <c r="BF403"/>
  <c r="T403"/>
  <c r="T402"/>
  <c r="T401"/>
  <c r="R403"/>
  <c r="R402"/>
  <c r="R401"/>
  <c r="P403"/>
  <c r="P402"/>
  <c r="P401"/>
  <c r="BI395"/>
  <c r="BH395"/>
  <c r="BG395"/>
  <c r="BF395"/>
  <c r="T395"/>
  <c r="T394"/>
  <c r="R395"/>
  <c r="R394"/>
  <c r="P395"/>
  <c r="P394"/>
  <c r="BI393"/>
  <c r="BH393"/>
  <c r="BG393"/>
  <c r="BF393"/>
  <c r="T393"/>
  <c r="R393"/>
  <c r="P393"/>
  <c r="BI391"/>
  <c r="BH391"/>
  <c r="BG391"/>
  <c r="BF391"/>
  <c r="T391"/>
  <c r="R391"/>
  <c r="P391"/>
  <c r="BI389"/>
  <c r="BH389"/>
  <c r="BG389"/>
  <c r="BF389"/>
  <c r="T389"/>
  <c r="R389"/>
  <c r="P389"/>
  <c r="BI387"/>
  <c r="BH387"/>
  <c r="BG387"/>
  <c r="BF387"/>
  <c r="T387"/>
  <c r="R387"/>
  <c r="P387"/>
  <c r="BI382"/>
  <c r="BH382"/>
  <c r="BG382"/>
  <c r="BF382"/>
  <c r="T382"/>
  <c r="R382"/>
  <c r="P382"/>
  <c r="BI379"/>
  <c r="BH379"/>
  <c r="BG379"/>
  <c r="BF379"/>
  <c r="T379"/>
  <c r="R379"/>
  <c r="P379"/>
  <c r="BI376"/>
  <c r="BH376"/>
  <c r="BG376"/>
  <c r="BF376"/>
  <c r="T376"/>
  <c r="R376"/>
  <c r="P376"/>
  <c r="BI373"/>
  <c r="BH373"/>
  <c r="BG373"/>
  <c r="BF373"/>
  <c r="T373"/>
  <c r="R373"/>
  <c r="P373"/>
  <c r="BI371"/>
  <c r="BH371"/>
  <c r="BG371"/>
  <c r="BF371"/>
  <c r="T371"/>
  <c r="R371"/>
  <c r="P371"/>
  <c r="BI369"/>
  <c r="BH369"/>
  <c r="BG369"/>
  <c r="BF369"/>
  <c r="T369"/>
  <c r="R369"/>
  <c r="P369"/>
  <c r="BI367"/>
  <c r="BH367"/>
  <c r="BG367"/>
  <c r="BF367"/>
  <c r="T367"/>
  <c r="R367"/>
  <c r="P367"/>
  <c r="BI364"/>
  <c r="BH364"/>
  <c r="BG364"/>
  <c r="BF364"/>
  <c r="T364"/>
  <c r="R364"/>
  <c r="P364"/>
  <c r="BI362"/>
  <c r="BH362"/>
  <c r="BG362"/>
  <c r="BF362"/>
  <c r="T362"/>
  <c r="R362"/>
  <c r="P362"/>
  <c r="BI359"/>
  <c r="BH359"/>
  <c r="BG359"/>
  <c r="BF359"/>
  <c r="T359"/>
  <c r="R359"/>
  <c r="P359"/>
  <c r="BI353"/>
  <c r="BH353"/>
  <c r="BG353"/>
  <c r="BF353"/>
  <c r="T353"/>
  <c r="R353"/>
  <c r="P353"/>
  <c r="BI350"/>
  <c r="BH350"/>
  <c r="BG350"/>
  <c r="BF350"/>
  <c r="T350"/>
  <c r="R350"/>
  <c r="P350"/>
  <c r="BI348"/>
  <c r="BH348"/>
  <c r="BG348"/>
  <c r="BF348"/>
  <c r="T348"/>
  <c r="R348"/>
  <c r="P348"/>
  <c r="BI341"/>
  <c r="BH341"/>
  <c r="BG341"/>
  <c r="BF341"/>
  <c r="T341"/>
  <c r="R341"/>
  <c r="P341"/>
  <c r="BI338"/>
  <c r="BH338"/>
  <c r="BG338"/>
  <c r="BF338"/>
  <c r="T338"/>
  <c r="T337"/>
  <c r="R338"/>
  <c r="R337"/>
  <c r="P338"/>
  <c r="P337"/>
  <c r="BI336"/>
  <c r="BH336"/>
  <c r="BG336"/>
  <c r="BF336"/>
  <c r="T336"/>
  <c r="R336"/>
  <c r="P336"/>
  <c r="BI334"/>
  <c r="BH334"/>
  <c r="BG334"/>
  <c r="BF334"/>
  <c r="T334"/>
  <c r="R334"/>
  <c r="P334"/>
  <c r="BI331"/>
  <c r="BH331"/>
  <c r="BG331"/>
  <c r="BF331"/>
  <c r="T331"/>
  <c r="R331"/>
  <c r="P331"/>
  <c r="BI327"/>
  <c r="BH327"/>
  <c r="BG327"/>
  <c r="BF327"/>
  <c r="T327"/>
  <c r="R327"/>
  <c r="P327"/>
  <c r="BI313"/>
  <c r="BH313"/>
  <c r="BG313"/>
  <c r="BF313"/>
  <c r="T313"/>
  <c r="R313"/>
  <c r="P313"/>
  <c r="BI310"/>
  <c r="BH310"/>
  <c r="BG310"/>
  <c r="BF310"/>
  <c r="T310"/>
  <c r="R310"/>
  <c r="P310"/>
  <c r="BI306"/>
  <c r="BH306"/>
  <c r="BG306"/>
  <c r="BF306"/>
  <c r="T306"/>
  <c r="R306"/>
  <c r="P306"/>
  <c r="BI303"/>
  <c r="BH303"/>
  <c r="BG303"/>
  <c r="BF303"/>
  <c r="T303"/>
  <c r="R303"/>
  <c r="P303"/>
  <c r="BI296"/>
  <c r="BH296"/>
  <c r="BG296"/>
  <c r="BF296"/>
  <c r="T296"/>
  <c r="R296"/>
  <c r="P296"/>
  <c r="BI285"/>
  <c r="BH285"/>
  <c r="BG285"/>
  <c r="BF285"/>
  <c r="T285"/>
  <c r="R285"/>
  <c r="P285"/>
  <c r="BI276"/>
  <c r="BH276"/>
  <c r="BG276"/>
  <c r="BF276"/>
  <c r="T276"/>
  <c r="R276"/>
  <c r="P276"/>
  <c r="BI270"/>
  <c r="BH270"/>
  <c r="BG270"/>
  <c r="BF270"/>
  <c r="T270"/>
  <c r="R270"/>
  <c r="P270"/>
  <c r="BI268"/>
  <c r="BH268"/>
  <c r="BG268"/>
  <c r="BF268"/>
  <c r="T268"/>
  <c r="R268"/>
  <c r="P268"/>
  <c r="BI265"/>
  <c r="BH265"/>
  <c r="BG265"/>
  <c r="BF265"/>
  <c r="T265"/>
  <c r="R265"/>
  <c r="P265"/>
  <c r="BI262"/>
  <c r="BH262"/>
  <c r="BG262"/>
  <c r="BF262"/>
  <c r="T262"/>
  <c r="R262"/>
  <c r="P262"/>
  <c r="BI258"/>
  <c r="BH258"/>
  <c r="BG258"/>
  <c r="BF258"/>
  <c r="T258"/>
  <c r="R258"/>
  <c r="P258"/>
  <c r="BI244"/>
  <c r="BH244"/>
  <c r="BG244"/>
  <c r="BF244"/>
  <c r="T244"/>
  <c r="R244"/>
  <c r="P244"/>
  <c r="BI241"/>
  <c r="BH241"/>
  <c r="BG241"/>
  <c r="BF241"/>
  <c r="T241"/>
  <c r="R241"/>
  <c r="P241"/>
  <c r="BI234"/>
  <c r="BH234"/>
  <c r="BG234"/>
  <c r="BF234"/>
  <c r="T234"/>
  <c r="R234"/>
  <c r="P234"/>
  <c r="BI231"/>
  <c r="BH231"/>
  <c r="BG231"/>
  <c r="BF231"/>
  <c r="T231"/>
  <c r="T230"/>
  <c r="R231"/>
  <c r="R230"/>
  <c r="P231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2"/>
  <c r="BH202"/>
  <c r="BG202"/>
  <c r="BF202"/>
  <c r="T202"/>
  <c r="R202"/>
  <c r="P202"/>
  <c r="BI195"/>
  <c r="BH195"/>
  <c r="BG195"/>
  <c r="BF195"/>
  <c r="T195"/>
  <c r="R195"/>
  <c r="P195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77"/>
  <c r="BH177"/>
  <c r="BG177"/>
  <c r="BF177"/>
  <c r="T177"/>
  <c r="R177"/>
  <c r="P177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0"/>
  <c r="BH150"/>
  <c r="BG150"/>
  <c r="BF150"/>
  <c r="T150"/>
  <c r="R150"/>
  <c r="P150"/>
  <c r="BI146"/>
  <c r="BH146"/>
  <c r="BG146"/>
  <c r="BF146"/>
  <c r="T146"/>
  <c r="R146"/>
  <c r="P146"/>
  <c r="BI143"/>
  <c r="BH143"/>
  <c r="BG143"/>
  <c r="BF143"/>
  <c r="T143"/>
  <c r="R143"/>
  <c r="P143"/>
  <c r="BI141"/>
  <c r="BH141"/>
  <c r="BG141"/>
  <c r="BF141"/>
  <c r="T141"/>
  <c r="R141"/>
  <c r="P141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J126"/>
  <c r="J125"/>
  <c r="F123"/>
  <c r="E121"/>
  <c r="J90"/>
  <c r="J89"/>
  <c r="F87"/>
  <c r="E85"/>
  <c r="J16"/>
  <c r="E16"/>
  <c r="F126"/>
  <c r="J15"/>
  <c r="J13"/>
  <c r="E13"/>
  <c r="F125"/>
  <c r="J12"/>
  <c r="J10"/>
  <c r="J123"/>
  <c i="1" r="L90"/>
  <c r="AM90"/>
  <c r="AM89"/>
  <c r="L89"/>
  <c r="AM87"/>
  <c r="L87"/>
  <c r="L85"/>
  <c r="L84"/>
  <c i="2" r="J403"/>
  <c r="J393"/>
  <c r="J387"/>
  <c r="BK376"/>
  <c r="BK373"/>
  <c r="J373"/>
  <c r="J371"/>
  <c r="BK367"/>
  <c r="BK362"/>
  <c r="J353"/>
  <c r="J348"/>
  <c r="BK338"/>
  <c r="BK334"/>
  <c r="J327"/>
  <c r="J310"/>
  <c r="J303"/>
  <c r="J285"/>
  <c r="J270"/>
  <c r="BK265"/>
  <c r="BK244"/>
  <c r="J234"/>
  <c r="BK228"/>
  <c r="J226"/>
  <c r="J222"/>
  <c r="J218"/>
  <c r="BK202"/>
  <c r="BK193"/>
  <c r="J187"/>
  <c r="J172"/>
  <c r="BK167"/>
  <c r="BK163"/>
  <c r="BK154"/>
  <c r="J146"/>
  <c r="BK137"/>
  <c r="BK132"/>
  <c r="BK405"/>
  <c r="J395"/>
  <c r="J391"/>
  <c r="BK387"/>
  <c r="J389"/>
  <c r="BK379"/>
  <c r="J367"/>
  <c r="J362"/>
  <c r="BK353"/>
  <c r="BK348"/>
  <c r="J338"/>
  <c r="J334"/>
  <c r="BK313"/>
  <c r="J306"/>
  <c r="J296"/>
  <c r="J276"/>
  <c r="BK268"/>
  <c r="J262"/>
  <c r="J241"/>
  <c r="J231"/>
  <c r="BK218"/>
  <c r="BK208"/>
  <c r="J193"/>
  <c r="J184"/>
  <c r="BK175"/>
  <c r="J167"/>
  <c r="BK159"/>
  <c r="BK146"/>
  <c r="BK141"/>
  <c r="BK327"/>
  <c r="J244"/>
  <c r="BK222"/>
  <c r="J214"/>
  <c r="J208"/>
  <c r="BK187"/>
  <c r="J175"/>
  <c r="J163"/>
  <c r="J154"/>
  <c r="BK143"/>
  <c r="J132"/>
  <c r="BK395"/>
  <c r="BK391"/>
  <c r="BK382"/>
  <c r="J379"/>
  <c r="J376"/>
  <c r="BK371"/>
  <c r="BK369"/>
  <c r="J364"/>
  <c r="BK359"/>
  <c r="J350"/>
  <c r="J341"/>
  <c r="BK336"/>
  <c r="J331"/>
  <c r="J313"/>
  <c r="BK306"/>
  <c r="BK296"/>
  <c r="BK276"/>
  <c r="J268"/>
  <c r="BK262"/>
  <c r="BK241"/>
  <c r="BK231"/>
  <c r="J228"/>
  <c r="BK224"/>
  <c r="BK220"/>
  <c r="BK214"/>
  <c r="BK195"/>
  <c r="BK190"/>
  <c r="BK184"/>
  <c r="BK169"/>
  <c r="BK165"/>
  <c r="J156"/>
  <c r="BK150"/>
  <c r="J141"/>
  <c r="BK135"/>
  <c r="BK403"/>
  <c r="BK393"/>
  <c r="BK389"/>
  <c r="J405"/>
  <c r="J382"/>
  <c r="J369"/>
  <c r="BK364"/>
  <c r="J359"/>
  <c r="BK350"/>
  <c r="BK341"/>
  <c r="J336"/>
  <c r="BK331"/>
  <c r="BK310"/>
  <c r="BK303"/>
  <c r="BK285"/>
  <c r="BK270"/>
  <c r="J265"/>
  <c r="J258"/>
  <c r="BK234"/>
  <c r="BK226"/>
  <c r="BK211"/>
  <c r="J195"/>
  <c r="J190"/>
  <c r="BK177"/>
  <c r="J169"/>
  <c r="J165"/>
  <c r="BK156"/>
  <c r="J143"/>
  <c r="J137"/>
  <c r="BK258"/>
  <c r="J224"/>
  <c r="J220"/>
  <c r="J211"/>
  <c r="J202"/>
  <c r="J177"/>
  <c r="BK172"/>
  <c r="J159"/>
  <c r="J150"/>
  <c r="J135"/>
  <c i="1" r="AS94"/>
  <c i="2" l="1" r="R131"/>
  <c r="T131"/>
  <c r="P140"/>
  <c r="T140"/>
  <c r="R162"/>
  <c r="T162"/>
  <c r="P171"/>
  <c r="T171"/>
  <c r="P217"/>
  <c r="T217"/>
  <c r="P233"/>
  <c r="T233"/>
  <c r="P269"/>
  <c r="BK131"/>
  <c r="J131"/>
  <c r="J96"/>
  <c r="P131"/>
  <c r="BK140"/>
  <c r="J140"/>
  <c r="J97"/>
  <c r="R140"/>
  <c r="BK162"/>
  <c r="J162"/>
  <c r="J98"/>
  <c r="P162"/>
  <c r="BK171"/>
  <c r="J171"/>
  <c r="J99"/>
  <c r="R171"/>
  <c r="BK217"/>
  <c r="J217"/>
  <c r="J100"/>
  <c r="R217"/>
  <c r="BK233"/>
  <c r="J233"/>
  <c r="J103"/>
  <c r="R233"/>
  <c r="BK269"/>
  <c r="J269"/>
  <c r="J104"/>
  <c r="R269"/>
  <c r="T269"/>
  <c r="BK340"/>
  <c r="J340"/>
  <c r="J106"/>
  <c r="P340"/>
  <c r="R340"/>
  <c r="T340"/>
  <c r="BK349"/>
  <c r="J349"/>
  <c r="J107"/>
  <c r="P349"/>
  <c r="R349"/>
  <c r="T349"/>
  <c r="BK230"/>
  <c r="J230"/>
  <c r="J101"/>
  <c r="BK337"/>
  <c r="J337"/>
  <c r="J105"/>
  <c r="BK394"/>
  <c r="J394"/>
  <c r="J108"/>
  <c r="BK402"/>
  <c r="J402"/>
  <c r="J110"/>
  <c r="BK404"/>
  <c r="J404"/>
  <c r="J111"/>
  <c r="F90"/>
  <c r="BE135"/>
  <c r="BE137"/>
  <c r="BE143"/>
  <c r="BE146"/>
  <c r="BE154"/>
  <c r="BE165"/>
  <c r="BE169"/>
  <c r="BE177"/>
  <c r="BE193"/>
  <c r="BE224"/>
  <c r="BE226"/>
  <c r="BE228"/>
  <c r="BE231"/>
  <c r="BE234"/>
  <c r="BE265"/>
  <c r="BE268"/>
  <c r="BE276"/>
  <c r="BE285"/>
  <c r="BE296"/>
  <c r="BE303"/>
  <c r="BE306"/>
  <c r="F89"/>
  <c r="BE132"/>
  <c r="BE150"/>
  <c r="BE184"/>
  <c r="BE214"/>
  <c r="BE220"/>
  <c r="BE222"/>
  <c r="BE241"/>
  <c r="BE258"/>
  <c r="BE327"/>
  <c r="BE331"/>
  <c r="BE341"/>
  <c r="BE348"/>
  <c r="BE350"/>
  <c r="BE353"/>
  <c r="BE362"/>
  <c r="BE382"/>
  <c r="BE391"/>
  <c r="BE393"/>
  <c r="BE395"/>
  <c r="BE405"/>
  <c r="BE379"/>
  <c r="BE403"/>
  <c r="J87"/>
  <c r="BE141"/>
  <c r="BE156"/>
  <c r="BE159"/>
  <c r="BE163"/>
  <c r="BE167"/>
  <c r="BE172"/>
  <c r="BE175"/>
  <c r="BE187"/>
  <c r="BE190"/>
  <c r="BE195"/>
  <c r="BE202"/>
  <c r="BE208"/>
  <c r="BE211"/>
  <c r="BE218"/>
  <c r="BE244"/>
  <c r="BE262"/>
  <c r="BE270"/>
  <c r="BE310"/>
  <c r="BE313"/>
  <c r="BE334"/>
  <c r="BE336"/>
  <c r="BE338"/>
  <c r="BE359"/>
  <c r="BE364"/>
  <c r="BE367"/>
  <c r="BE369"/>
  <c r="BE371"/>
  <c r="BE373"/>
  <c r="BE376"/>
  <c r="BE387"/>
  <c r="BE389"/>
  <c r="F33"/>
  <c i="1" r="BB95"/>
  <c r="BB94"/>
  <c r="W31"/>
  <c i="2" r="J32"/>
  <c i="1" r="AW95"/>
  <c i="2" r="F35"/>
  <c i="1" r="BD95"/>
  <c r="BD94"/>
  <c r="W33"/>
  <c i="2" r="F32"/>
  <c i="1" r="BA95"/>
  <c r="BA94"/>
  <c r="W30"/>
  <c i="2" r="F34"/>
  <c i="1" r="BC95"/>
  <c r="BC94"/>
  <c r="W32"/>
  <c i="2" l="1" r="P130"/>
  <c r="T232"/>
  <c r="P232"/>
  <c r="T130"/>
  <c r="T129"/>
  <c r="R232"/>
  <c r="R130"/>
  <c r="R129"/>
  <c r="BK130"/>
  <c r="J130"/>
  <c r="J95"/>
  <c r="BK232"/>
  <c r="J232"/>
  <c r="J102"/>
  <c r="BK401"/>
  <c r="J401"/>
  <c r="J109"/>
  <c i="1" r="AX94"/>
  <c i="2" r="F31"/>
  <c i="1" r="AZ95"/>
  <c r="AZ94"/>
  <c r="W29"/>
  <c r="AW94"/>
  <c r="AK30"/>
  <c r="AY94"/>
  <c i="2" r="J31"/>
  <c i="1" r="AV95"/>
  <c r="AT95"/>
  <c i="2" l="1" r="P129"/>
  <c i="1" r="AU95"/>
  <c i="2" r="BK129"/>
  <c r="J129"/>
  <c r="J94"/>
  <c i="1" r="AU94"/>
  <c r="AV94"/>
  <c r="AK29"/>
  <c i="2" l="1" r="J28"/>
  <c i="1" r="AG95"/>
  <c r="AG94"/>
  <c r="AK26"/>
  <c r="AT94"/>
  <c r="AN94"/>
  <c i="2" l="1" r="J37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<sst xmlns="http://schemas.openxmlformats.org/spreadsheetml/2006/main">
  <si>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</si>
  <si>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</si>
  <si>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</si>
  <si>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</si>
  <si>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</si>
  <si>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{5df1eac3-c0bc-4d6b-9d29-e4825fc93c9a}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</si>
  <si>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</si>
  <si>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</si>
  <si>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</si>
  <si>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</si>
  <si>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</si>
  <si>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</si>
  <si>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</si>
  <si>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</si>
  <si>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SPOLECENTRUMA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</si>
  <si>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</si>
  <si>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</si>
  <si>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OBJEKT A OPRAVA STŘEŠ. PLÁŠTĚ</t>
  </si>
  <si>
    <t>KSO:</t>
  </si>
  <si>
    <t>CC-CZ:</t>
  </si>
  <si>
    <t>Místo:</t>
  </si>
  <si>
    <t>RYCHNOV nad KNĚŽNOU</t>
  </si>
  <si>
    <t>Datum:</t>
  </si>
  <si>
    <t>21. 11. 2022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</si>
  <si>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</si>
  <si>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</si>
  <si>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</si>
  <si>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</si>
  <si>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</si>
  <si>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</si>
  <si>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</si>
  <si>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ATELIER H1§ ATELLIERHÁJEK s.r.o.</t>
  </si>
  <si>
    <t>True</t>
  </si>
  <si>
    <t>Zpracovatel:</t>
  </si>
  <si>
    <t>ERŠÍLOVÁ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</si>
  <si>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</si>
  <si>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</si>
  <si>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</si>
  <si>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</si>
  <si>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</si>
  <si>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</si>
  <si>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</si>
  <si>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</si>
  <si>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</si>
  <si>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</si>
  <si>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</si>
  <si>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</si>
  <si>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</si>
  <si>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</si>
  <si>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</si>
  <si>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</si>
  <si>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</si>
  <si>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</si>
  <si>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</si>
  <si>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</si>
  <si>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</si>
  <si>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</si>
  <si>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</si>
  <si>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</si>
  <si>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</si>
  <si>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</si>
  <si>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</si>
  <si>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</si>
  <si>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</si>
  <si>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</si>
  <si>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</si>
  <si>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</si>
  <si>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</si>
  <si>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</si>
  <si>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</si>
  <si>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</si>
  <si>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</si>
  <si>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</si>
  <si>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</si>
  <si>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</si>
  <si>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</si>
  <si>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</si>
  <si>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</si>
  <si>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</si>
  <si>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</si>
  <si>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</si>
  <si>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</si>
  <si>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</si>
  <si>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</si>
  <si>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</si>
  <si>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</si>
  <si>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</si>
  <si>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</si>
  <si>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</si>
  <si>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</si>
  <si>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</si>
  <si>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</si>
  <si>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</si>
  <si>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</si>
  <si>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</si>
  <si>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</si>
  <si>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</si>
  <si>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</si>
  <si>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</si>
  <si>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</si>
  <si>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741 - Elektroinstalace - silnoproud</t>
  </si>
  <si>
    <t xml:space="preserve">    762 - Konstrukce tesařské</t>
  </si>
  <si>
    <t xml:space="preserve">    764 - Konstrukce klempířské</t>
  </si>
  <si>
    <t xml:space="preserve">    783 - Dokončovací práce - nátěry</t>
  </si>
  <si>
    <t>VRN - Vedlejší rozpočtové náklady</t>
  </si>
  <si>
    <t xml:space="preserve">    VRN3 - Zařízení staveniště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</si>
  <si>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</si>
  <si>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</si>
  <si>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</si>
  <si>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</si>
  <si>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</si>
  <si>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</si>
  <si>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</si>
  <si>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</si>
  <si>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</si>
  <si>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</si>
  <si>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</si>
  <si>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</si>
  <si>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</si>
  <si>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</si>
  <si>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</si>
  <si>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</si>
  <si>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</si>
  <si>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</si>
  <si>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</si>
  <si>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</si>
  <si>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311272125.XLA</t>
  </si>
  <si>
    <t xml:space="preserve">Zdivo z tvárnic na pero a drážku Ytong  250 tl zdiva 250 mm dozdění  základů- střecha</t>
  </si>
  <si>
    <t>m2</t>
  </si>
  <si>
    <t>4</t>
  </si>
  <si>
    <t>848048172</t>
  </si>
  <si>
    <t>VV</t>
  </si>
  <si>
    <t xml:space="preserve">"A"   0,5*0,4*3</t>
  </si>
  <si>
    <t>Součet</t>
  </si>
  <si>
    <t>315231136</t>
  </si>
  <si>
    <t>Zdivo nadstřešní a půdní z cihel dl 250 mm P15 na MC 10 atika nástavby</t>
  </si>
  <si>
    <t>m3</t>
  </si>
  <si>
    <t>-1020383837</t>
  </si>
  <si>
    <t>(5,05+5,6+2,05+1,05+5,8+5,65+7,45+5,8)*0,25*0,2</t>
  </si>
  <si>
    <t>342272245.XLA</t>
  </si>
  <si>
    <t>Příčka z tvárnic porobeton 150 na tenkovrstvou maltu tl 150 mm - podezdívky</t>
  </si>
  <si>
    <t>-738320297</t>
  </si>
  <si>
    <t>"A" 0,75*0,4*18</t>
  </si>
  <si>
    <t>Vodorovné konstrukce</t>
  </si>
  <si>
    <t>4111211210</t>
  </si>
  <si>
    <t xml:space="preserve">Montáž prefabrikovaných  stropů ze stropních panelů š 1200 mm dl do 3800 mm- keram panel</t>
  </si>
  <si>
    <t>kus</t>
  </si>
  <si>
    <t>-1518456369</t>
  </si>
  <si>
    <t xml:space="preserve">"A"  2</t>
  </si>
  <si>
    <t>5</t>
  </si>
  <si>
    <t>4111211211</t>
  </si>
  <si>
    <t xml:space="preserve">Zpětná montáž trapézových panelů- </t>
  </si>
  <si>
    <t>1390757814</t>
  </si>
  <si>
    <t xml:space="preserve">"A  -13 kusů, zbytek budou nové stropy"     13</t>
  </si>
  <si>
    <t>6</t>
  </si>
  <si>
    <t>411322525</t>
  </si>
  <si>
    <t>Stropy trámové nebo kazetové ze ŽB tř. C 20/25</t>
  </si>
  <si>
    <t>1129227704</t>
  </si>
  <si>
    <t>"A"</t>
  </si>
  <si>
    <t>((0,8+1,3+1,5)*0,6+0,5*0,6*4+0,8*0,6*3)*(0,06+0,08/2)</t>
  </si>
  <si>
    <t>7</t>
  </si>
  <si>
    <t>411354223</t>
  </si>
  <si>
    <t>Bednění stropů ztracené z hraněných trapézových vln v 80 mm plech lesklý tl 0,75 mm- nové stropy</t>
  </si>
  <si>
    <t>-1744996032</t>
  </si>
  <si>
    <t>((0,8+1,3+1,5)*0,6+0,5*0,6*4+0,8*0,6*3)</t>
  </si>
  <si>
    <t>8</t>
  </si>
  <si>
    <t>411361821</t>
  </si>
  <si>
    <t>Výztuž stropů betonářskou ocelí 10 505</t>
  </si>
  <si>
    <t>t</t>
  </si>
  <si>
    <t>-1060476255</t>
  </si>
  <si>
    <t>0,09</t>
  </si>
  <si>
    <t>9</t>
  </si>
  <si>
    <t>4113618210</t>
  </si>
  <si>
    <t>Zakrytí montážních otvorů plechem tl 5mm</t>
  </si>
  <si>
    <t>-1560168684</t>
  </si>
  <si>
    <t xml:space="preserve">"A"   9</t>
  </si>
  <si>
    <t>10</t>
  </si>
  <si>
    <t>4113618211</t>
  </si>
  <si>
    <t>Montážní oka pro manipulaci s trapézovým panelem (vyvrtání, osazení, uříznutí oka)</t>
  </si>
  <si>
    <t>-417337222</t>
  </si>
  <si>
    <t xml:space="preserve">"A"   37</t>
  </si>
  <si>
    <t>Úpravy povrchů, podlahy a osazování výplní</t>
  </si>
  <si>
    <t>11</t>
  </si>
  <si>
    <t>622142001</t>
  </si>
  <si>
    <t>Potažení vnějších stěn sklovláknitým pletivem vtlačeným do tenkovrstvé hmoty atika přístavby</t>
  </si>
  <si>
    <t>1230772610</t>
  </si>
  <si>
    <t>(6,0+13,3+5,0+5,7+2,55+1,0)*0,32</t>
  </si>
  <si>
    <t>12</t>
  </si>
  <si>
    <t>622211011</t>
  </si>
  <si>
    <t>Montáž kontaktního zateplení vnějších stěn lepením a mechanickým kotvením polystyrénových desek tl do 80 mm</t>
  </si>
  <si>
    <t>-1987228538</t>
  </si>
  <si>
    <t>10,6</t>
  </si>
  <si>
    <t>13</t>
  </si>
  <si>
    <t>M</t>
  </si>
  <si>
    <t>283759330</t>
  </si>
  <si>
    <t>deska EPS 70 fasádní λ=0,039 tl 50mm</t>
  </si>
  <si>
    <t>-1706659742</t>
  </si>
  <si>
    <t>14</t>
  </si>
  <si>
    <t>622531011</t>
  </si>
  <si>
    <t>Tenkovrstvá silikonová zrnitá omítka tl. 1,5 mm včetně penetrace vnějších stěn</t>
  </si>
  <si>
    <t>2100192287</t>
  </si>
  <si>
    <t>Ostatní konstrukce a práce, bourání</t>
  </si>
  <si>
    <t>945421110</t>
  </si>
  <si>
    <t>Hydraulická zvedací plošina na automobilovém podvozku výška zdvihu do 18 m včetně obsluhy</t>
  </si>
  <si>
    <t>hod</t>
  </si>
  <si>
    <t>713972102</t>
  </si>
  <si>
    <t xml:space="preserve">"A"  30</t>
  </si>
  <si>
    <t>16</t>
  </si>
  <si>
    <t>949101112</t>
  </si>
  <si>
    <t>Lešení pomocné pro objekty pozemních staveb s lešeňovou podlahou v do 3,5 m zatížení do 150 kg/m2</t>
  </si>
  <si>
    <t>74318122</t>
  </si>
  <si>
    <t xml:space="preserve">"věnec nástavby"  (7,0+8,0+13,0*2)*1,0</t>
  </si>
  <si>
    <t>17</t>
  </si>
  <si>
    <t>952902501</t>
  </si>
  <si>
    <t>Čištění střešních nebo nadstřešních konstrukcí plochých střech budov</t>
  </si>
  <si>
    <t>628398019</t>
  </si>
  <si>
    <t>(2,9+1,3)/2*0,8+2,9*2,8</t>
  </si>
  <si>
    <t>25,6*13,2+6,0*5,8+11,5*13,2+9,6*13,2/2</t>
  </si>
  <si>
    <t xml:space="preserve">"nástavba"  </t>
  </si>
  <si>
    <t>5,3*5,8+6,2*1,4+4,5*5,3+1,8*5,3/2</t>
  </si>
  <si>
    <t>18</t>
  </si>
  <si>
    <t>9539211150</t>
  </si>
  <si>
    <t xml:space="preserve">Dlaždice betonové  kladené na sucho na ploché střechy- montáž+ demontáž</t>
  </si>
  <si>
    <t>-2117397752</t>
  </si>
  <si>
    <t xml:space="preserve">"A"   3+3+3+3</t>
  </si>
  <si>
    <t>19</t>
  </si>
  <si>
    <t>95392111500</t>
  </si>
  <si>
    <t>Demontáž + zpětná montáž stožáru STL</t>
  </si>
  <si>
    <t>275300438</t>
  </si>
  <si>
    <t xml:space="preserve">"A"   2+2</t>
  </si>
  <si>
    <t>20</t>
  </si>
  <si>
    <t>961031411</t>
  </si>
  <si>
    <t>Bourání základů cihelných - montážní otvory - podezdívka</t>
  </si>
  <si>
    <t>-2017603023</t>
  </si>
  <si>
    <t xml:space="preserve">"A"   0,25*0,5*0,4*11</t>
  </si>
  <si>
    <t>9630135300</t>
  </si>
  <si>
    <t>Demontáží stropů s keramickou výplní</t>
  </si>
  <si>
    <t>-1807640681</t>
  </si>
  <si>
    <t xml:space="preserve">"A"    3,6*0,9*0,15*4+3,6*0,9*0,15*2</t>
  </si>
  <si>
    <t>22</t>
  </si>
  <si>
    <t>9630513130</t>
  </si>
  <si>
    <t xml:space="preserve">Demontáž  ŽB stropů žebrových do trapézových plechů</t>
  </si>
  <si>
    <t>-596250143</t>
  </si>
  <si>
    <t>3,6*0,55*6+3,0*0,6+3,6*0,55*3+0,6*0,6*4+0,8*0,6*3</t>
  </si>
  <si>
    <t>(0,8+2,5+3,0+1,3+3,0+1,6)*0,6</t>
  </si>
  <si>
    <t>Mezisoučet</t>
  </si>
  <si>
    <t>29,82*0,14</t>
  </si>
  <si>
    <t>23</t>
  </si>
  <si>
    <t>965045113</t>
  </si>
  <si>
    <t xml:space="preserve">Bourání potěrů cementových nebo pískocementových tl do 50 mm pl přes 4 m2  atika</t>
  </si>
  <si>
    <t>1944038976</t>
  </si>
  <si>
    <t>(0,3+1,45+1,5+1,45+2,45+0,5+3,82)*0,35</t>
  </si>
  <si>
    <t>10,85*0,25+25,7*0,35+20,72*0,35+16,5*0,35+40,1*0,35</t>
  </si>
  <si>
    <t>"nástavba" (6,0+5,5+0,9+1,6+7,2)*0,25+(5,7+6,1+4,4)*0,35</t>
  </si>
  <si>
    <t>24</t>
  </si>
  <si>
    <t>9760722210</t>
  </si>
  <si>
    <t xml:space="preserve">Vybourání větracích mřížek  pl do 0,3 m2 ze zdiva cihelného+ zaslepení</t>
  </si>
  <si>
    <t>-12582975</t>
  </si>
  <si>
    <t xml:space="preserve">"A"   65</t>
  </si>
  <si>
    <t>25</t>
  </si>
  <si>
    <t>977211122</t>
  </si>
  <si>
    <t>Řezání stěnovou pilou kcí z cihel nebo tvárnic hl do 350 mm</t>
  </si>
  <si>
    <t>m</t>
  </si>
  <si>
    <t>2034144686</t>
  </si>
  <si>
    <t xml:space="preserve">"mont otvory 500/500/250  A"      0,5*4*9</t>
  </si>
  <si>
    <t>26</t>
  </si>
  <si>
    <t>977212113</t>
  </si>
  <si>
    <t>Řezání diamantovým lanem ŽB kcí s ocelovými profily</t>
  </si>
  <si>
    <t>1363564124</t>
  </si>
  <si>
    <t>"A" ((0,8+0,6)*2*3+(0,6+0,6)*2*4)*0,14</t>
  </si>
  <si>
    <t>997</t>
  </si>
  <si>
    <t>Přesun sutě</t>
  </si>
  <si>
    <t>27</t>
  </si>
  <si>
    <t>997013113</t>
  </si>
  <si>
    <t>Vnitrostaveništní doprava suti a vybouraných hmot pro budovy v do 12 m s použitím mechanizace</t>
  </si>
  <si>
    <t>-1280310424</t>
  </si>
  <si>
    <t>31,431</t>
  </si>
  <si>
    <t>28</t>
  </si>
  <si>
    <t>997013509</t>
  </si>
  <si>
    <t>Příplatek k odvozu suti a vybouraných hmot na skládku ZKD 1 km přes 1 km</t>
  </si>
  <si>
    <t>1775047343</t>
  </si>
  <si>
    <t>31,431*9</t>
  </si>
  <si>
    <t>29</t>
  </si>
  <si>
    <t>997013511</t>
  </si>
  <si>
    <t>Odvoz suti a vybouraných hmot z meziskládky na skládku do 1 km s naložením a se složením</t>
  </si>
  <si>
    <t>804825403</t>
  </si>
  <si>
    <t>30</t>
  </si>
  <si>
    <t>997013602</t>
  </si>
  <si>
    <t>Poplatek za uložení na skládce (skládkovné) stavebního odpadu železobetonového kód odpadu 17 01 01</t>
  </si>
  <si>
    <t>833249699</t>
  </si>
  <si>
    <t>10,02</t>
  </si>
  <si>
    <t>31</t>
  </si>
  <si>
    <t>997013631</t>
  </si>
  <si>
    <t>Poplatek za uložení na skládce (skládkovné) stavebního odpadu směsného kód odpadu 17 09 04</t>
  </si>
  <si>
    <t>2102061127</t>
  </si>
  <si>
    <t>31,431-10,02-9,32</t>
  </si>
  <si>
    <t>32</t>
  </si>
  <si>
    <t>997013847</t>
  </si>
  <si>
    <t>Poplatek za uložení na skládce (skládkovné) odpadu asfaltového s dehtem kód odpadu 17 03 01</t>
  </si>
  <si>
    <t>695363276</t>
  </si>
  <si>
    <t>9,32</t>
  </si>
  <si>
    <t>998</t>
  </si>
  <si>
    <t>Přesun hmot</t>
  </si>
  <si>
    <t>33</t>
  </si>
  <si>
    <t>998011002</t>
  </si>
  <si>
    <t>Přesun hmot pro budovy zděné v do 12 m</t>
  </si>
  <si>
    <t>1429246379</t>
  </si>
  <si>
    <t>PSV</t>
  </si>
  <si>
    <t>Práce a dodávky PSV</t>
  </si>
  <si>
    <t>712</t>
  </si>
  <si>
    <t>Povlakové krytiny</t>
  </si>
  <si>
    <t>34</t>
  </si>
  <si>
    <t>712300833</t>
  </si>
  <si>
    <t>Odstranění povlakové krytiny střech do 10° třívrstvé</t>
  </si>
  <si>
    <t>379541212</t>
  </si>
  <si>
    <t>35</t>
  </si>
  <si>
    <t>7123008450</t>
  </si>
  <si>
    <t xml:space="preserve">Demontáž + zpětná montáž   ventilační hlavice na ploché střeše sklonu do 10°</t>
  </si>
  <si>
    <t>1505448738</t>
  </si>
  <si>
    <t xml:space="preserve">"A"  10</t>
  </si>
  <si>
    <t>36</t>
  </si>
  <si>
    <t>712361705</t>
  </si>
  <si>
    <t>Provedení povlakové krytiny střech do 10° fólií lepenou se svařovanými spoji</t>
  </si>
  <si>
    <t>1494809228</t>
  </si>
  <si>
    <t>"nástavba"</t>
  </si>
  <si>
    <t>6,0*5,8+6,95*2,05+5,05*5,5+2,1*5,5/2</t>
  </si>
  <si>
    <t>"vytažení na atiku"</t>
  </si>
  <si>
    <t>(5,55+13,2-0,4+0,1+4,5+5,4+1,65+0,95++0,45+0,4)*0,3</t>
  </si>
  <si>
    <t>"obj.A"</t>
  </si>
  <si>
    <t>(1,55+3,55)/2*1,3+3,55*2,7+25,84*13,9+6,0*6,1+11,7*13,9+10,3*13,9/2+3,85*0,2</t>
  </si>
  <si>
    <t>(1,15*2+1,25+2,7*2+13,0+25,55+20,0+16,1+40,4+7,5*2+6,9)*0,55</t>
  </si>
  <si>
    <t>(1,15*2+1,25+2,7*2)*(1,17-0,55)</t>
  </si>
  <si>
    <t>37</t>
  </si>
  <si>
    <t>FTR.31107690</t>
  </si>
  <si>
    <t xml:space="preserve">fólie hydroizolační střešní , vyztužená PES mřížkou,  tl. 1,8mm, šířka 2050mm, RAL 7040</t>
  </si>
  <si>
    <t>1568226852</t>
  </si>
  <si>
    <t xml:space="preserve">"A nástavba"    92,138</t>
  </si>
  <si>
    <t>92,138*1,02 'Přepočtené koeficientem množství</t>
  </si>
  <si>
    <t>38</t>
  </si>
  <si>
    <t>FTR.31107691</t>
  </si>
  <si>
    <t xml:space="preserve">fólie hydroizolační střešní , vyztužená PES mřížkou,  tl. 1,8mm, šířka 2050mm, B roof  t3</t>
  </si>
  <si>
    <t>694353600</t>
  </si>
  <si>
    <t xml:space="preserve">"A"   729,455</t>
  </si>
  <si>
    <t>729,455*1,02 'Přepočtené koeficientem množství</t>
  </si>
  <si>
    <t>39</t>
  </si>
  <si>
    <t>7129619010</t>
  </si>
  <si>
    <t xml:space="preserve">Provedení úpravy  průniků povlakové krytiny vpustí, ventilací nebo komínů fólií přilepenou zplna</t>
  </si>
  <si>
    <t>1981180178</t>
  </si>
  <si>
    <t xml:space="preserve">"A"  29+4+16</t>
  </si>
  <si>
    <t>40</t>
  </si>
  <si>
    <t>998712202</t>
  </si>
  <si>
    <t>Přesun hmot procentní pro krytiny povlakové v objektech v do 12 m</t>
  </si>
  <si>
    <t>%</t>
  </si>
  <si>
    <t>681842968</t>
  </si>
  <si>
    <t>713</t>
  </si>
  <si>
    <t>Izolace tepelné</t>
  </si>
  <si>
    <t>41</t>
  </si>
  <si>
    <t>713114121</t>
  </si>
  <si>
    <t xml:space="preserve">Tepelná foukaná izolace minerální  vlákna vodorovná do dutiny tl do 60-150 mm</t>
  </si>
  <si>
    <t>-1437356495</t>
  </si>
  <si>
    <t>643,661*(0,06+0,15*2)/3</t>
  </si>
  <si>
    <t>42</t>
  </si>
  <si>
    <t>713131141</t>
  </si>
  <si>
    <t>Montáž izolace tepelné stěn a základů lepením celoplošně rohoží, pásů, dílců, desek atika-</t>
  </si>
  <si>
    <t>1634112736</t>
  </si>
  <si>
    <t>"obj A -bok atiky 2 * 50 mm"</t>
  </si>
  <si>
    <t>(1,15*2+1,25+2,7*2+13,0+25,55+20,0+16,1+40,4+7,5*2+6,9)*0,5*2</t>
  </si>
  <si>
    <t>((1,15*2+1,25+2,7*2)*(1,17-0,5))*2</t>
  </si>
  <si>
    <t>"nástavba bok atiky 100 mm"</t>
  </si>
  <si>
    <t>(5,55+13,2-0,4+0,1+4,5+5,4+1,65+0,95++0,45+0,4)*0,35</t>
  </si>
  <si>
    <t>43</t>
  </si>
  <si>
    <t>713141135</t>
  </si>
  <si>
    <t>Montáž izolace tepelné střech plochých lepené za studena bodově 1 vrstva rohoží, pásů, dílců, desek</t>
  </si>
  <si>
    <t>1579397314</t>
  </si>
  <si>
    <t xml:space="preserve">"nástavba střecha   150 mm minerál"</t>
  </si>
  <si>
    <t>5,55*5,4+5,3*0,45+6,1*1,6+4,6*5,0+1,65*5,0/2</t>
  </si>
  <si>
    <t xml:space="preserve">" potrubí"  3,14*0,8*0,15 + 3,14*0,7*0,15</t>
  </si>
  <si>
    <t xml:space="preserve">"vrch atiky  obj A 100 mm polyst"</t>
  </si>
  <si>
    <t>(0,3+1,45+1,5+1,45+2,45+0,5+3,82)*0,4</t>
  </si>
  <si>
    <t>"nástavba- vrch atiky" (6,0+5,5+0,9+1,6+7,2)*0,4+(5,7+6,1+4,4)*0,4</t>
  </si>
  <si>
    <t>44</t>
  </si>
  <si>
    <t>28375938</t>
  </si>
  <si>
    <t>deska EPS 70 fasádní λ=0,039 tl 100mm ve spádu</t>
  </si>
  <si>
    <t>1314396413</t>
  </si>
  <si>
    <t>"atika A"</t>
  </si>
  <si>
    <t>"nástavba" (6,0+5,5+0,9+1,6+7,2)*0,4+(5,7+6,1+4,4)*0,4</t>
  </si>
  <si>
    <t>58,318*1,02 'Přepočtené koeficientem množství</t>
  </si>
  <si>
    <t>45</t>
  </si>
  <si>
    <t>283759380</t>
  </si>
  <si>
    <t xml:space="preserve">deska EPS 70 fasádní λ=0,039 tl 100mm  - bok atiky- nástavba</t>
  </si>
  <si>
    <t>-832843080</t>
  </si>
  <si>
    <t>11,13*1,02 'Přepočtené koeficientem množství</t>
  </si>
  <si>
    <t>46</t>
  </si>
  <si>
    <t>28375933</t>
  </si>
  <si>
    <t>407192051</t>
  </si>
  <si>
    <t xml:space="preserve">"A"  157,893</t>
  </si>
  <si>
    <t>157,893*1,05 'Přepočtené koeficientem množství</t>
  </si>
  <si>
    <t>47</t>
  </si>
  <si>
    <t>63140406</t>
  </si>
  <si>
    <t>deska tepelně izolační minerální plochých střech dvouvrstvá λ=0,038-0,039 tl 150mm</t>
  </si>
  <si>
    <t>-2137142985</t>
  </si>
  <si>
    <t>69,947</t>
  </si>
  <si>
    <t>69,947*1,02 'Přepočtené koeficientem množství</t>
  </si>
  <si>
    <t>48</t>
  </si>
  <si>
    <t>713191132</t>
  </si>
  <si>
    <t>Montáž izolace tepelné podlah, stropů vrchem nebo střech překrytí separační fólií z PE</t>
  </si>
  <si>
    <t>1922003969</t>
  </si>
  <si>
    <t>49</t>
  </si>
  <si>
    <t>28343122</t>
  </si>
  <si>
    <t>rohož separační ze skelných vláken 120g/m2 pod hydroizolační fólie</t>
  </si>
  <si>
    <t>-1587366129</t>
  </si>
  <si>
    <t xml:space="preserve">"A"      821,593</t>
  </si>
  <si>
    <t>821,593*1,1 'Přepočtené koeficientem množství</t>
  </si>
  <si>
    <t>50</t>
  </si>
  <si>
    <t>713191321</t>
  </si>
  <si>
    <t xml:space="preserve">06/k  Montáž izolace tepelné střech plochých osazení odvětrávacích komínků</t>
  </si>
  <si>
    <t>-1904940751</t>
  </si>
  <si>
    <t xml:space="preserve">"A"   29</t>
  </si>
  <si>
    <t>51</t>
  </si>
  <si>
    <t>28342055</t>
  </si>
  <si>
    <t xml:space="preserve">06/k  komínek střešní odvětrávací s integrovanou manžetou z PVC DN 150</t>
  </si>
  <si>
    <t>-1389201676</t>
  </si>
  <si>
    <t>52</t>
  </si>
  <si>
    <t>998713202</t>
  </si>
  <si>
    <t>Přesun hmot procentní pro izolace tepelné v objektech v do 12 m</t>
  </si>
  <si>
    <t>2102279090</t>
  </si>
  <si>
    <t>741</t>
  </si>
  <si>
    <t>Elektroinstalace - silnoproud</t>
  </si>
  <si>
    <t>53</t>
  </si>
  <si>
    <t>7414200010</t>
  </si>
  <si>
    <t xml:space="preserve">Montáž + dod  hromosvodu</t>
  </si>
  <si>
    <t>kpl</t>
  </si>
  <si>
    <t>-1604491636</t>
  </si>
  <si>
    <t>762</t>
  </si>
  <si>
    <t>Konstrukce tesařské</t>
  </si>
  <si>
    <t>54</t>
  </si>
  <si>
    <t>762361312</t>
  </si>
  <si>
    <t>Konstrukční a vyrovnávací vrstva pod klempířské prvky (atiky) z desek dřevoštěpkových tl. 20 mm</t>
  </si>
  <si>
    <t>-1751584472</t>
  </si>
  <si>
    <t xml:space="preserve">"atika  A"</t>
  </si>
  <si>
    <t>55</t>
  </si>
  <si>
    <t>998762202</t>
  </si>
  <si>
    <t>Přesun hmot procentní pro kce tesařské v objektech v do 12 m</t>
  </si>
  <si>
    <t>-541199841</t>
  </si>
  <si>
    <t>764</t>
  </si>
  <si>
    <t>Konstrukce klempířské</t>
  </si>
  <si>
    <t>56</t>
  </si>
  <si>
    <t>721233114</t>
  </si>
  <si>
    <t xml:space="preserve">Střešní vtok polypropylen PP pro ploché střechy svislý odtok DN 150  s manžetou</t>
  </si>
  <si>
    <t>-1728444556</t>
  </si>
  <si>
    <t xml:space="preserve">"A"  4</t>
  </si>
  <si>
    <t>57</t>
  </si>
  <si>
    <t>764002841</t>
  </si>
  <si>
    <t>Demontáž oplechování horních ploch zdí a nadezdívek do suti</t>
  </si>
  <si>
    <t>659445973</t>
  </si>
  <si>
    <t>(0,3+1,45+1,5+1,45+2,45+0,5+3,82)</t>
  </si>
  <si>
    <t>10,85+25,7+20,72+16,5+40,1</t>
  </si>
  <si>
    <t>"nástavba" 6,0+5,5+0,9+1,6+7,2+5,7+6,1+4,4</t>
  </si>
  <si>
    <t>58</t>
  </si>
  <si>
    <t>764002871</t>
  </si>
  <si>
    <t>Demontáž lemování zdí do suti</t>
  </si>
  <si>
    <t>883299150</t>
  </si>
  <si>
    <t xml:space="preserve">"A"  (1,15*2+1,25+2,7*2+13,0+25,55+20,0+16,1+40,4+7,5*2+6,9+6,9+7,5*2)</t>
  </si>
  <si>
    <t>59</t>
  </si>
  <si>
    <t>7640028710</t>
  </si>
  <si>
    <t xml:space="preserve">Demontáž oplechování   zdí </t>
  </si>
  <si>
    <t>-1938834819</t>
  </si>
  <si>
    <t xml:space="preserve">"A"  1,9*0,7</t>
  </si>
  <si>
    <t>60</t>
  </si>
  <si>
    <t>764003801</t>
  </si>
  <si>
    <t>Demontáž lemování trub, konzol, držáků, ventilačních nástavců a jiných kusových prvků do suti</t>
  </si>
  <si>
    <t>597421828</t>
  </si>
  <si>
    <t>"A" 46</t>
  </si>
  <si>
    <t>61</t>
  </si>
  <si>
    <t>764004801</t>
  </si>
  <si>
    <t>Demontáž podokapního žlabu do suti</t>
  </si>
  <si>
    <t>-162372030</t>
  </si>
  <si>
    <t xml:space="preserve">"A"   5,5</t>
  </si>
  <si>
    <t>62</t>
  </si>
  <si>
    <t>764004861</t>
  </si>
  <si>
    <t>Demontáž svodu do suti</t>
  </si>
  <si>
    <t>-293549965</t>
  </si>
  <si>
    <t xml:space="preserve">"A"    2,7</t>
  </si>
  <si>
    <t>63</t>
  </si>
  <si>
    <t>7640116240</t>
  </si>
  <si>
    <t xml:space="preserve">04/k   Dilatační připojovací lišta z Pz s povrchovou úpravou včetně tmelení rš 550</t>
  </si>
  <si>
    <t>993701024</t>
  </si>
  <si>
    <t xml:space="preserve">"A"   16,5</t>
  </si>
  <si>
    <t>64</t>
  </si>
  <si>
    <t>764214603</t>
  </si>
  <si>
    <t xml:space="preserve">02/ k   Oplechování horních ploch a atik bez rohů z Pz s povrch úpravou mechanicky kotvené rš 250 mm</t>
  </si>
  <si>
    <t>-943767432</t>
  </si>
  <si>
    <t xml:space="preserve">" A"  10,9*1,05</t>
  </si>
  <si>
    <t>65</t>
  </si>
  <si>
    <t>764214604</t>
  </si>
  <si>
    <t xml:space="preserve">01/k  Oplechování horních ploch a atik bez rohů z Pz s povrch úpravou mechanicky kotvené rš 330 mm</t>
  </si>
  <si>
    <t>-581365230</t>
  </si>
  <si>
    <t xml:space="preserve">"A"   (96,5+38,0)*1,05</t>
  </si>
  <si>
    <t>66</t>
  </si>
  <si>
    <t>764214605</t>
  </si>
  <si>
    <t xml:space="preserve">03/k   Oplechování horních ploch a atik bez rohů z Pz s povrch úpravou mechanicky kotvené rš 350 mm</t>
  </si>
  <si>
    <t>363498036</t>
  </si>
  <si>
    <t xml:space="preserve">"A"   87,0*1,05</t>
  </si>
  <si>
    <t>67</t>
  </si>
  <si>
    <t>7642146110</t>
  </si>
  <si>
    <t xml:space="preserve">05   Oplechování   atik  z Pz s povrch úpravou mechanicky kotvené rš přes 800mm</t>
  </si>
  <si>
    <t>389545728</t>
  </si>
  <si>
    <t xml:space="preserve">"05"   (1,05+0,45*4)*0,6*1,05*(9+11)</t>
  </si>
  <si>
    <t xml:space="preserve">"05a"  (0,25+0,19+0,45)*0,6*1,05*2</t>
  </si>
  <si>
    <t>68</t>
  </si>
  <si>
    <t>764511602</t>
  </si>
  <si>
    <t xml:space="preserve">07/k  Žlab podokapní půlkruhový z Pz s povrchovou úpravou rš do  330 mm</t>
  </si>
  <si>
    <t>661386416</t>
  </si>
  <si>
    <t xml:space="preserve">"A"   5,5*1,05</t>
  </si>
  <si>
    <t>69</t>
  </si>
  <si>
    <t>764511642</t>
  </si>
  <si>
    <t>Kotlík oválný (trychtýřový) pro podokapní žlaby z Pz s povrchovou úpravou 330/100 mm</t>
  </si>
  <si>
    <t>1524480479</t>
  </si>
  <si>
    <t xml:space="preserve">"A"   1</t>
  </si>
  <si>
    <t>70</t>
  </si>
  <si>
    <t>764518623</t>
  </si>
  <si>
    <t>08/k Svody kruhové včetně objímek, kolen, odskoků z Pz s povrchovou úpravou průměru 120 mm</t>
  </si>
  <si>
    <t>-15969741</t>
  </si>
  <si>
    <t xml:space="preserve">"A"  2,7*1,05</t>
  </si>
  <si>
    <t>71</t>
  </si>
  <si>
    <t>998764202</t>
  </si>
  <si>
    <t>Přesun hmot procentní pro konstrukce klempířské v objektech v do 12 m</t>
  </si>
  <si>
    <t>1832667098</t>
  </si>
  <si>
    <t>783</t>
  </si>
  <si>
    <t>Dokončovací práce - nátěry</t>
  </si>
  <si>
    <t>72</t>
  </si>
  <si>
    <t>783417103</t>
  </si>
  <si>
    <t>Krycí jednonásobný syntetický nátěr klempířských konstrukcí RAL 7040</t>
  </si>
  <si>
    <t>-737245445</t>
  </si>
  <si>
    <t>"A- potrubí"</t>
  </si>
  <si>
    <t>3,14*0,35*1,0*2+3,14*0,4*1,0+3,14*0,35*1,2+3,14*0,2*1,0*3</t>
  </si>
  <si>
    <t>3,14*0,5*1,5*2+3,14*0,6*1,7*2+3,14*0,5*1,2*3</t>
  </si>
  <si>
    <t>3,14*0,2*0,6*10</t>
  </si>
  <si>
    <t>VRN</t>
  </si>
  <si>
    <t>Vedlejší rozpočtové náklady</t>
  </si>
  <si>
    <t>VRN3</t>
  </si>
  <si>
    <t>Zařízení staveniště</t>
  </si>
  <si>
    <t>73</t>
  </si>
  <si>
    <t>030001000</t>
  </si>
  <si>
    <t>1024</t>
  </si>
  <si>
    <t>1662015682</t>
  </si>
  <si>
    <t>VRN9</t>
  </si>
  <si>
    <t>Ostatní náklady</t>
  </si>
  <si>
    <t>74</t>
  </si>
  <si>
    <t>090001000</t>
  </si>
  <si>
    <t>Ostatní náklady -rezerva - nepředvídané práce</t>
  </si>
  <si>
    <t>-1081387092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</si>
</sst>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8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32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39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40</v>
      </c>
      <c r="E29" s="48"/>
      <c r="F29" s="33" t="s">
        <v>41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42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43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44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46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47</v>
      </c>
      <c r="U35" s="55"/>
      <c r="V35" s="55"/>
      <c r="W35" s="55"/>
      <c r="X35" s="57" t="s">
        <v>48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49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50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51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52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51</v>
      </c>
      <c r="AI60" s="43"/>
      <c r="AJ60" s="43"/>
      <c r="AK60" s="43"/>
      <c r="AL60" s="43"/>
      <c r="AM60" s="65" t="s">
        <v>52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53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54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51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52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51</v>
      </c>
      <c r="AI75" s="43"/>
      <c r="AJ75" s="43"/>
      <c r="AK75" s="43"/>
      <c r="AL75" s="43"/>
      <c r="AM75" s="65" t="s">
        <v>52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55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SPOLECENTRUMA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OBJEKT A OPRAVA STŘEŠ. PLÁŠTĚ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RYCHNOV nad KNĚŽNOU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21. 11. 2022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25.6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 xml:space="preserve"> 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ATELIER H1§ ATELLIERHÁJEK s.r.o.</v>
      </c>
      <c r="AN89" s="72"/>
      <c r="AO89" s="72"/>
      <c r="AP89" s="72"/>
      <c r="AQ89" s="41"/>
      <c r="AR89" s="45"/>
      <c r="AS89" s="82" t="s">
        <v>56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33</v>
      </c>
      <c r="AJ90" s="41"/>
      <c r="AK90" s="41"/>
      <c r="AL90" s="41"/>
      <c r="AM90" s="81" t="str">
        <f>IF(E20="","",E20)</f>
        <v>ERŠÍLOVÁ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57</v>
      </c>
      <c r="D92" s="95"/>
      <c r="E92" s="95"/>
      <c r="F92" s="95"/>
      <c r="G92" s="95"/>
      <c r="H92" s="96"/>
      <c r="I92" s="97" t="s">
        <v>58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59</v>
      </c>
      <c r="AH92" s="95"/>
      <c r="AI92" s="95"/>
      <c r="AJ92" s="95"/>
      <c r="AK92" s="95"/>
      <c r="AL92" s="95"/>
      <c r="AM92" s="95"/>
      <c r="AN92" s="97" t="s">
        <v>60</v>
      </c>
      <c r="AO92" s="95"/>
      <c r="AP92" s="99"/>
      <c r="AQ92" s="100" t="s">
        <v>61</v>
      </c>
      <c r="AR92" s="45"/>
      <c r="AS92" s="101" t="s">
        <v>62</v>
      </c>
      <c r="AT92" s="102" t="s">
        <v>63</v>
      </c>
      <c r="AU92" s="102" t="s">
        <v>64</v>
      </c>
      <c r="AV92" s="102" t="s">
        <v>65</v>
      </c>
      <c r="AW92" s="102" t="s">
        <v>66</v>
      </c>
      <c r="AX92" s="102" t="s">
        <v>67</v>
      </c>
      <c r="AY92" s="102" t="s">
        <v>68</v>
      </c>
      <c r="AZ92" s="102" t="s">
        <v>69</v>
      </c>
      <c r="BA92" s="102" t="s">
        <v>70</v>
      </c>
      <c r="BB92" s="102" t="s">
        <v>71</v>
      </c>
      <c r="BC92" s="102" t="s">
        <v>72</v>
      </c>
      <c r="BD92" s="103" t="s">
        <v>73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74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ROUND(AS95,2)</f>
        <v>0</v>
      </c>
      <c r="AT94" s="115">
        <f>ROUND(SUM(AV94:AW94),2)</f>
        <v>0</v>
      </c>
      <c r="AU94" s="116">
        <f>ROUND(AU95,5)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ROUND(AZ95,2)</f>
        <v>0</v>
      </c>
      <c r="BA94" s="115">
        <f>ROUND(BA95,2)</f>
        <v>0</v>
      </c>
      <c r="BB94" s="115">
        <f>ROUND(BB95,2)</f>
        <v>0</v>
      </c>
      <c r="BC94" s="115">
        <f>ROUND(BC95,2)</f>
        <v>0</v>
      </c>
      <c r="BD94" s="117">
        <f>ROUND(BD95,2)</f>
        <v>0</v>
      </c>
      <c r="BE94" s="6"/>
      <c r="BS94" s="118" t="s">
        <v>75</v>
      </c>
      <c r="BT94" s="118" t="s">
        <v>76</v>
      </c>
      <c r="BV94" s="118" t="s">
        <v>77</v>
      </c>
      <c r="BW94" s="118" t="s">
        <v>5</v>
      </c>
      <c r="BX94" s="118" t="s">
        <v>78</v>
      </c>
      <c r="CL94" s="118" t="s">
        <v>1</v>
      </c>
    </row>
    <row r="95" s="7" customFormat="1" ht="37.5" customHeight="1">
      <c r="A95" s="119" t="s">
        <v>79</v>
      </c>
      <c r="B95" s="120"/>
      <c r="C95" s="121"/>
      <c r="D95" s="122" t="s">
        <v>14</v>
      </c>
      <c r="E95" s="122"/>
      <c r="F95" s="122"/>
      <c r="G95" s="122"/>
      <c r="H95" s="122"/>
      <c r="I95" s="123"/>
      <c r="J95" s="122" t="s">
        <v>17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'SPOLECENTRUMA - OBJEKT A ...'!J28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80</v>
      </c>
      <c r="AR95" s="126"/>
      <c r="AS95" s="127">
        <v>0</v>
      </c>
      <c r="AT95" s="128">
        <f>ROUND(SUM(AV95:AW95),2)</f>
        <v>0</v>
      </c>
      <c r="AU95" s="129">
        <f>'SPOLECENTRUMA - OBJEKT A ...'!P129</f>
        <v>0</v>
      </c>
      <c r="AV95" s="128">
        <f>'SPOLECENTRUMA - OBJEKT A ...'!J31</f>
        <v>0</v>
      </c>
      <c r="AW95" s="128">
        <f>'SPOLECENTRUMA - OBJEKT A ...'!J32</f>
        <v>0</v>
      </c>
      <c r="AX95" s="128">
        <f>'SPOLECENTRUMA - OBJEKT A ...'!J33</f>
        <v>0</v>
      </c>
      <c r="AY95" s="128">
        <f>'SPOLECENTRUMA - OBJEKT A ...'!J34</f>
        <v>0</v>
      </c>
      <c r="AZ95" s="128">
        <f>'SPOLECENTRUMA - OBJEKT A ...'!F31</f>
        <v>0</v>
      </c>
      <c r="BA95" s="128">
        <f>'SPOLECENTRUMA - OBJEKT A ...'!F32</f>
        <v>0</v>
      </c>
      <c r="BB95" s="128">
        <f>'SPOLECENTRUMA - OBJEKT A ...'!F33</f>
        <v>0</v>
      </c>
      <c r="BC95" s="128">
        <f>'SPOLECENTRUMA - OBJEKT A ...'!F34</f>
        <v>0</v>
      </c>
      <c r="BD95" s="130">
        <f>'SPOLECENTRUMA - OBJEKT A ...'!F35</f>
        <v>0</v>
      </c>
      <c r="BE95" s="7"/>
      <c r="BT95" s="131" t="s">
        <v>81</v>
      </c>
      <c r="BU95" s="131" t="s">
        <v>82</v>
      </c>
      <c r="BV95" s="131" t="s">
        <v>77</v>
      </c>
      <c r="BW95" s="131" t="s">
        <v>5</v>
      </c>
      <c r="BX95" s="131" t="s">
        <v>78</v>
      </c>
      <c r="CL95" s="131" t="s">
        <v>1</v>
      </c>
    </row>
    <row r="96" s="2" customFormat="1" ht="30" customHeight="1">
      <c r="A96" s="39"/>
      <c r="B96" s="40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F96" s="41"/>
      <c r="AG96" s="41"/>
      <c r="AH96" s="41"/>
      <c r="AI96" s="41"/>
      <c r="AJ96" s="41"/>
      <c r="AK96" s="41"/>
      <c r="AL96" s="41"/>
      <c r="AM96" s="41"/>
      <c r="AN96" s="41"/>
      <c r="AO96" s="41"/>
      <c r="AP96" s="41"/>
      <c r="AQ96" s="41"/>
      <c r="AR96" s="45"/>
      <c r="AS96" s="39"/>
      <c r="AT96" s="39"/>
      <c r="AU96" s="39"/>
      <c r="AV96" s="39"/>
      <c r="AW96" s="39"/>
      <c r="AX96" s="39"/>
      <c r="AY96" s="39"/>
      <c r="AZ96" s="39"/>
      <c r="BA96" s="39"/>
      <c r="BB96" s="39"/>
      <c r="BC96" s="39"/>
      <c r="BD96" s="39"/>
      <c r="BE96" s="39"/>
    </row>
    <row r="97" s="2" customFormat="1" ht="6.96" customHeight="1">
      <c r="A97" s="39"/>
      <c r="B97" s="67"/>
      <c r="C97" s="68"/>
      <c r="D97" s="68"/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8"/>
      <c r="P97" s="68"/>
      <c r="Q97" s="68"/>
      <c r="R97" s="68"/>
      <c r="S97" s="68"/>
      <c r="T97" s="68"/>
      <c r="U97" s="68"/>
      <c r="V97" s="68"/>
      <c r="W97" s="68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  <c r="AN97" s="68"/>
      <c r="AO97" s="68"/>
      <c r="AP97" s="68"/>
      <c r="AQ97" s="68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</sheetData>
  <sheetProtection sheet="1" formatColumns="0" formatRows="0" objects="1" scenarios="1" spinCount="100000" saltValue="Xl/tUhKvcqOUzLVsYkNhILnegiDvvqIlh9QTh0wevXtPaYhuWTHiR2ixzfgamuzXdk1kBe/QX3tr/RqJokBtsQ==" hashValue="7oYEEkKZaCe63hcPh0UR/+/eSYi24STzZKkbJDDxb16pjUegD7G06fyozBESKSu5KqZQdiDOafmV9fWVHnfHKQ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SPOLECENTRUMA - OBJEKT A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5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1"/>
      <c r="AT3" s="18" t="s">
        <v>83</v>
      </c>
    </row>
    <row r="4" s="1" customFormat="1" ht="24.96" customHeight="1">
      <c r="B4" s="21"/>
      <c r="D4" s="134" t="s">
        <v>84</v>
      </c>
      <c r="L4" s="21"/>
      <c r="M4" s="135" t="s">
        <v>10</v>
      </c>
      <c r="AT4" s="18" t="s">
        <v>4</v>
      </c>
    </row>
    <row r="5" s="1" customFormat="1" ht="6.96" customHeight="1">
      <c r="B5" s="21"/>
      <c r="L5" s="21"/>
    </row>
    <row r="6" s="2" customFormat="1" ht="12" customHeight="1">
      <c r="A6" s="39"/>
      <c r="B6" s="45"/>
      <c r="C6" s="39"/>
      <c r="D6" s="136" t="s">
        <v>16</v>
      </c>
      <c r="E6" s="39"/>
      <c r="F6" s="39"/>
      <c r="G6" s="39"/>
      <c r="H6" s="39"/>
      <c r="I6" s="39"/>
      <c r="J6" s="39"/>
      <c r="K6" s="39"/>
      <c r="L6" s="64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</row>
    <row r="7" s="2" customFormat="1" ht="16.5" customHeight="1">
      <c r="A7" s="39"/>
      <c r="B7" s="45"/>
      <c r="C7" s="39"/>
      <c r="D7" s="39"/>
      <c r="E7" s="137" t="s">
        <v>17</v>
      </c>
      <c r="F7" s="39"/>
      <c r="G7" s="39"/>
      <c r="H7" s="39"/>
      <c r="I7" s="39"/>
      <c r="J7" s="39"/>
      <c r="K7" s="39"/>
      <c r="L7" s="64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</row>
    <row r="8" s="2" customFormat="1">
      <c r="A8" s="39"/>
      <c r="B8" s="45"/>
      <c r="C8" s="39"/>
      <c r="D8" s="39"/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2" customHeight="1">
      <c r="A9" s="39"/>
      <c r="B9" s="45"/>
      <c r="C9" s="39"/>
      <c r="D9" s="136" t="s">
        <v>18</v>
      </c>
      <c r="E9" s="39"/>
      <c r="F9" s="138" t="s">
        <v>1</v>
      </c>
      <c r="G9" s="39"/>
      <c r="H9" s="39"/>
      <c r="I9" s="136" t="s">
        <v>19</v>
      </c>
      <c r="J9" s="138" t="s">
        <v>1</v>
      </c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36" t="s">
        <v>20</v>
      </c>
      <c r="E10" s="39"/>
      <c r="F10" s="138" t="s">
        <v>21</v>
      </c>
      <c r="G10" s="39"/>
      <c r="H10" s="39"/>
      <c r="I10" s="136" t="s">
        <v>22</v>
      </c>
      <c r="J10" s="139" t="str">
        <f>'Rekapitulace stavby'!AN8</f>
        <v>21. 11. 2022</v>
      </c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0.8" customHeight="1">
      <c r="A11" s="39"/>
      <c r="B11" s="45"/>
      <c r="C11" s="39"/>
      <c r="D11" s="39"/>
      <c r="E11" s="39"/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6" t="s">
        <v>24</v>
      </c>
      <c r="E12" s="39"/>
      <c r="F12" s="39"/>
      <c r="G12" s="39"/>
      <c r="H12" s="39"/>
      <c r="I12" s="136" t="s">
        <v>25</v>
      </c>
      <c r="J12" s="138" t="str">
        <f>IF('Rekapitulace stavby'!AN10="","",'Rekapitulace stavby'!AN10)</f>
        <v/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8" customHeight="1">
      <c r="A13" s="39"/>
      <c r="B13" s="45"/>
      <c r="C13" s="39"/>
      <c r="D13" s="39"/>
      <c r="E13" s="138" t="str">
        <f>IF('Rekapitulace stavby'!E11="","",'Rekapitulace stavby'!E11)</f>
        <v xml:space="preserve"> </v>
      </c>
      <c r="F13" s="39"/>
      <c r="G13" s="39"/>
      <c r="H13" s="39"/>
      <c r="I13" s="136" t="s">
        <v>27</v>
      </c>
      <c r="J13" s="138" t="str">
        <f>IF('Rekapitulace stavby'!AN11="","",'Rekapitulace stavby'!AN11)</f>
        <v/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6.96" customHeigh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36" t="s">
        <v>28</v>
      </c>
      <c r="E15" s="39"/>
      <c r="F15" s="39"/>
      <c r="G15" s="39"/>
      <c r="H15" s="39"/>
      <c r="I15" s="136" t="s">
        <v>25</v>
      </c>
      <c r="J15" s="34" t="str">
        <f>'Rekapitulace stavby'!AN13</f>
        <v>Vyplň údaj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8" customHeight="1">
      <c r="A16" s="39"/>
      <c r="B16" s="45"/>
      <c r="C16" s="39"/>
      <c r="D16" s="39"/>
      <c r="E16" s="34" t="str">
        <f>'Rekapitulace stavby'!E14</f>
        <v>Vyplň údaj</v>
      </c>
      <c r="F16" s="138"/>
      <c r="G16" s="138"/>
      <c r="H16" s="138"/>
      <c r="I16" s="136" t="s">
        <v>27</v>
      </c>
      <c r="J16" s="34" t="str">
        <f>'Rekapitulace stavby'!AN14</f>
        <v>Vyplň údaj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6.96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36" t="s">
        <v>30</v>
      </c>
      <c r="E18" s="39"/>
      <c r="F18" s="39"/>
      <c r="G18" s="39"/>
      <c r="H18" s="39"/>
      <c r="I18" s="136" t="s">
        <v>25</v>
      </c>
      <c r="J18" s="138" t="s">
        <v>1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8" t="s">
        <v>31</v>
      </c>
      <c r="F19" s="39"/>
      <c r="G19" s="39"/>
      <c r="H19" s="39"/>
      <c r="I19" s="136" t="s">
        <v>27</v>
      </c>
      <c r="J19" s="138" t="s">
        <v>1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36" t="s">
        <v>33</v>
      </c>
      <c r="E21" s="39"/>
      <c r="F21" s="39"/>
      <c r="G21" s="39"/>
      <c r="H21" s="39"/>
      <c r="I21" s="136" t="s">
        <v>25</v>
      </c>
      <c r="J21" s="138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138" t="s">
        <v>34</v>
      </c>
      <c r="F22" s="39"/>
      <c r="G22" s="39"/>
      <c r="H22" s="39"/>
      <c r="I22" s="136" t="s">
        <v>27</v>
      </c>
      <c r="J22" s="138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36" t="s">
        <v>35</v>
      </c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8" customFormat="1" ht="16.5" customHeight="1">
      <c r="A25" s="140"/>
      <c r="B25" s="141"/>
      <c r="C25" s="140"/>
      <c r="D25" s="140"/>
      <c r="E25" s="142" t="s">
        <v>1</v>
      </c>
      <c r="F25" s="142"/>
      <c r="G25" s="142"/>
      <c r="H25" s="142"/>
      <c r="I25" s="140"/>
      <c r="J25" s="140"/>
      <c r="K25" s="140"/>
      <c r="L25" s="143"/>
      <c r="S25" s="140"/>
      <c r="T25" s="140"/>
      <c r="U25" s="140"/>
      <c r="V25" s="140"/>
      <c r="W25" s="140"/>
      <c r="X25" s="140"/>
      <c r="Y25" s="140"/>
      <c r="Z25" s="140"/>
      <c r="AA25" s="140"/>
      <c r="AB25" s="140"/>
      <c r="AC25" s="140"/>
      <c r="AD25" s="140"/>
      <c r="AE25" s="140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144"/>
      <c r="E27" s="144"/>
      <c r="F27" s="144"/>
      <c r="G27" s="144"/>
      <c r="H27" s="144"/>
      <c r="I27" s="144"/>
      <c r="J27" s="144"/>
      <c r="K27" s="144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25.44" customHeight="1">
      <c r="A28" s="39"/>
      <c r="B28" s="45"/>
      <c r="C28" s="39"/>
      <c r="D28" s="145" t="s">
        <v>36</v>
      </c>
      <c r="E28" s="39"/>
      <c r="F28" s="39"/>
      <c r="G28" s="39"/>
      <c r="H28" s="39"/>
      <c r="I28" s="39"/>
      <c r="J28" s="146">
        <f>ROUND(J129, 2)</f>
        <v>0</v>
      </c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4"/>
      <c r="E29" s="144"/>
      <c r="F29" s="144"/>
      <c r="G29" s="144"/>
      <c r="H29" s="144"/>
      <c r="I29" s="144"/>
      <c r="J29" s="144"/>
      <c r="K29" s="144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39"/>
      <c r="E30" s="39"/>
      <c r="F30" s="147" t="s">
        <v>38</v>
      </c>
      <c r="G30" s="39"/>
      <c r="H30" s="39"/>
      <c r="I30" s="147" t="s">
        <v>37</v>
      </c>
      <c r="J30" s="147" t="s">
        <v>39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48" t="s">
        <v>40</v>
      </c>
      <c r="E31" s="136" t="s">
        <v>41</v>
      </c>
      <c r="F31" s="149">
        <f>ROUND((SUM(BE129:BE406)),  2)</f>
        <v>0</v>
      </c>
      <c r="G31" s="39"/>
      <c r="H31" s="39"/>
      <c r="I31" s="150">
        <v>0.20999999999999999</v>
      </c>
      <c r="J31" s="149">
        <f>ROUND(((SUM(BE129:BE406))*I31),  2)</f>
        <v>0</v>
      </c>
      <c r="K31" s="3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136" t="s">
        <v>42</v>
      </c>
      <c r="F32" s="149">
        <f>ROUND((SUM(BF129:BF406)),  2)</f>
        <v>0</v>
      </c>
      <c r="G32" s="39"/>
      <c r="H32" s="39"/>
      <c r="I32" s="150">
        <v>0.14999999999999999</v>
      </c>
      <c r="J32" s="149">
        <f>ROUND(((SUM(BF129:BF406))*I32), 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39"/>
      <c r="E33" s="136" t="s">
        <v>43</v>
      </c>
      <c r="F33" s="149">
        <f>ROUND((SUM(BG129:BG406)),  2)</f>
        <v>0</v>
      </c>
      <c r="G33" s="39"/>
      <c r="H33" s="39"/>
      <c r="I33" s="150">
        <v>0.20999999999999999</v>
      </c>
      <c r="J33" s="149">
        <f>0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36" t="s">
        <v>44</v>
      </c>
      <c r="F34" s="149">
        <f>ROUND((SUM(BH129:BH406)),  2)</f>
        <v>0</v>
      </c>
      <c r="G34" s="39"/>
      <c r="H34" s="39"/>
      <c r="I34" s="150">
        <v>0.14999999999999999</v>
      </c>
      <c r="J34" s="149">
        <f>0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6" t="s">
        <v>45</v>
      </c>
      <c r="F35" s="149">
        <f>ROUND((SUM(BI129:BI406)),  2)</f>
        <v>0</v>
      </c>
      <c r="G35" s="39"/>
      <c r="H35" s="39"/>
      <c r="I35" s="150">
        <v>0</v>
      </c>
      <c r="J35" s="149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6.96" customHeight="1">
      <c r="A36" s="39"/>
      <c r="B36" s="45"/>
      <c r="C36" s="39"/>
      <c r="D36" s="39"/>
      <c r="E36" s="39"/>
      <c r="F36" s="39"/>
      <c r="G36" s="39"/>
      <c r="H36" s="39"/>
      <c r="I36" s="39"/>
      <c r="J36" s="39"/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25.44" customHeight="1">
      <c r="A37" s="39"/>
      <c r="B37" s="45"/>
      <c r="C37" s="151"/>
      <c r="D37" s="152" t="s">
        <v>46</v>
      </c>
      <c r="E37" s="153"/>
      <c r="F37" s="153"/>
      <c r="G37" s="154" t="s">
        <v>47</v>
      </c>
      <c r="H37" s="155" t="s">
        <v>48</v>
      </c>
      <c r="I37" s="153"/>
      <c r="J37" s="156">
        <f>SUM(J28:J35)</f>
        <v>0</v>
      </c>
      <c r="K37" s="157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1" customFormat="1" ht="14.4" customHeight="1">
      <c r="B39" s="21"/>
      <c r="L39" s="21"/>
    </row>
    <row r="40" s="1" customFormat="1" ht="14.4" customHeight="1">
      <c r="B40" s="21"/>
      <c r="L40" s="21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58" t="s">
        <v>49</v>
      </c>
      <c r="E50" s="159"/>
      <c r="F50" s="159"/>
      <c r="G50" s="158" t="s">
        <v>50</v>
      </c>
      <c r="H50" s="159"/>
      <c r="I50" s="159"/>
      <c r="J50" s="159"/>
      <c r="K50" s="159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0" t="s">
        <v>51</v>
      </c>
      <c r="E61" s="161"/>
      <c r="F61" s="162" t="s">
        <v>52</v>
      </c>
      <c r="G61" s="160" t="s">
        <v>51</v>
      </c>
      <c r="H61" s="161"/>
      <c r="I61" s="161"/>
      <c r="J61" s="163" t="s">
        <v>52</v>
      </c>
      <c r="K61" s="161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58" t="s">
        <v>53</v>
      </c>
      <c r="E65" s="164"/>
      <c r="F65" s="164"/>
      <c r="G65" s="158" t="s">
        <v>54</v>
      </c>
      <c r="H65" s="164"/>
      <c r="I65" s="164"/>
      <c r="J65" s="164"/>
      <c r="K65" s="164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0" t="s">
        <v>51</v>
      </c>
      <c r="E76" s="161"/>
      <c r="F76" s="162" t="s">
        <v>52</v>
      </c>
      <c r="G76" s="160" t="s">
        <v>51</v>
      </c>
      <c r="H76" s="161"/>
      <c r="I76" s="161"/>
      <c r="J76" s="163" t="s">
        <v>52</v>
      </c>
      <c r="K76" s="161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65"/>
      <c r="C77" s="166"/>
      <c r="D77" s="166"/>
      <c r="E77" s="166"/>
      <c r="F77" s="166"/>
      <c r="G77" s="166"/>
      <c r="H77" s="166"/>
      <c r="I77" s="166"/>
      <c r="J77" s="166"/>
      <c r="K77" s="166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67"/>
      <c r="C81" s="168"/>
      <c r="D81" s="168"/>
      <c r="E81" s="168"/>
      <c r="F81" s="168"/>
      <c r="G81" s="168"/>
      <c r="H81" s="168"/>
      <c r="I81" s="168"/>
      <c r="J81" s="168"/>
      <c r="K81" s="168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85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77" t="str">
        <f>E7</f>
        <v>OBJEKT A OPRAVA STŘEŠ. PLÁŠTĚ</v>
      </c>
      <c r="F85" s="41"/>
      <c r="G85" s="41"/>
      <c r="H85" s="41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20</v>
      </c>
      <c r="D87" s="41"/>
      <c r="E87" s="41"/>
      <c r="F87" s="28" t="str">
        <f>F10</f>
        <v>RYCHNOV nad KNĚŽNOU</v>
      </c>
      <c r="G87" s="41"/>
      <c r="H87" s="41"/>
      <c r="I87" s="33" t="s">
        <v>22</v>
      </c>
      <c r="J87" s="80" t="str">
        <f>IF(J10="","",J10)</f>
        <v>21. 11. 2022</v>
      </c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40.05" customHeight="1">
      <c r="A89" s="39"/>
      <c r="B89" s="40"/>
      <c r="C89" s="33" t="s">
        <v>24</v>
      </c>
      <c r="D89" s="41"/>
      <c r="E89" s="41"/>
      <c r="F89" s="28" t="str">
        <f>E13</f>
        <v xml:space="preserve"> </v>
      </c>
      <c r="G89" s="41"/>
      <c r="H89" s="41"/>
      <c r="I89" s="33" t="s">
        <v>30</v>
      </c>
      <c r="J89" s="37" t="str">
        <f>E19</f>
        <v>ATELIER H1§ ATELLIERHÁJEK s.r.o.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5.15" customHeight="1">
      <c r="A90" s="39"/>
      <c r="B90" s="40"/>
      <c r="C90" s="33" t="s">
        <v>28</v>
      </c>
      <c r="D90" s="41"/>
      <c r="E90" s="41"/>
      <c r="F90" s="28" t="str">
        <f>IF(E16="","",E16)</f>
        <v>Vyplň údaj</v>
      </c>
      <c r="G90" s="41"/>
      <c r="H90" s="41"/>
      <c r="I90" s="33" t="s">
        <v>33</v>
      </c>
      <c r="J90" s="37" t="str">
        <f>E22</f>
        <v>ERŠÍLOVÁ</v>
      </c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0.32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29.28" customHeight="1">
      <c r="A92" s="39"/>
      <c r="B92" s="40"/>
      <c r="C92" s="169" t="s">
        <v>86</v>
      </c>
      <c r="D92" s="170"/>
      <c r="E92" s="170"/>
      <c r="F92" s="170"/>
      <c r="G92" s="170"/>
      <c r="H92" s="170"/>
      <c r="I92" s="170"/>
      <c r="J92" s="171" t="s">
        <v>87</v>
      </c>
      <c r="K92" s="170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2.8" customHeight="1">
      <c r="A94" s="39"/>
      <c r="B94" s="40"/>
      <c r="C94" s="172" t="s">
        <v>88</v>
      </c>
      <c r="D94" s="41"/>
      <c r="E94" s="41"/>
      <c r="F94" s="41"/>
      <c r="G94" s="41"/>
      <c r="H94" s="41"/>
      <c r="I94" s="41"/>
      <c r="J94" s="111">
        <f>J129</f>
        <v>0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U94" s="18" t="s">
        <v>89</v>
      </c>
    </row>
    <row r="95" s="9" customFormat="1" ht="24.96" customHeight="1">
      <c r="A95" s="9"/>
      <c r="B95" s="173"/>
      <c r="C95" s="174"/>
      <c r="D95" s="175" t="s">
        <v>90</v>
      </c>
      <c r="E95" s="176"/>
      <c r="F95" s="176"/>
      <c r="G95" s="176"/>
      <c r="H95" s="176"/>
      <c r="I95" s="176"/>
      <c r="J95" s="177">
        <f>J130</f>
        <v>0</v>
      </c>
      <c r="K95" s="174"/>
      <c r="L95" s="178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9"/>
      <c r="C96" s="180"/>
      <c r="D96" s="181" t="s">
        <v>91</v>
      </c>
      <c r="E96" s="182"/>
      <c r="F96" s="182"/>
      <c r="G96" s="182"/>
      <c r="H96" s="182"/>
      <c r="I96" s="182"/>
      <c r="J96" s="183">
        <f>J131</f>
        <v>0</v>
      </c>
      <c r="K96" s="180"/>
      <c r="L96" s="184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9"/>
      <c r="C97" s="180"/>
      <c r="D97" s="181" t="s">
        <v>92</v>
      </c>
      <c r="E97" s="182"/>
      <c r="F97" s="182"/>
      <c r="G97" s="182"/>
      <c r="H97" s="182"/>
      <c r="I97" s="182"/>
      <c r="J97" s="183">
        <f>J140</f>
        <v>0</v>
      </c>
      <c r="K97" s="180"/>
      <c r="L97" s="184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9"/>
      <c r="C98" s="180"/>
      <c r="D98" s="181" t="s">
        <v>93</v>
      </c>
      <c r="E98" s="182"/>
      <c r="F98" s="182"/>
      <c r="G98" s="182"/>
      <c r="H98" s="182"/>
      <c r="I98" s="182"/>
      <c r="J98" s="183">
        <f>J162</f>
        <v>0</v>
      </c>
      <c r="K98" s="180"/>
      <c r="L98" s="18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9"/>
      <c r="C99" s="180"/>
      <c r="D99" s="181" t="s">
        <v>94</v>
      </c>
      <c r="E99" s="182"/>
      <c r="F99" s="182"/>
      <c r="G99" s="182"/>
      <c r="H99" s="182"/>
      <c r="I99" s="182"/>
      <c r="J99" s="183">
        <f>J171</f>
        <v>0</v>
      </c>
      <c r="K99" s="180"/>
      <c r="L99" s="18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9"/>
      <c r="C100" s="180"/>
      <c r="D100" s="181" t="s">
        <v>95</v>
      </c>
      <c r="E100" s="182"/>
      <c r="F100" s="182"/>
      <c r="G100" s="182"/>
      <c r="H100" s="182"/>
      <c r="I100" s="182"/>
      <c r="J100" s="183">
        <f>J217</f>
        <v>0</v>
      </c>
      <c r="K100" s="180"/>
      <c r="L100" s="18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9"/>
      <c r="C101" s="180"/>
      <c r="D101" s="181" t="s">
        <v>96</v>
      </c>
      <c r="E101" s="182"/>
      <c r="F101" s="182"/>
      <c r="G101" s="182"/>
      <c r="H101" s="182"/>
      <c r="I101" s="182"/>
      <c r="J101" s="183">
        <f>J230</f>
        <v>0</v>
      </c>
      <c r="K101" s="180"/>
      <c r="L101" s="18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3"/>
      <c r="C102" s="174"/>
      <c r="D102" s="175" t="s">
        <v>97</v>
      </c>
      <c r="E102" s="176"/>
      <c r="F102" s="176"/>
      <c r="G102" s="176"/>
      <c r="H102" s="176"/>
      <c r="I102" s="176"/>
      <c r="J102" s="177">
        <f>J232</f>
        <v>0</v>
      </c>
      <c r="K102" s="174"/>
      <c r="L102" s="178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79"/>
      <c r="C103" s="180"/>
      <c r="D103" s="181" t="s">
        <v>98</v>
      </c>
      <c r="E103" s="182"/>
      <c r="F103" s="182"/>
      <c r="G103" s="182"/>
      <c r="H103" s="182"/>
      <c r="I103" s="182"/>
      <c r="J103" s="183">
        <f>J233</f>
        <v>0</v>
      </c>
      <c r="K103" s="180"/>
      <c r="L103" s="18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79"/>
      <c r="C104" s="180"/>
      <c r="D104" s="181" t="s">
        <v>99</v>
      </c>
      <c r="E104" s="182"/>
      <c r="F104" s="182"/>
      <c r="G104" s="182"/>
      <c r="H104" s="182"/>
      <c r="I104" s="182"/>
      <c r="J104" s="183">
        <f>J269</f>
        <v>0</v>
      </c>
      <c r="K104" s="180"/>
      <c r="L104" s="18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79"/>
      <c r="C105" s="180"/>
      <c r="D105" s="181" t="s">
        <v>100</v>
      </c>
      <c r="E105" s="182"/>
      <c r="F105" s="182"/>
      <c r="G105" s="182"/>
      <c r="H105" s="182"/>
      <c r="I105" s="182"/>
      <c r="J105" s="183">
        <f>J337</f>
        <v>0</v>
      </c>
      <c r="K105" s="180"/>
      <c r="L105" s="184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79"/>
      <c r="C106" s="180"/>
      <c r="D106" s="181" t="s">
        <v>101</v>
      </c>
      <c r="E106" s="182"/>
      <c r="F106" s="182"/>
      <c r="G106" s="182"/>
      <c r="H106" s="182"/>
      <c r="I106" s="182"/>
      <c r="J106" s="183">
        <f>J340</f>
        <v>0</v>
      </c>
      <c r="K106" s="180"/>
      <c r="L106" s="184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79"/>
      <c r="C107" s="180"/>
      <c r="D107" s="181" t="s">
        <v>102</v>
      </c>
      <c r="E107" s="182"/>
      <c r="F107" s="182"/>
      <c r="G107" s="182"/>
      <c r="H107" s="182"/>
      <c r="I107" s="182"/>
      <c r="J107" s="183">
        <f>J349</f>
        <v>0</v>
      </c>
      <c r="K107" s="180"/>
      <c r="L107" s="184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79"/>
      <c r="C108" s="180"/>
      <c r="D108" s="181" t="s">
        <v>103</v>
      </c>
      <c r="E108" s="182"/>
      <c r="F108" s="182"/>
      <c r="G108" s="182"/>
      <c r="H108" s="182"/>
      <c r="I108" s="182"/>
      <c r="J108" s="183">
        <f>J394</f>
        <v>0</v>
      </c>
      <c r="K108" s="180"/>
      <c r="L108" s="184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73"/>
      <c r="C109" s="174"/>
      <c r="D109" s="175" t="s">
        <v>104</v>
      </c>
      <c r="E109" s="176"/>
      <c r="F109" s="176"/>
      <c r="G109" s="176"/>
      <c r="H109" s="176"/>
      <c r="I109" s="176"/>
      <c r="J109" s="177">
        <f>J401</f>
        <v>0</v>
      </c>
      <c r="K109" s="174"/>
      <c r="L109" s="178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10" customFormat="1" ht="19.92" customHeight="1">
      <c r="A110" s="10"/>
      <c r="B110" s="179"/>
      <c r="C110" s="180"/>
      <c r="D110" s="181" t="s">
        <v>105</v>
      </c>
      <c r="E110" s="182"/>
      <c r="F110" s="182"/>
      <c r="G110" s="182"/>
      <c r="H110" s="182"/>
      <c r="I110" s="182"/>
      <c r="J110" s="183">
        <f>J402</f>
        <v>0</v>
      </c>
      <c r="K110" s="180"/>
      <c r="L110" s="184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79"/>
      <c r="C111" s="180"/>
      <c r="D111" s="181" t="s">
        <v>106</v>
      </c>
      <c r="E111" s="182"/>
      <c r="F111" s="182"/>
      <c r="G111" s="182"/>
      <c r="H111" s="182"/>
      <c r="I111" s="182"/>
      <c r="J111" s="183">
        <f>J404</f>
        <v>0</v>
      </c>
      <c r="K111" s="180"/>
      <c r="L111" s="184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2" customFormat="1" ht="21.84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67"/>
      <c r="C113" s="68"/>
      <c r="D113" s="68"/>
      <c r="E113" s="68"/>
      <c r="F113" s="68"/>
      <c r="G113" s="68"/>
      <c r="H113" s="68"/>
      <c r="I113" s="68"/>
      <c r="J113" s="68"/>
      <c r="K113" s="68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7" s="2" customFormat="1" ht="6.96" customHeight="1">
      <c r="A117" s="39"/>
      <c r="B117" s="69"/>
      <c r="C117" s="70"/>
      <c r="D117" s="70"/>
      <c r="E117" s="70"/>
      <c r="F117" s="70"/>
      <c r="G117" s="70"/>
      <c r="H117" s="70"/>
      <c r="I117" s="70"/>
      <c r="J117" s="70"/>
      <c r="K117" s="70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24.96" customHeight="1">
      <c r="A118" s="39"/>
      <c r="B118" s="40"/>
      <c r="C118" s="24" t="s">
        <v>107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16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6.5" customHeight="1">
      <c r="A121" s="39"/>
      <c r="B121" s="40"/>
      <c r="C121" s="41"/>
      <c r="D121" s="41"/>
      <c r="E121" s="77" t="str">
        <f>E7</f>
        <v>OBJEKT A OPRAVA STŘEŠ. PLÁŠTĚ</v>
      </c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20</v>
      </c>
      <c r="D123" s="41"/>
      <c r="E123" s="41"/>
      <c r="F123" s="28" t="str">
        <f>F10</f>
        <v>RYCHNOV nad KNĚŽNOU</v>
      </c>
      <c r="G123" s="41"/>
      <c r="H123" s="41"/>
      <c r="I123" s="33" t="s">
        <v>22</v>
      </c>
      <c r="J123" s="80" t="str">
        <f>IF(J10="","",J10)</f>
        <v>21. 11. 2022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40.05" customHeight="1">
      <c r="A125" s="39"/>
      <c r="B125" s="40"/>
      <c r="C125" s="33" t="s">
        <v>24</v>
      </c>
      <c r="D125" s="41"/>
      <c r="E125" s="41"/>
      <c r="F125" s="28" t="str">
        <f>E13</f>
        <v xml:space="preserve"> </v>
      </c>
      <c r="G125" s="41"/>
      <c r="H125" s="41"/>
      <c r="I125" s="33" t="s">
        <v>30</v>
      </c>
      <c r="J125" s="37" t="str">
        <f>E19</f>
        <v>ATELIER H1§ ATELLIERHÁJEK s.r.o.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5.15" customHeight="1">
      <c r="A126" s="39"/>
      <c r="B126" s="40"/>
      <c r="C126" s="33" t="s">
        <v>28</v>
      </c>
      <c r="D126" s="41"/>
      <c r="E126" s="41"/>
      <c r="F126" s="28" t="str">
        <f>IF(E16="","",E16)</f>
        <v>Vyplň údaj</v>
      </c>
      <c r="G126" s="41"/>
      <c r="H126" s="41"/>
      <c r="I126" s="33" t="s">
        <v>33</v>
      </c>
      <c r="J126" s="37" t="str">
        <f>E22</f>
        <v>ERŠÍLOVÁ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0.32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11" customFormat="1" ht="29.28" customHeight="1">
      <c r="A128" s="185"/>
      <c r="B128" s="186"/>
      <c r="C128" s="187" t="s">
        <v>108</v>
      </c>
      <c r="D128" s="188" t="s">
        <v>61</v>
      </c>
      <c r="E128" s="188" t="s">
        <v>57</v>
      </c>
      <c r="F128" s="188" t="s">
        <v>58</v>
      </c>
      <c r="G128" s="188" t="s">
        <v>109</v>
      </c>
      <c r="H128" s="188" t="s">
        <v>110</v>
      </c>
      <c r="I128" s="188" t="s">
        <v>111</v>
      </c>
      <c r="J128" s="189" t="s">
        <v>87</v>
      </c>
      <c r="K128" s="190" t="s">
        <v>112</v>
      </c>
      <c r="L128" s="191"/>
      <c r="M128" s="101" t="s">
        <v>1</v>
      </c>
      <c r="N128" s="102" t="s">
        <v>40</v>
      </c>
      <c r="O128" s="102" t="s">
        <v>113</v>
      </c>
      <c r="P128" s="102" t="s">
        <v>114</v>
      </c>
      <c r="Q128" s="102" t="s">
        <v>115</v>
      </c>
      <c r="R128" s="102" t="s">
        <v>116</v>
      </c>
      <c r="S128" s="102" t="s">
        <v>117</v>
      </c>
      <c r="T128" s="103" t="s">
        <v>118</v>
      </c>
      <c r="U128" s="185"/>
      <c r="V128" s="185"/>
      <c r="W128" s="185"/>
      <c r="X128" s="185"/>
      <c r="Y128" s="185"/>
      <c r="Z128" s="185"/>
      <c r="AA128" s="185"/>
      <c r="AB128" s="185"/>
      <c r="AC128" s="185"/>
      <c r="AD128" s="185"/>
      <c r="AE128" s="185"/>
    </row>
    <row r="129" s="2" customFormat="1" ht="22.8" customHeight="1">
      <c r="A129" s="39"/>
      <c r="B129" s="40"/>
      <c r="C129" s="108" t="s">
        <v>119</v>
      </c>
      <c r="D129" s="41"/>
      <c r="E129" s="41"/>
      <c r="F129" s="41"/>
      <c r="G129" s="41"/>
      <c r="H129" s="41"/>
      <c r="I129" s="41"/>
      <c r="J129" s="192">
        <f>BK129</f>
        <v>0</v>
      </c>
      <c r="K129" s="41"/>
      <c r="L129" s="45"/>
      <c r="M129" s="104"/>
      <c r="N129" s="193"/>
      <c r="O129" s="105"/>
      <c r="P129" s="194">
        <f>P130+P232+P401</f>
        <v>0</v>
      </c>
      <c r="Q129" s="105"/>
      <c r="R129" s="194">
        <f>R130+R232+R401</f>
        <v>65.427368200000018</v>
      </c>
      <c r="S129" s="105"/>
      <c r="T129" s="195">
        <f>T130+T232+T401</f>
        <v>31.431458899999999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75</v>
      </c>
      <c r="AU129" s="18" t="s">
        <v>89</v>
      </c>
      <c r="BK129" s="196">
        <f>BK130+BK232+BK401</f>
        <v>0</v>
      </c>
    </row>
    <row r="130" s="12" customFormat="1" ht="25.92" customHeight="1">
      <c r="A130" s="12"/>
      <c r="B130" s="197"/>
      <c r="C130" s="198"/>
      <c r="D130" s="199" t="s">
        <v>75</v>
      </c>
      <c r="E130" s="200" t="s">
        <v>120</v>
      </c>
      <c r="F130" s="200" t="s">
        <v>121</v>
      </c>
      <c r="G130" s="198"/>
      <c r="H130" s="198"/>
      <c r="I130" s="201"/>
      <c r="J130" s="202">
        <f>BK130</f>
        <v>0</v>
      </c>
      <c r="K130" s="198"/>
      <c r="L130" s="203"/>
      <c r="M130" s="204"/>
      <c r="N130" s="205"/>
      <c r="O130" s="205"/>
      <c r="P130" s="206">
        <f>P131+P140+P162+P171+P217+P230</f>
        <v>0</v>
      </c>
      <c r="Q130" s="205"/>
      <c r="R130" s="206">
        <f>R131+R140+R162+R171+R217+R230</f>
        <v>55.810308120000009</v>
      </c>
      <c r="S130" s="205"/>
      <c r="T130" s="207">
        <f>T131+T140+T162+T171+T217+T230</f>
        <v>21.390149999999998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8" t="s">
        <v>81</v>
      </c>
      <c r="AT130" s="209" t="s">
        <v>75</v>
      </c>
      <c r="AU130" s="209" t="s">
        <v>76</v>
      </c>
      <c r="AY130" s="208" t="s">
        <v>122</v>
      </c>
      <c r="BK130" s="210">
        <f>BK131+BK140+BK162+BK171+BK217+BK230</f>
        <v>0</v>
      </c>
    </row>
    <row r="131" s="12" customFormat="1" ht="22.8" customHeight="1">
      <c r="A131" s="12"/>
      <c r="B131" s="197"/>
      <c r="C131" s="198"/>
      <c r="D131" s="199" t="s">
        <v>75</v>
      </c>
      <c r="E131" s="211" t="s">
        <v>123</v>
      </c>
      <c r="F131" s="211" t="s">
        <v>124</v>
      </c>
      <c r="G131" s="198"/>
      <c r="H131" s="198"/>
      <c r="I131" s="201"/>
      <c r="J131" s="212">
        <f>BK131</f>
        <v>0</v>
      </c>
      <c r="K131" s="198"/>
      <c r="L131" s="203"/>
      <c r="M131" s="204"/>
      <c r="N131" s="205"/>
      <c r="O131" s="205"/>
      <c r="P131" s="206">
        <f>SUM(P132:P139)</f>
        <v>0</v>
      </c>
      <c r="Q131" s="205"/>
      <c r="R131" s="206">
        <f>SUM(R132:R139)</f>
        <v>3.9361604400000005</v>
      </c>
      <c r="S131" s="205"/>
      <c r="T131" s="207">
        <f>SUM(T132:T139)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8" t="s">
        <v>81</v>
      </c>
      <c r="AT131" s="209" t="s">
        <v>75</v>
      </c>
      <c r="AU131" s="209" t="s">
        <v>81</v>
      </c>
      <c r="AY131" s="208" t="s">
        <v>122</v>
      </c>
      <c r="BK131" s="210">
        <f>SUM(BK132:BK139)</f>
        <v>0</v>
      </c>
    </row>
    <row r="132" s="2" customFormat="1" ht="24.15" customHeight="1">
      <c r="A132" s="39"/>
      <c r="B132" s="40"/>
      <c r="C132" s="213" t="s">
        <v>81</v>
      </c>
      <c r="D132" s="213" t="s">
        <v>125</v>
      </c>
      <c r="E132" s="214" t="s">
        <v>126</v>
      </c>
      <c r="F132" s="215" t="s">
        <v>127</v>
      </c>
      <c r="G132" s="216" t="s">
        <v>128</v>
      </c>
      <c r="H132" s="217">
        <v>0.59999999999999998</v>
      </c>
      <c r="I132" s="218"/>
      <c r="J132" s="219">
        <f>ROUND(I132*H132,2)</f>
        <v>0</v>
      </c>
      <c r="K132" s="220"/>
      <c r="L132" s="45"/>
      <c r="M132" s="221" t="s">
        <v>1</v>
      </c>
      <c r="N132" s="222" t="s">
        <v>41</v>
      </c>
      <c r="O132" s="92"/>
      <c r="P132" s="223">
        <f>O132*H132</f>
        <v>0</v>
      </c>
      <c r="Q132" s="223">
        <v>0.16008</v>
      </c>
      <c r="R132" s="223">
        <f>Q132*H132</f>
        <v>0.096047999999999994</v>
      </c>
      <c r="S132" s="223">
        <v>0</v>
      </c>
      <c r="T132" s="224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5" t="s">
        <v>129</v>
      </c>
      <c r="AT132" s="225" t="s">
        <v>125</v>
      </c>
      <c r="AU132" s="225" t="s">
        <v>83</v>
      </c>
      <c r="AY132" s="18" t="s">
        <v>122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8" t="s">
        <v>81</v>
      </c>
      <c r="BK132" s="226">
        <f>ROUND(I132*H132,2)</f>
        <v>0</v>
      </c>
      <c r="BL132" s="18" t="s">
        <v>129</v>
      </c>
      <c r="BM132" s="225" t="s">
        <v>130</v>
      </c>
    </row>
    <row r="133" s="13" customFormat="1">
      <c r="A133" s="13"/>
      <c r="B133" s="227"/>
      <c r="C133" s="228"/>
      <c r="D133" s="229" t="s">
        <v>131</v>
      </c>
      <c r="E133" s="230" t="s">
        <v>1</v>
      </c>
      <c r="F133" s="231" t="s">
        <v>132</v>
      </c>
      <c r="G133" s="228"/>
      <c r="H133" s="232">
        <v>0.59999999999999998</v>
      </c>
      <c r="I133" s="233"/>
      <c r="J133" s="228"/>
      <c r="K133" s="228"/>
      <c r="L133" s="234"/>
      <c r="M133" s="235"/>
      <c r="N133" s="236"/>
      <c r="O133" s="236"/>
      <c r="P133" s="236"/>
      <c r="Q133" s="236"/>
      <c r="R133" s="236"/>
      <c r="S133" s="236"/>
      <c r="T133" s="237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8" t="s">
        <v>131</v>
      </c>
      <c r="AU133" s="238" t="s">
        <v>83</v>
      </c>
      <c r="AV133" s="13" t="s">
        <v>83</v>
      </c>
      <c r="AW133" s="13" t="s">
        <v>32</v>
      </c>
      <c r="AX133" s="13" t="s">
        <v>76</v>
      </c>
      <c r="AY133" s="238" t="s">
        <v>122</v>
      </c>
    </row>
    <row r="134" s="14" customFormat="1">
      <c r="A134" s="14"/>
      <c r="B134" s="239"/>
      <c r="C134" s="240"/>
      <c r="D134" s="229" t="s">
        <v>131</v>
      </c>
      <c r="E134" s="241" t="s">
        <v>1</v>
      </c>
      <c r="F134" s="242" t="s">
        <v>133</v>
      </c>
      <c r="G134" s="240"/>
      <c r="H134" s="243">
        <v>0.59999999999999998</v>
      </c>
      <c r="I134" s="244"/>
      <c r="J134" s="240"/>
      <c r="K134" s="240"/>
      <c r="L134" s="245"/>
      <c r="M134" s="246"/>
      <c r="N134" s="247"/>
      <c r="O134" s="247"/>
      <c r="P134" s="247"/>
      <c r="Q134" s="247"/>
      <c r="R134" s="247"/>
      <c r="S134" s="247"/>
      <c r="T134" s="248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9" t="s">
        <v>131</v>
      </c>
      <c r="AU134" s="249" t="s">
        <v>83</v>
      </c>
      <c r="AV134" s="14" t="s">
        <v>129</v>
      </c>
      <c r="AW134" s="14" t="s">
        <v>32</v>
      </c>
      <c r="AX134" s="14" t="s">
        <v>81</v>
      </c>
      <c r="AY134" s="249" t="s">
        <v>122</v>
      </c>
    </row>
    <row r="135" s="2" customFormat="1" ht="24.15" customHeight="1">
      <c r="A135" s="39"/>
      <c r="B135" s="40"/>
      <c r="C135" s="213" t="s">
        <v>83</v>
      </c>
      <c r="D135" s="213" t="s">
        <v>125</v>
      </c>
      <c r="E135" s="214" t="s">
        <v>134</v>
      </c>
      <c r="F135" s="215" t="s">
        <v>135</v>
      </c>
      <c r="G135" s="216" t="s">
        <v>136</v>
      </c>
      <c r="H135" s="217">
        <v>1.923</v>
      </c>
      <c r="I135" s="218"/>
      <c r="J135" s="219">
        <f>ROUND(I135*H135,2)</f>
        <v>0</v>
      </c>
      <c r="K135" s="220"/>
      <c r="L135" s="45"/>
      <c r="M135" s="221" t="s">
        <v>1</v>
      </c>
      <c r="N135" s="222" t="s">
        <v>41</v>
      </c>
      <c r="O135" s="92"/>
      <c r="P135" s="223">
        <f>O135*H135</f>
        <v>0</v>
      </c>
      <c r="Q135" s="223">
        <v>1.7842800000000001</v>
      </c>
      <c r="R135" s="223">
        <f>Q135*H135</f>
        <v>3.4311704400000003</v>
      </c>
      <c r="S135" s="223">
        <v>0</v>
      </c>
      <c r="T135" s="224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5" t="s">
        <v>129</v>
      </c>
      <c r="AT135" s="225" t="s">
        <v>125</v>
      </c>
      <c r="AU135" s="225" t="s">
        <v>83</v>
      </c>
      <c r="AY135" s="18" t="s">
        <v>122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18" t="s">
        <v>81</v>
      </c>
      <c r="BK135" s="226">
        <f>ROUND(I135*H135,2)</f>
        <v>0</v>
      </c>
      <c r="BL135" s="18" t="s">
        <v>129</v>
      </c>
      <c r="BM135" s="225" t="s">
        <v>137</v>
      </c>
    </row>
    <row r="136" s="13" customFormat="1">
      <c r="A136" s="13"/>
      <c r="B136" s="227"/>
      <c r="C136" s="228"/>
      <c r="D136" s="229" t="s">
        <v>131</v>
      </c>
      <c r="E136" s="230" t="s">
        <v>1</v>
      </c>
      <c r="F136" s="231" t="s">
        <v>138</v>
      </c>
      <c r="G136" s="228"/>
      <c r="H136" s="232">
        <v>1.923</v>
      </c>
      <c r="I136" s="233"/>
      <c r="J136" s="228"/>
      <c r="K136" s="228"/>
      <c r="L136" s="234"/>
      <c r="M136" s="235"/>
      <c r="N136" s="236"/>
      <c r="O136" s="236"/>
      <c r="P136" s="236"/>
      <c r="Q136" s="236"/>
      <c r="R136" s="236"/>
      <c r="S136" s="236"/>
      <c r="T136" s="237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8" t="s">
        <v>131</v>
      </c>
      <c r="AU136" s="238" t="s">
        <v>83</v>
      </c>
      <c r="AV136" s="13" t="s">
        <v>83</v>
      </c>
      <c r="AW136" s="13" t="s">
        <v>32</v>
      </c>
      <c r="AX136" s="13" t="s">
        <v>81</v>
      </c>
      <c r="AY136" s="238" t="s">
        <v>122</v>
      </c>
    </row>
    <row r="137" s="2" customFormat="1" ht="24.15" customHeight="1">
      <c r="A137" s="39"/>
      <c r="B137" s="40"/>
      <c r="C137" s="213" t="s">
        <v>123</v>
      </c>
      <c r="D137" s="213" t="s">
        <v>125</v>
      </c>
      <c r="E137" s="214" t="s">
        <v>139</v>
      </c>
      <c r="F137" s="215" t="s">
        <v>140</v>
      </c>
      <c r="G137" s="216" t="s">
        <v>128</v>
      </c>
      <c r="H137" s="217">
        <v>5.4000000000000004</v>
      </c>
      <c r="I137" s="218"/>
      <c r="J137" s="219">
        <f>ROUND(I137*H137,2)</f>
        <v>0</v>
      </c>
      <c r="K137" s="220"/>
      <c r="L137" s="45"/>
      <c r="M137" s="221" t="s">
        <v>1</v>
      </c>
      <c r="N137" s="222" t="s">
        <v>41</v>
      </c>
      <c r="O137" s="92"/>
      <c r="P137" s="223">
        <f>O137*H137</f>
        <v>0</v>
      </c>
      <c r="Q137" s="223">
        <v>0.075730000000000006</v>
      </c>
      <c r="R137" s="223">
        <f>Q137*H137</f>
        <v>0.40894200000000008</v>
      </c>
      <c r="S137" s="223">
        <v>0</v>
      </c>
      <c r="T137" s="224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5" t="s">
        <v>129</v>
      </c>
      <c r="AT137" s="225" t="s">
        <v>125</v>
      </c>
      <c r="AU137" s="225" t="s">
        <v>83</v>
      </c>
      <c r="AY137" s="18" t="s">
        <v>122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8" t="s">
        <v>81</v>
      </c>
      <c r="BK137" s="226">
        <f>ROUND(I137*H137,2)</f>
        <v>0</v>
      </c>
      <c r="BL137" s="18" t="s">
        <v>129</v>
      </c>
      <c r="BM137" s="225" t="s">
        <v>141</v>
      </c>
    </row>
    <row r="138" s="13" customFormat="1">
      <c r="A138" s="13"/>
      <c r="B138" s="227"/>
      <c r="C138" s="228"/>
      <c r="D138" s="229" t="s">
        <v>131</v>
      </c>
      <c r="E138" s="230" t="s">
        <v>1</v>
      </c>
      <c r="F138" s="231" t="s">
        <v>142</v>
      </c>
      <c r="G138" s="228"/>
      <c r="H138" s="232">
        <v>5.4000000000000004</v>
      </c>
      <c r="I138" s="233"/>
      <c r="J138" s="228"/>
      <c r="K138" s="228"/>
      <c r="L138" s="234"/>
      <c r="M138" s="235"/>
      <c r="N138" s="236"/>
      <c r="O138" s="236"/>
      <c r="P138" s="236"/>
      <c r="Q138" s="236"/>
      <c r="R138" s="236"/>
      <c r="S138" s="236"/>
      <c r="T138" s="237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8" t="s">
        <v>131</v>
      </c>
      <c r="AU138" s="238" t="s">
        <v>83</v>
      </c>
      <c r="AV138" s="13" t="s">
        <v>83</v>
      </c>
      <c r="AW138" s="13" t="s">
        <v>32</v>
      </c>
      <c r="AX138" s="13" t="s">
        <v>76</v>
      </c>
      <c r="AY138" s="238" t="s">
        <v>122</v>
      </c>
    </row>
    <row r="139" s="14" customFormat="1">
      <c r="A139" s="14"/>
      <c r="B139" s="239"/>
      <c r="C139" s="240"/>
      <c r="D139" s="229" t="s">
        <v>131</v>
      </c>
      <c r="E139" s="241" t="s">
        <v>1</v>
      </c>
      <c r="F139" s="242" t="s">
        <v>133</v>
      </c>
      <c r="G139" s="240"/>
      <c r="H139" s="243">
        <v>5.4000000000000004</v>
      </c>
      <c r="I139" s="244"/>
      <c r="J139" s="240"/>
      <c r="K139" s="240"/>
      <c r="L139" s="245"/>
      <c r="M139" s="246"/>
      <c r="N139" s="247"/>
      <c r="O139" s="247"/>
      <c r="P139" s="247"/>
      <c r="Q139" s="247"/>
      <c r="R139" s="247"/>
      <c r="S139" s="247"/>
      <c r="T139" s="248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9" t="s">
        <v>131</v>
      </c>
      <c r="AU139" s="249" t="s">
        <v>83</v>
      </c>
      <c r="AV139" s="14" t="s">
        <v>129</v>
      </c>
      <c r="AW139" s="14" t="s">
        <v>32</v>
      </c>
      <c r="AX139" s="14" t="s">
        <v>81</v>
      </c>
      <c r="AY139" s="249" t="s">
        <v>122</v>
      </c>
    </row>
    <row r="140" s="12" customFormat="1" ht="22.8" customHeight="1">
      <c r="A140" s="12"/>
      <c r="B140" s="197"/>
      <c r="C140" s="198"/>
      <c r="D140" s="199" t="s">
        <v>75</v>
      </c>
      <c r="E140" s="211" t="s">
        <v>129</v>
      </c>
      <c r="F140" s="211" t="s">
        <v>143</v>
      </c>
      <c r="G140" s="198"/>
      <c r="H140" s="198"/>
      <c r="I140" s="201"/>
      <c r="J140" s="212">
        <f>BK140</f>
        <v>0</v>
      </c>
      <c r="K140" s="198"/>
      <c r="L140" s="203"/>
      <c r="M140" s="204"/>
      <c r="N140" s="205"/>
      <c r="O140" s="205"/>
      <c r="P140" s="206">
        <f>SUM(P141:P161)</f>
        <v>0</v>
      </c>
      <c r="Q140" s="205"/>
      <c r="R140" s="206">
        <f>SUM(R141:R161)</f>
        <v>51.159214800000008</v>
      </c>
      <c r="S140" s="205"/>
      <c r="T140" s="207">
        <f>SUM(T141:T161)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8" t="s">
        <v>81</v>
      </c>
      <c r="AT140" s="209" t="s">
        <v>75</v>
      </c>
      <c r="AU140" s="209" t="s">
        <v>81</v>
      </c>
      <c r="AY140" s="208" t="s">
        <v>122</v>
      </c>
      <c r="BK140" s="210">
        <f>SUM(BK141:BK161)</f>
        <v>0</v>
      </c>
    </row>
    <row r="141" s="2" customFormat="1" ht="33" customHeight="1">
      <c r="A141" s="39"/>
      <c r="B141" s="40"/>
      <c r="C141" s="213" t="s">
        <v>129</v>
      </c>
      <c r="D141" s="213" t="s">
        <v>125</v>
      </c>
      <c r="E141" s="214" t="s">
        <v>144</v>
      </c>
      <c r="F141" s="215" t="s">
        <v>145</v>
      </c>
      <c r="G141" s="216" t="s">
        <v>146</v>
      </c>
      <c r="H141" s="217">
        <v>2</v>
      </c>
      <c r="I141" s="218"/>
      <c r="J141" s="219">
        <f>ROUND(I141*H141,2)</f>
        <v>0</v>
      </c>
      <c r="K141" s="220"/>
      <c r="L141" s="45"/>
      <c r="M141" s="221" t="s">
        <v>1</v>
      </c>
      <c r="N141" s="222" t="s">
        <v>41</v>
      </c>
      <c r="O141" s="92"/>
      <c r="P141" s="223">
        <f>O141*H141</f>
        <v>0</v>
      </c>
      <c r="Q141" s="223">
        <v>0.086419999999999997</v>
      </c>
      <c r="R141" s="223">
        <f>Q141*H141</f>
        <v>0.17283999999999999</v>
      </c>
      <c r="S141" s="223">
        <v>0</v>
      </c>
      <c r="T141" s="224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5" t="s">
        <v>129</v>
      </c>
      <c r="AT141" s="225" t="s">
        <v>125</v>
      </c>
      <c r="AU141" s="225" t="s">
        <v>83</v>
      </c>
      <c r="AY141" s="18" t="s">
        <v>122</v>
      </c>
      <c r="BE141" s="226">
        <f>IF(N141="základní",J141,0)</f>
        <v>0</v>
      </c>
      <c r="BF141" s="226">
        <f>IF(N141="snížená",J141,0)</f>
        <v>0</v>
      </c>
      <c r="BG141" s="226">
        <f>IF(N141="zákl. přenesená",J141,0)</f>
        <v>0</v>
      </c>
      <c r="BH141" s="226">
        <f>IF(N141="sníž. přenesená",J141,0)</f>
        <v>0</v>
      </c>
      <c r="BI141" s="226">
        <f>IF(N141="nulová",J141,0)</f>
        <v>0</v>
      </c>
      <c r="BJ141" s="18" t="s">
        <v>81</v>
      </c>
      <c r="BK141" s="226">
        <f>ROUND(I141*H141,2)</f>
        <v>0</v>
      </c>
      <c r="BL141" s="18" t="s">
        <v>129</v>
      </c>
      <c r="BM141" s="225" t="s">
        <v>147</v>
      </c>
    </row>
    <row r="142" s="13" customFormat="1">
      <c r="A142" s="13"/>
      <c r="B142" s="227"/>
      <c r="C142" s="228"/>
      <c r="D142" s="229" t="s">
        <v>131</v>
      </c>
      <c r="E142" s="230" t="s">
        <v>1</v>
      </c>
      <c r="F142" s="231" t="s">
        <v>148</v>
      </c>
      <c r="G142" s="228"/>
      <c r="H142" s="232">
        <v>2</v>
      </c>
      <c r="I142" s="233"/>
      <c r="J142" s="228"/>
      <c r="K142" s="228"/>
      <c r="L142" s="234"/>
      <c r="M142" s="235"/>
      <c r="N142" s="236"/>
      <c r="O142" s="236"/>
      <c r="P142" s="236"/>
      <c r="Q142" s="236"/>
      <c r="R142" s="236"/>
      <c r="S142" s="236"/>
      <c r="T142" s="237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8" t="s">
        <v>131</v>
      </c>
      <c r="AU142" s="238" t="s">
        <v>83</v>
      </c>
      <c r="AV142" s="13" t="s">
        <v>83</v>
      </c>
      <c r="AW142" s="13" t="s">
        <v>32</v>
      </c>
      <c r="AX142" s="13" t="s">
        <v>81</v>
      </c>
      <c r="AY142" s="238" t="s">
        <v>122</v>
      </c>
    </row>
    <row r="143" s="2" customFormat="1" ht="16.5" customHeight="1">
      <c r="A143" s="39"/>
      <c r="B143" s="40"/>
      <c r="C143" s="213" t="s">
        <v>149</v>
      </c>
      <c r="D143" s="213" t="s">
        <v>125</v>
      </c>
      <c r="E143" s="214" t="s">
        <v>150</v>
      </c>
      <c r="F143" s="215" t="s">
        <v>151</v>
      </c>
      <c r="G143" s="216" t="s">
        <v>146</v>
      </c>
      <c r="H143" s="217">
        <v>13</v>
      </c>
      <c r="I143" s="218"/>
      <c r="J143" s="219">
        <f>ROUND(I143*H143,2)</f>
        <v>0</v>
      </c>
      <c r="K143" s="220"/>
      <c r="L143" s="45"/>
      <c r="M143" s="221" t="s">
        <v>1</v>
      </c>
      <c r="N143" s="222" t="s">
        <v>41</v>
      </c>
      <c r="O143" s="92"/>
      <c r="P143" s="223">
        <f>O143*H143</f>
        <v>0</v>
      </c>
      <c r="Q143" s="223">
        <v>0.086419999999999997</v>
      </c>
      <c r="R143" s="223">
        <f>Q143*H143</f>
        <v>1.1234599999999999</v>
      </c>
      <c r="S143" s="223">
        <v>0</v>
      </c>
      <c r="T143" s="224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5" t="s">
        <v>129</v>
      </c>
      <c r="AT143" s="225" t="s">
        <v>125</v>
      </c>
      <c r="AU143" s="225" t="s">
        <v>83</v>
      </c>
      <c r="AY143" s="18" t="s">
        <v>122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8" t="s">
        <v>81</v>
      </c>
      <c r="BK143" s="226">
        <f>ROUND(I143*H143,2)</f>
        <v>0</v>
      </c>
      <c r="BL143" s="18" t="s">
        <v>129</v>
      </c>
      <c r="BM143" s="225" t="s">
        <v>152</v>
      </c>
    </row>
    <row r="144" s="13" customFormat="1">
      <c r="A144" s="13"/>
      <c r="B144" s="227"/>
      <c r="C144" s="228"/>
      <c r="D144" s="229" t="s">
        <v>131</v>
      </c>
      <c r="E144" s="230" t="s">
        <v>1</v>
      </c>
      <c r="F144" s="231" t="s">
        <v>153</v>
      </c>
      <c r="G144" s="228"/>
      <c r="H144" s="232">
        <v>13</v>
      </c>
      <c r="I144" s="233"/>
      <c r="J144" s="228"/>
      <c r="K144" s="228"/>
      <c r="L144" s="234"/>
      <c r="M144" s="235"/>
      <c r="N144" s="236"/>
      <c r="O144" s="236"/>
      <c r="P144" s="236"/>
      <c r="Q144" s="236"/>
      <c r="R144" s="236"/>
      <c r="S144" s="236"/>
      <c r="T144" s="23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8" t="s">
        <v>131</v>
      </c>
      <c r="AU144" s="238" t="s">
        <v>83</v>
      </c>
      <c r="AV144" s="13" t="s">
        <v>83</v>
      </c>
      <c r="AW144" s="13" t="s">
        <v>32</v>
      </c>
      <c r="AX144" s="13" t="s">
        <v>76</v>
      </c>
      <c r="AY144" s="238" t="s">
        <v>122</v>
      </c>
    </row>
    <row r="145" s="14" customFormat="1">
      <c r="A145" s="14"/>
      <c r="B145" s="239"/>
      <c r="C145" s="240"/>
      <c r="D145" s="229" t="s">
        <v>131</v>
      </c>
      <c r="E145" s="241" t="s">
        <v>1</v>
      </c>
      <c r="F145" s="242" t="s">
        <v>133</v>
      </c>
      <c r="G145" s="240"/>
      <c r="H145" s="243">
        <v>13</v>
      </c>
      <c r="I145" s="244"/>
      <c r="J145" s="240"/>
      <c r="K145" s="240"/>
      <c r="L145" s="245"/>
      <c r="M145" s="246"/>
      <c r="N145" s="247"/>
      <c r="O145" s="247"/>
      <c r="P145" s="247"/>
      <c r="Q145" s="247"/>
      <c r="R145" s="247"/>
      <c r="S145" s="247"/>
      <c r="T145" s="248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9" t="s">
        <v>131</v>
      </c>
      <c r="AU145" s="249" t="s">
        <v>83</v>
      </c>
      <c r="AV145" s="14" t="s">
        <v>129</v>
      </c>
      <c r="AW145" s="14" t="s">
        <v>32</v>
      </c>
      <c r="AX145" s="14" t="s">
        <v>81</v>
      </c>
      <c r="AY145" s="249" t="s">
        <v>122</v>
      </c>
    </row>
    <row r="146" s="2" customFormat="1" ht="21.75" customHeight="1">
      <c r="A146" s="39"/>
      <c r="B146" s="40"/>
      <c r="C146" s="213" t="s">
        <v>154</v>
      </c>
      <c r="D146" s="213" t="s">
        <v>125</v>
      </c>
      <c r="E146" s="214" t="s">
        <v>155</v>
      </c>
      <c r="F146" s="215" t="s">
        <v>156</v>
      </c>
      <c r="G146" s="216" t="s">
        <v>136</v>
      </c>
      <c r="H146" s="217">
        <v>0.47999999999999998</v>
      </c>
      <c r="I146" s="218"/>
      <c r="J146" s="219">
        <f>ROUND(I146*H146,2)</f>
        <v>0</v>
      </c>
      <c r="K146" s="220"/>
      <c r="L146" s="45"/>
      <c r="M146" s="221" t="s">
        <v>1</v>
      </c>
      <c r="N146" s="222" t="s">
        <v>41</v>
      </c>
      <c r="O146" s="92"/>
      <c r="P146" s="223">
        <f>O146*H146</f>
        <v>0</v>
      </c>
      <c r="Q146" s="223">
        <v>2.45343</v>
      </c>
      <c r="R146" s="223">
        <f>Q146*H146</f>
        <v>1.1776464</v>
      </c>
      <c r="S146" s="223">
        <v>0</v>
      </c>
      <c r="T146" s="224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5" t="s">
        <v>129</v>
      </c>
      <c r="AT146" s="225" t="s">
        <v>125</v>
      </c>
      <c r="AU146" s="225" t="s">
        <v>83</v>
      </c>
      <c r="AY146" s="18" t="s">
        <v>122</v>
      </c>
      <c r="BE146" s="226">
        <f>IF(N146="základní",J146,0)</f>
        <v>0</v>
      </c>
      <c r="BF146" s="226">
        <f>IF(N146="snížená",J146,0)</f>
        <v>0</v>
      </c>
      <c r="BG146" s="226">
        <f>IF(N146="zákl. přenesená",J146,0)</f>
        <v>0</v>
      </c>
      <c r="BH146" s="226">
        <f>IF(N146="sníž. přenesená",J146,0)</f>
        <v>0</v>
      </c>
      <c r="BI146" s="226">
        <f>IF(N146="nulová",J146,0)</f>
        <v>0</v>
      </c>
      <c r="BJ146" s="18" t="s">
        <v>81</v>
      </c>
      <c r="BK146" s="226">
        <f>ROUND(I146*H146,2)</f>
        <v>0</v>
      </c>
      <c r="BL146" s="18" t="s">
        <v>129</v>
      </c>
      <c r="BM146" s="225" t="s">
        <v>157</v>
      </c>
    </row>
    <row r="147" s="15" customFormat="1">
      <c r="A147" s="15"/>
      <c r="B147" s="250"/>
      <c r="C147" s="251"/>
      <c r="D147" s="229" t="s">
        <v>131</v>
      </c>
      <c r="E147" s="252" t="s">
        <v>1</v>
      </c>
      <c r="F147" s="253" t="s">
        <v>158</v>
      </c>
      <c r="G147" s="251"/>
      <c r="H147" s="252" t="s">
        <v>1</v>
      </c>
      <c r="I147" s="254"/>
      <c r="J147" s="251"/>
      <c r="K147" s="251"/>
      <c r="L147" s="255"/>
      <c r="M147" s="256"/>
      <c r="N147" s="257"/>
      <c r="O147" s="257"/>
      <c r="P147" s="257"/>
      <c r="Q147" s="257"/>
      <c r="R147" s="257"/>
      <c r="S147" s="257"/>
      <c r="T147" s="258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59" t="s">
        <v>131</v>
      </c>
      <c r="AU147" s="259" t="s">
        <v>83</v>
      </c>
      <c r="AV147" s="15" t="s">
        <v>81</v>
      </c>
      <c r="AW147" s="15" t="s">
        <v>32</v>
      </c>
      <c r="AX147" s="15" t="s">
        <v>76</v>
      </c>
      <c r="AY147" s="259" t="s">
        <v>122</v>
      </c>
    </row>
    <row r="148" s="13" customFormat="1">
      <c r="A148" s="13"/>
      <c r="B148" s="227"/>
      <c r="C148" s="228"/>
      <c r="D148" s="229" t="s">
        <v>131</v>
      </c>
      <c r="E148" s="230" t="s">
        <v>1</v>
      </c>
      <c r="F148" s="231" t="s">
        <v>159</v>
      </c>
      <c r="G148" s="228"/>
      <c r="H148" s="232">
        <v>0.47999999999999998</v>
      </c>
      <c r="I148" s="233"/>
      <c r="J148" s="228"/>
      <c r="K148" s="228"/>
      <c r="L148" s="234"/>
      <c r="M148" s="235"/>
      <c r="N148" s="236"/>
      <c r="O148" s="236"/>
      <c r="P148" s="236"/>
      <c r="Q148" s="236"/>
      <c r="R148" s="236"/>
      <c r="S148" s="236"/>
      <c r="T148" s="237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8" t="s">
        <v>131</v>
      </c>
      <c r="AU148" s="238" t="s">
        <v>83</v>
      </c>
      <c r="AV148" s="13" t="s">
        <v>83</v>
      </c>
      <c r="AW148" s="13" t="s">
        <v>32</v>
      </c>
      <c r="AX148" s="13" t="s">
        <v>76</v>
      </c>
      <c r="AY148" s="238" t="s">
        <v>122</v>
      </c>
    </row>
    <row r="149" s="14" customFormat="1">
      <c r="A149" s="14"/>
      <c r="B149" s="239"/>
      <c r="C149" s="240"/>
      <c r="D149" s="229" t="s">
        <v>131</v>
      </c>
      <c r="E149" s="241" t="s">
        <v>1</v>
      </c>
      <c r="F149" s="242" t="s">
        <v>133</v>
      </c>
      <c r="G149" s="240"/>
      <c r="H149" s="243">
        <v>0.47999999999999998</v>
      </c>
      <c r="I149" s="244"/>
      <c r="J149" s="240"/>
      <c r="K149" s="240"/>
      <c r="L149" s="245"/>
      <c r="M149" s="246"/>
      <c r="N149" s="247"/>
      <c r="O149" s="247"/>
      <c r="P149" s="247"/>
      <c r="Q149" s="247"/>
      <c r="R149" s="247"/>
      <c r="S149" s="247"/>
      <c r="T149" s="248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9" t="s">
        <v>131</v>
      </c>
      <c r="AU149" s="249" t="s">
        <v>83</v>
      </c>
      <c r="AV149" s="14" t="s">
        <v>129</v>
      </c>
      <c r="AW149" s="14" t="s">
        <v>32</v>
      </c>
      <c r="AX149" s="14" t="s">
        <v>81</v>
      </c>
      <c r="AY149" s="249" t="s">
        <v>122</v>
      </c>
    </row>
    <row r="150" s="2" customFormat="1" ht="33" customHeight="1">
      <c r="A150" s="39"/>
      <c r="B150" s="40"/>
      <c r="C150" s="213" t="s">
        <v>160</v>
      </c>
      <c r="D150" s="213" t="s">
        <v>125</v>
      </c>
      <c r="E150" s="214" t="s">
        <v>161</v>
      </c>
      <c r="F150" s="215" t="s">
        <v>162</v>
      </c>
      <c r="G150" s="216" t="s">
        <v>128</v>
      </c>
      <c r="H150" s="217">
        <v>4.7999999999999998</v>
      </c>
      <c r="I150" s="218"/>
      <c r="J150" s="219">
        <f>ROUND(I150*H150,2)</f>
        <v>0</v>
      </c>
      <c r="K150" s="220"/>
      <c r="L150" s="45"/>
      <c r="M150" s="221" t="s">
        <v>1</v>
      </c>
      <c r="N150" s="222" t="s">
        <v>41</v>
      </c>
      <c r="O150" s="92"/>
      <c r="P150" s="223">
        <f>O150*H150</f>
        <v>0</v>
      </c>
      <c r="Q150" s="223">
        <v>0.01103</v>
      </c>
      <c r="R150" s="223">
        <f>Q150*H150</f>
        <v>0.052943999999999998</v>
      </c>
      <c r="S150" s="223">
        <v>0</v>
      </c>
      <c r="T150" s="224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5" t="s">
        <v>129</v>
      </c>
      <c r="AT150" s="225" t="s">
        <v>125</v>
      </c>
      <c r="AU150" s="225" t="s">
        <v>83</v>
      </c>
      <c r="AY150" s="18" t="s">
        <v>122</v>
      </c>
      <c r="BE150" s="226">
        <f>IF(N150="základní",J150,0)</f>
        <v>0</v>
      </c>
      <c r="BF150" s="226">
        <f>IF(N150="snížená",J150,0)</f>
        <v>0</v>
      </c>
      <c r="BG150" s="226">
        <f>IF(N150="zákl. přenesená",J150,0)</f>
        <v>0</v>
      </c>
      <c r="BH150" s="226">
        <f>IF(N150="sníž. přenesená",J150,0)</f>
        <v>0</v>
      </c>
      <c r="BI150" s="226">
        <f>IF(N150="nulová",J150,0)</f>
        <v>0</v>
      </c>
      <c r="BJ150" s="18" t="s">
        <v>81</v>
      </c>
      <c r="BK150" s="226">
        <f>ROUND(I150*H150,2)</f>
        <v>0</v>
      </c>
      <c r="BL150" s="18" t="s">
        <v>129</v>
      </c>
      <c r="BM150" s="225" t="s">
        <v>163</v>
      </c>
    </row>
    <row r="151" s="15" customFormat="1">
      <c r="A151" s="15"/>
      <c r="B151" s="250"/>
      <c r="C151" s="251"/>
      <c r="D151" s="229" t="s">
        <v>131</v>
      </c>
      <c r="E151" s="252" t="s">
        <v>1</v>
      </c>
      <c r="F151" s="253" t="s">
        <v>158</v>
      </c>
      <c r="G151" s="251"/>
      <c r="H151" s="252" t="s">
        <v>1</v>
      </c>
      <c r="I151" s="254"/>
      <c r="J151" s="251"/>
      <c r="K151" s="251"/>
      <c r="L151" s="255"/>
      <c r="M151" s="256"/>
      <c r="N151" s="257"/>
      <c r="O151" s="257"/>
      <c r="P151" s="257"/>
      <c r="Q151" s="257"/>
      <c r="R151" s="257"/>
      <c r="S151" s="257"/>
      <c r="T151" s="258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59" t="s">
        <v>131</v>
      </c>
      <c r="AU151" s="259" t="s">
        <v>83</v>
      </c>
      <c r="AV151" s="15" t="s">
        <v>81</v>
      </c>
      <c r="AW151" s="15" t="s">
        <v>32</v>
      </c>
      <c r="AX151" s="15" t="s">
        <v>76</v>
      </c>
      <c r="AY151" s="259" t="s">
        <v>122</v>
      </c>
    </row>
    <row r="152" s="13" customFormat="1">
      <c r="A152" s="13"/>
      <c r="B152" s="227"/>
      <c r="C152" s="228"/>
      <c r="D152" s="229" t="s">
        <v>131</v>
      </c>
      <c r="E152" s="230" t="s">
        <v>1</v>
      </c>
      <c r="F152" s="231" t="s">
        <v>164</v>
      </c>
      <c r="G152" s="228"/>
      <c r="H152" s="232">
        <v>4.7999999999999998</v>
      </c>
      <c r="I152" s="233"/>
      <c r="J152" s="228"/>
      <c r="K152" s="228"/>
      <c r="L152" s="234"/>
      <c r="M152" s="235"/>
      <c r="N152" s="236"/>
      <c r="O152" s="236"/>
      <c r="P152" s="236"/>
      <c r="Q152" s="236"/>
      <c r="R152" s="236"/>
      <c r="S152" s="236"/>
      <c r="T152" s="237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8" t="s">
        <v>131</v>
      </c>
      <c r="AU152" s="238" t="s">
        <v>83</v>
      </c>
      <c r="AV152" s="13" t="s">
        <v>83</v>
      </c>
      <c r="AW152" s="13" t="s">
        <v>32</v>
      </c>
      <c r="AX152" s="13" t="s">
        <v>76</v>
      </c>
      <c r="AY152" s="238" t="s">
        <v>122</v>
      </c>
    </row>
    <row r="153" s="14" customFormat="1">
      <c r="A153" s="14"/>
      <c r="B153" s="239"/>
      <c r="C153" s="240"/>
      <c r="D153" s="229" t="s">
        <v>131</v>
      </c>
      <c r="E153" s="241" t="s">
        <v>1</v>
      </c>
      <c r="F153" s="242" t="s">
        <v>133</v>
      </c>
      <c r="G153" s="240"/>
      <c r="H153" s="243">
        <v>4.7999999999999998</v>
      </c>
      <c r="I153" s="244"/>
      <c r="J153" s="240"/>
      <c r="K153" s="240"/>
      <c r="L153" s="245"/>
      <c r="M153" s="246"/>
      <c r="N153" s="247"/>
      <c r="O153" s="247"/>
      <c r="P153" s="247"/>
      <c r="Q153" s="247"/>
      <c r="R153" s="247"/>
      <c r="S153" s="247"/>
      <c r="T153" s="248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9" t="s">
        <v>131</v>
      </c>
      <c r="AU153" s="249" t="s">
        <v>83</v>
      </c>
      <c r="AV153" s="14" t="s">
        <v>129</v>
      </c>
      <c r="AW153" s="14" t="s">
        <v>32</v>
      </c>
      <c r="AX153" s="14" t="s">
        <v>81</v>
      </c>
      <c r="AY153" s="249" t="s">
        <v>122</v>
      </c>
    </row>
    <row r="154" s="2" customFormat="1" ht="16.5" customHeight="1">
      <c r="A154" s="39"/>
      <c r="B154" s="40"/>
      <c r="C154" s="213" t="s">
        <v>165</v>
      </c>
      <c r="D154" s="213" t="s">
        <v>125</v>
      </c>
      <c r="E154" s="214" t="s">
        <v>166</v>
      </c>
      <c r="F154" s="215" t="s">
        <v>167</v>
      </c>
      <c r="G154" s="216" t="s">
        <v>168</v>
      </c>
      <c r="H154" s="217">
        <v>0.089999999999999997</v>
      </c>
      <c r="I154" s="218"/>
      <c r="J154" s="219">
        <f>ROUND(I154*H154,2)</f>
        <v>0</v>
      </c>
      <c r="K154" s="220"/>
      <c r="L154" s="45"/>
      <c r="M154" s="221" t="s">
        <v>1</v>
      </c>
      <c r="N154" s="222" t="s">
        <v>41</v>
      </c>
      <c r="O154" s="92"/>
      <c r="P154" s="223">
        <f>O154*H154</f>
        <v>0</v>
      </c>
      <c r="Q154" s="223">
        <v>1.0551600000000001</v>
      </c>
      <c r="R154" s="223">
        <f>Q154*H154</f>
        <v>0.094964400000000004</v>
      </c>
      <c r="S154" s="223">
        <v>0</v>
      </c>
      <c r="T154" s="224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5" t="s">
        <v>129</v>
      </c>
      <c r="AT154" s="225" t="s">
        <v>125</v>
      </c>
      <c r="AU154" s="225" t="s">
        <v>83</v>
      </c>
      <c r="AY154" s="18" t="s">
        <v>122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8" t="s">
        <v>81</v>
      </c>
      <c r="BK154" s="226">
        <f>ROUND(I154*H154,2)</f>
        <v>0</v>
      </c>
      <c r="BL154" s="18" t="s">
        <v>129</v>
      </c>
      <c r="BM154" s="225" t="s">
        <v>169</v>
      </c>
    </row>
    <row r="155" s="13" customFormat="1">
      <c r="A155" s="13"/>
      <c r="B155" s="227"/>
      <c r="C155" s="228"/>
      <c r="D155" s="229" t="s">
        <v>131</v>
      </c>
      <c r="E155" s="230" t="s">
        <v>1</v>
      </c>
      <c r="F155" s="231" t="s">
        <v>170</v>
      </c>
      <c r="G155" s="228"/>
      <c r="H155" s="232">
        <v>0.089999999999999997</v>
      </c>
      <c r="I155" s="233"/>
      <c r="J155" s="228"/>
      <c r="K155" s="228"/>
      <c r="L155" s="234"/>
      <c r="M155" s="235"/>
      <c r="N155" s="236"/>
      <c r="O155" s="236"/>
      <c r="P155" s="236"/>
      <c r="Q155" s="236"/>
      <c r="R155" s="236"/>
      <c r="S155" s="236"/>
      <c r="T155" s="237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8" t="s">
        <v>131</v>
      </c>
      <c r="AU155" s="238" t="s">
        <v>83</v>
      </c>
      <c r="AV155" s="13" t="s">
        <v>83</v>
      </c>
      <c r="AW155" s="13" t="s">
        <v>32</v>
      </c>
      <c r="AX155" s="13" t="s">
        <v>81</v>
      </c>
      <c r="AY155" s="238" t="s">
        <v>122</v>
      </c>
    </row>
    <row r="156" s="2" customFormat="1" ht="16.5" customHeight="1">
      <c r="A156" s="39"/>
      <c r="B156" s="40"/>
      <c r="C156" s="213" t="s">
        <v>171</v>
      </c>
      <c r="D156" s="213" t="s">
        <v>125</v>
      </c>
      <c r="E156" s="214" t="s">
        <v>172</v>
      </c>
      <c r="F156" s="215" t="s">
        <v>173</v>
      </c>
      <c r="G156" s="216" t="s">
        <v>146</v>
      </c>
      <c r="H156" s="217">
        <v>9</v>
      </c>
      <c r="I156" s="218"/>
      <c r="J156" s="219">
        <f>ROUND(I156*H156,2)</f>
        <v>0</v>
      </c>
      <c r="K156" s="220"/>
      <c r="L156" s="45"/>
      <c r="M156" s="221" t="s">
        <v>1</v>
      </c>
      <c r="N156" s="222" t="s">
        <v>41</v>
      </c>
      <c r="O156" s="92"/>
      <c r="P156" s="223">
        <f>O156*H156</f>
        <v>0</v>
      </c>
      <c r="Q156" s="223">
        <v>1.0551600000000001</v>
      </c>
      <c r="R156" s="223">
        <f>Q156*H156</f>
        <v>9.4964400000000015</v>
      </c>
      <c r="S156" s="223">
        <v>0</v>
      </c>
      <c r="T156" s="224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5" t="s">
        <v>129</v>
      </c>
      <c r="AT156" s="225" t="s">
        <v>125</v>
      </c>
      <c r="AU156" s="225" t="s">
        <v>83</v>
      </c>
      <c r="AY156" s="18" t="s">
        <v>122</v>
      </c>
      <c r="BE156" s="226">
        <f>IF(N156="základní",J156,0)</f>
        <v>0</v>
      </c>
      <c r="BF156" s="226">
        <f>IF(N156="snížená",J156,0)</f>
        <v>0</v>
      </c>
      <c r="BG156" s="226">
        <f>IF(N156="zákl. přenesená",J156,0)</f>
        <v>0</v>
      </c>
      <c r="BH156" s="226">
        <f>IF(N156="sníž. přenesená",J156,0)</f>
        <v>0</v>
      </c>
      <c r="BI156" s="226">
        <f>IF(N156="nulová",J156,0)</f>
        <v>0</v>
      </c>
      <c r="BJ156" s="18" t="s">
        <v>81</v>
      </c>
      <c r="BK156" s="226">
        <f>ROUND(I156*H156,2)</f>
        <v>0</v>
      </c>
      <c r="BL156" s="18" t="s">
        <v>129</v>
      </c>
      <c r="BM156" s="225" t="s">
        <v>174</v>
      </c>
    </row>
    <row r="157" s="13" customFormat="1">
      <c r="A157" s="13"/>
      <c r="B157" s="227"/>
      <c r="C157" s="228"/>
      <c r="D157" s="229" t="s">
        <v>131</v>
      </c>
      <c r="E157" s="230" t="s">
        <v>1</v>
      </c>
      <c r="F157" s="231" t="s">
        <v>175</v>
      </c>
      <c r="G157" s="228"/>
      <c r="H157" s="232">
        <v>9</v>
      </c>
      <c r="I157" s="233"/>
      <c r="J157" s="228"/>
      <c r="K157" s="228"/>
      <c r="L157" s="234"/>
      <c r="M157" s="235"/>
      <c r="N157" s="236"/>
      <c r="O157" s="236"/>
      <c r="P157" s="236"/>
      <c r="Q157" s="236"/>
      <c r="R157" s="236"/>
      <c r="S157" s="236"/>
      <c r="T157" s="237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8" t="s">
        <v>131</v>
      </c>
      <c r="AU157" s="238" t="s">
        <v>83</v>
      </c>
      <c r="AV157" s="13" t="s">
        <v>83</v>
      </c>
      <c r="AW157" s="13" t="s">
        <v>32</v>
      </c>
      <c r="AX157" s="13" t="s">
        <v>76</v>
      </c>
      <c r="AY157" s="238" t="s">
        <v>122</v>
      </c>
    </row>
    <row r="158" s="14" customFormat="1">
      <c r="A158" s="14"/>
      <c r="B158" s="239"/>
      <c r="C158" s="240"/>
      <c r="D158" s="229" t="s">
        <v>131</v>
      </c>
      <c r="E158" s="241" t="s">
        <v>1</v>
      </c>
      <c r="F158" s="242" t="s">
        <v>133</v>
      </c>
      <c r="G158" s="240"/>
      <c r="H158" s="243">
        <v>9</v>
      </c>
      <c r="I158" s="244"/>
      <c r="J158" s="240"/>
      <c r="K158" s="240"/>
      <c r="L158" s="245"/>
      <c r="M158" s="246"/>
      <c r="N158" s="247"/>
      <c r="O158" s="247"/>
      <c r="P158" s="247"/>
      <c r="Q158" s="247"/>
      <c r="R158" s="247"/>
      <c r="S158" s="247"/>
      <c r="T158" s="248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9" t="s">
        <v>131</v>
      </c>
      <c r="AU158" s="249" t="s">
        <v>83</v>
      </c>
      <c r="AV158" s="14" t="s">
        <v>129</v>
      </c>
      <c r="AW158" s="14" t="s">
        <v>32</v>
      </c>
      <c r="AX158" s="14" t="s">
        <v>81</v>
      </c>
      <c r="AY158" s="249" t="s">
        <v>122</v>
      </c>
    </row>
    <row r="159" s="2" customFormat="1" ht="24.15" customHeight="1">
      <c r="A159" s="39"/>
      <c r="B159" s="40"/>
      <c r="C159" s="213" t="s">
        <v>176</v>
      </c>
      <c r="D159" s="213" t="s">
        <v>125</v>
      </c>
      <c r="E159" s="214" t="s">
        <v>177</v>
      </c>
      <c r="F159" s="215" t="s">
        <v>178</v>
      </c>
      <c r="G159" s="216" t="s">
        <v>146</v>
      </c>
      <c r="H159" s="217">
        <v>37</v>
      </c>
      <c r="I159" s="218"/>
      <c r="J159" s="219">
        <f>ROUND(I159*H159,2)</f>
        <v>0</v>
      </c>
      <c r="K159" s="220"/>
      <c r="L159" s="45"/>
      <c r="M159" s="221" t="s">
        <v>1</v>
      </c>
      <c r="N159" s="222" t="s">
        <v>41</v>
      </c>
      <c r="O159" s="92"/>
      <c r="P159" s="223">
        <f>O159*H159</f>
        <v>0</v>
      </c>
      <c r="Q159" s="223">
        <v>1.0551600000000001</v>
      </c>
      <c r="R159" s="223">
        <f>Q159*H159</f>
        <v>39.040920000000007</v>
      </c>
      <c r="S159" s="223">
        <v>0</v>
      </c>
      <c r="T159" s="224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5" t="s">
        <v>129</v>
      </c>
      <c r="AT159" s="225" t="s">
        <v>125</v>
      </c>
      <c r="AU159" s="225" t="s">
        <v>83</v>
      </c>
      <c r="AY159" s="18" t="s">
        <v>122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18" t="s">
        <v>81</v>
      </c>
      <c r="BK159" s="226">
        <f>ROUND(I159*H159,2)</f>
        <v>0</v>
      </c>
      <c r="BL159" s="18" t="s">
        <v>129</v>
      </c>
      <c r="BM159" s="225" t="s">
        <v>179</v>
      </c>
    </row>
    <row r="160" s="13" customFormat="1">
      <c r="A160" s="13"/>
      <c r="B160" s="227"/>
      <c r="C160" s="228"/>
      <c r="D160" s="229" t="s">
        <v>131</v>
      </c>
      <c r="E160" s="230" t="s">
        <v>1</v>
      </c>
      <c r="F160" s="231" t="s">
        <v>180</v>
      </c>
      <c r="G160" s="228"/>
      <c r="H160" s="232">
        <v>37</v>
      </c>
      <c r="I160" s="233"/>
      <c r="J160" s="228"/>
      <c r="K160" s="228"/>
      <c r="L160" s="234"/>
      <c r="M160" s="235"/>
      <c r="N160" s="236"/>
      <c r="O160" s="236"/>
      <c r="P160" s="236"/>
      <c r="Q160" s="236"/>
      <c r="R160" s="236"/>
      <c r="S160" s="236"/>
      <c r="T160" s="237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8" t="s">
        <v>131</v>
      </c>
      <c r="AU160" s="238" t="s">
        <v>83</v>
      </c>
      <c r="AV160" s="13" t="s">
        <v>83</v>
      </c>
      <c r="AW160" s="13" t="s">
        <v>32</v>
      </c>
      <c r="AX160" s="13" t="s">
        <v>76</v>
      </c>
      <c r="AY160" s="238" t="s">
        <v>122</v>
      </c>
    </row>
    <row r="161" s="14" customFormat="1">
      <c r="A161" s="14"/>
      <c r="B161" s="239"/>
      <c r="C161" s="240"/>
      <c r="D161" s="229" t="s">
        <v>131</v>
      </c>
      <c r="E161" s="241" t="s">
        <v>1</v>
      </c>
      <c r="F161" s="242" t="s">
        <v>133</v>
      </c>
      <c r="G161" s="240"/>
      <c r="H161" s="243">
        <v>37</v>
      </c>
      <c r="I161" s="244"/>
      <c r="J161" s="240"/>
      <c r="K161" s="240"/>
      <c r="L161" s="245"/>
      <c r="M161" s="246"/>
      <c r="N161" s="247"/>
      <c r="O161" s="247"/>
      <c r="P161" s="247"/>
      <c r="Q161" s="247"/>
      <c r="R161" s="247"/>
      <c r="S161" s="247"/>
      <c r="T161" s="248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9" t="s">
        <v>131</v>
      </c>
      <c r="AU161" s="249" t="s">
        <v>83</v>
      </c>
      <c r="AV161" s="14" t="s">
        <v>129</v>
      </c>
      <c r="AW161" s="14" t="s">
        <v>32</v>
      </c>
      <c r="AX161" s="14" t="s">
        <v>81</v>
      </c>
      <c r="AY161" s="249" t="s">
        <v>122</v>
      </c>
    </row>
    <row r="162" s="12" customFormat="1" ht="22.8" customHeight="1">
      <c r="A162" s="12"/>
      <c r="B162" s="197"/>
      <c r="C162" s="198"/>
      <c r="D162" s="199" t="s">
        <v>75</v>
      </c>
      <c r="E162" s="211" t="s">
        <v>154</v>
      </c>
      <c r="F162" s="211" t="s">
        <v>181</v>
      </c>
      <c r="G162" s="198"/>
      <c r="H162" s="198"/>
      <c r="I162" s="201"/>
      <c r="J162" s="212">
        <f>BK162</f>
        <v>0</v>
      </c>
      <c r="K162" s="198"/>
      <c r="L162" s="203"/>
      <c r="M162" s="204"/>
      <c r="N162" s="205"/>
      <c r="O162" s="205"/>
      <c r="P162" s="206">
        <f>SUM(P163:P170)</f>
        <v>0</v>
      </c>
      <c r="Q162" s="205"/>
      <c r="R162" s="206">
        <f>SUM(R163:R170)</f>
        <v>0.17295167999999997</v>
      </c>
      <c r="S162" s="205"/>
      <c r="T162" s="207">
        <f>SUM(T163:T170)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08" t="s">
        <v>81</v>
      </c>
      <c r="AT162" s="209" t="s">
        <v>75</v>
      </c>
      <c r="AU162" s="209" t="s">
        <v>81</v>
      </c>
      <c r="AY162" s="208" t="s">
        <v>122</v>
      </c>
      <c r="BK162" s="210">
        <f>SUM(BK163:BK170)</f>
        <v>0</v>
      </c>
    </row>
    <row r="163" s="2" customFormat="1" ht="24.15" customHeight="1">
      <c r="A163" s="39"/>
      <c r="B163" s="40"/>
      <c r="C163" s="213" t="s">
        <v>182</v>
      </c>
      <c r="D163" s="213" t="s">
        <v>125</v>
      </c>
      <c r="E163" s="214" t="s">
        <v>183</v>
      </c>
      <c r="F163" s="215" t="s">
        <v>184</v>
      </c>
      <c r="G163" s="216" t="s">
        <v>128</v>
      </c>
      <c r="H163" s="217">
        <v>10.736000000000001</v>
      </c>
      <c r="I163" s="218"/>
      <c r="J163" s="219">
        <f>ROUND(I163*H163,2)</f>
        <v>0</v>
      </c>
      <c r="K163" s="220"/>
      <c r="L163" s="45"/>
      <c r="M163" s="221" t="s">
        <v>1</v>
      </c>
      <c r="N163" s="222" t="s">
        <v>41</v>
      </c>
      <c r="O163" s="92"/>
      <c r="P163" s="223">
        <f>O163*H163</f>
        <v>0</v>
      </c>
      <c r="Q163" s="223">
        <v>0.0043800000000000002</v>
      </c>
      <c r="R163" s="223">
        <f>Q163*H163</f>
        <v>0.047023680000000005</v>
      </c>
      <c r="S163" s="223">
        <v>0</v>
      </c>
      <c r="T163" s="224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5" t="s">
        <v>129</v>
      </c>
      <c r="AT163" s="225" t="s">
        <v>125</v>
      </c>
      <c r="AU163" s="225" t="s">
        <v>83</v>
      </c>
      <c r="AY163" s="18" t="s">
        <v>122</v>
      </c>
      <c r="BE163" s="226">
        <f>IF(N163="základní",J163,0)</f>
        <v>0</v>
      </c>
      <c r="BF163" s="226">
        <f>IF(N163="snížená",J163,0)</f>
        <v>0</v>
      </c>
      <c r="BG163" s="226">
        <f>IF(N163="zákl. přenesená",J163,0)</f>
        <v>0</v>
      </c>
      <c r="BH163" s="226">
        <f>IF(N163="sníž. přenesená",J163,0)</f>
        <v>0</v>
      </c>
      <c r="BI163" s="226">
        <f>IF(N163="nulová",J163,0)</f>
        <v>0</v>
      </c>
      <c r="BJ163" s="18" t="s">
        <v>81</v>
      </c>
      <c r="BK163" s="226">
        <f>ROUND(I163*H163,2)</f>
        <v>0</v>
      </c>
      <c r="BL163" s="18" t="s">
        <v>129</v>
      </c>
      <c r="BM163" s="225" t="s">
        <v>185</v>
      </c>
    </row>
    <row r="164" s="13" customFormat="1">
      <c r="A164" s="13"/>
      <c r="B164" s="227"/>
      <c r="C164" s="228"/>
      <c r="D164" s="229" t="s">
        <v>131</v>
      </c>
      <c r="E164" s="230" t="s">
        <v>1</v>
      </c>
      <c r="F164" s="231" t="s">
        <v>186</v>
      </c>
      <c r="G164" s="228"/>
      <c r="H164" s="232">
        <v>10.736000000000001</v>
      </c>
      <c r="I164" s="233"/>
      <c r="J164" s="228"/>
      <c r="K164" s="228"/>
      <c r="L164" s="234"/>
      <c r="M164" s="235"/>
      <c r="N164" s="236"/>
      <c r="O164" s="236"/>
      <c r="P164" s="236"/>
      <c r="Q164" s="236"/>
      <c r="R164" s="236"/>
      <c r="S164" s="236"/>
      <c r="T164" s="237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8" t="s">
        <v>131</v>
      </c>
      <c r="AU164" s="238" t="s">
        <v>83</v>
      </c>
      <c r="AV164" s="13" t="s">
        <v>83</v>
      </c>
      <c r="AW164" s="13" t="s">
        <v>32</v>
      </c>
      <c r="AX164" s="13" t="s">
        <v>81</v>
      </c>
      <c r="AY164" s="238" t="s">
        <v>122</v>
      </c>
    </row>
    <row r="165" s="2" customFormat="1" ht="37.8" customHeight="1">
      <c r="A165" s="39"/>
      <c r="B165" s="40"/>
      <c r="C165" s="213" t="s">
        <v>187</v>
      </c>
      <c r="D165" s="213" t="s">
        <v>125</v>
      </c>
      <c r="E165" s="214" t="s">
        <v>188</v>
      </c>
      <c r="F165" s="215" t="s">
        <v>189</v>
      </c>
      <c r="G165" s="216" t="s">
        <v>128</v>
      </c>
      <c r="H165" s="217">
        <v>10.6</v>
      </c>
      <c r="I165" s="218"/>
      <c r="J165" s="219">
        <f>ROUND(I165*H165,2)</f>
        <v>0</v>
      </c>
      <c r="K165" s="220"/>
      <c r="L165" s="45"/>
      <c r="M165" s="221" t="s">
        <v>1</v>
      </c>
      <c r="N165" s="222" t="s">
        <v>41</v>
      </c>
      <c r="O165" s="92"/>
      <c r="P165" s="223">
        <f>O165*H165</f>
        <v>0</v>
      </c>
      <c r="Q165" s="223">
        <v>0.0083499999999999998</v>
      </c>
      <c r="R165" s="223">
        <f>Q165*H165</f>
        <v>0.088509999999999991</v>
      </c>
      <c r="S165" s="223">
        <v>0</v>
      </c>
      <c r="T165" s="224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25" t="s">
        <v>129</v>
      </c>
      <c r="AT165" s="225" t="s">
        <v>125</v>
      </c>
      <c r="AU165" s="225" t="s">
        <v>83</v>
      </c>
      <c r="AY165" s="18" t="s">
        <v>122</v>
      </c>
      <c r="BE165" s="226">
        <f>IF(N165="základní",J165,0)</f>
        <v>0</v>
      </c>
      <c r="BF165" s="226">
        <f>IF(N165="snížená",J165,0)</f>
        <v>0</v>
      </c>
      <c r="BG165" s="226">
        <f>IF(N165="zákl. přenesená",J165,0)</f>
        <v>0</v>
      </c>
      <c r="BH165" s="226">
        <f>IF(N165="sníž. přenesená",J165,0)</f>
        <v>0</v>
      </c>
      <c r="BI165" s="226">
        <f>IF(N165="nulová",J165,0)</f>
        <v>0</v>
      </c>
      <c r="BJ165" s="18" t="s">
        <v>81</v>
      </c>
      <c r="BK165" s="226">
        <f>ROUND(I165*H165,2)</f>
        <v>0</v>
      </c>
      <c r="BL165" s="18" t="s">
        <v>129</v>
      </c>
      <c r="BM165" s="225" t="s">
        <v>190</v>
      </c>
    </row>
    <row r="166" s="13" customFormat="1">
      <c r="A166" s="13"/>
      <c r="B166" s="227"/>
      <c r="C166" s="228"/>
      <c r="D166" s="229" t="s">
        <v>131</v>
      </c>
      <c r="E166" s="230" t="s">
        <v>1</v>
      </c>
      <c r="F166" s="231" t="s">
        <v>191</v>
      </c>
      <c r="G166" s="228"/>
      <c r="H166" s="232">
        <v>10.6</v>
      </c>
      <c r="I166" s="233"/>
      <c r="J166" s="228"/>
      <c r="K166" s="228"/>
      <c r="L166" s="234"/>
      <c r="M166" s="235"/>
      <c r="N166" s="236"/>
      <c r="O166" s="236"/>
      <c r="P166" s="236"/>
      <c r="Q166" s="236"/>
      <c r="R166" s="236"/>
      <c r="S166" s="236"/>
      <c r="T166" s="23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8" t="s">
        <v>131</v>
      </c>
      <c r="AU166" s="238" t="s">
        <v>83</v>
      </c>
      <c r="AV166" s="13" t="s">
        <v>83</v>
      </c>
      <c r="AW166" s="13" t="s">
        <v>32</v>
      </c>
      <c r="AX166" s="13" t="s">
        <v>81</v>
      </c>
      <c r="AY166" s="238" t="s">
        <v>122</v>
      </c>
    </row>
    <row r="167" s="2" customFormat="1" ht="16.5" customHeight="1">
      <c r="A167" s="39"/>
      <c r="B167" s="40"/>
      <c r="C167" s="260" t="s">
        <v>192</v>
      </c>
      <c r="D167" s="260" t="s">
        <v>193</v>
      </c>
      <c r="E167" s="261" t="s">
        <v>194</v>
      </c>
      <c r="F167" s="262" t="s">
        <v>195</v>
      </c>
      <c r="G167" s="263" t="s">
        <v>128</v>
      </c>
      <c r="H167" s="264">
        <v>10.6</v>
      </c>
      <c r="I167" s="265"/>
      <c r="J167" s="266">
        <f>ROUND(I167*H167,2)</f>
        <v>0</v>
      </c>
      <c r="K167" s="267"/>
      <c r="L167" s="268"/>
      <c r="M167" s="269" t="s">
        <v>1</v>
      </c>
      <c r="N167" s="270" t="s">
        <v>41</v>
      </c>
      <c r="O167" s="92"/>
      <c r="P167" s="223">
        <f>O167*H167</f>
        <v>0</v>
      </c>
      <c r="Q167" s="223">
        <v>0.00084999999999999995</v>
      </c>
      <c r="R167" s="223">
        <f>Q167*H167</f>
        <v>0.0090099999999999989</v>
      </c>
      <c r="S167" s="223">
        <v>0</v>
      </c>
      <c r="T167" s="224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25" t="s">
        <v>165</v>
      </c>
      <c r="AT167" s="225" t="s">
        <v>193</v>
      </c>
      <c r="AU167" s="225" t="s">
        <v>83</v>
      </c>
      <c r="AY167" s="18" t="s">
        <v>122</v>
      </c>
      <c r="BE167" s="226">
        <f>IF(N167="základní",J167,0)</f>
        <v>0</v>
      </c>
      <c r="BF167" s="226">
        <f>IF(N167="snížená",J167,0)</f>
        <v>0</v>
      </c>
      <c r="BG167" s="226">
        <f>IF(N167="zákl. přenesená",J167,0)</f>
        <v>0</v>
      </c>
      <c r="BH167" s="226">
        <f>IF(N167="sníž. přenesená",J167,0)</f>
        <v>0</v>
      </c>
      <c r="BI167" s="226">
        <f>IF(N167="nulová",J167,0)</f>
        <v>0</v>
      </c>
      <c r="BJ167" s="18" t="s">
        <v>81</v>
      </c>
      <c r="BK167" s="226">
        <f>ROUND(I167*H167,2)</f>
        <v>0</v>
      </c>
      <c r="BL167" s="18" t="s">
        <v>129</v>
      </c>
      <c r="BM167" s="225" t="s">
        <v>196</v>
      </c>
    </row>
    <row r="168" s="13" customFormat="1">
      <c r="A168" s="13"/>
      <c r="B168" s="227"/>
      <c r="C168" s="228"/>
      <c r="D168" s="229" t="s">
        <v>131</v>
      </c>
      <c r="E168" s="230" t="s">
        <v>1</v>
      </c>
      <c r="F168" s="231" t="s">
        <v>191</v>
      </c>
      <c r="G168" s="228"/>
      <c r="H168" s="232">
        <v>10.6</v>
      </c>
      <c r="I168" s="233"/>
      <c r="J168" s="228"/>
      <c r="K168" s="228"/>
      <c r="L168" s="234"/>
      <c r="M168" s="235"/>
      <c r="N168" s="236"/>
      <c r="O168" s="236"/>
      <c r="P168" s="236"/>
      <c r="Q168" s="236"/>
      <c r="R168" s="236"/>
      <c r="S168" s="236"/>
      <c r="T168" s="237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8" t="s">
        <v>131</v>
      </c>
      <c r="AU168" s="238" t="s">
        <v>83</v>
      </c>
      <c r="AV168" s="13" t="s">
        <v>83</v>
      </c>
      <c r="AW168" s="13" t="s">
        <v>32</v>
      </c>
      <c r="AX168" s="13" t="s">
        <v>81</v>
      </c>
      <c r="AY168" s="238" t="s">
        <v>122</v>
      </c>
    </row>
    <row r="169" s="2" customFormat="1" ht="24.15" customHeight="1">
      <c r="A169" s="39"/>
      <c r="B169" s="40"/>
      <c r="C169" s="213" t="s">
        <v>197</v>
      </c>
      <c r="D169" s="213" t="s">
        <v>125</v>
      </c>
      <c r="E169" s="214" t="s">
        <v>198</v>
      </c>
      <c r="F169" s="215" t="s">
        <v>199</v>
      </c>
      <c r="G169" s="216" t="s">
        <v>128</v>
      </c>
      <c r="H169" s="217">
        <v>10.6</v>
      </c>
      <c r="I169" s="218"/>
      <c r="J169" s="219">
        <f>ROUND(I169*H169,2)</f>
        <v>0</v>
      </c>
      <c r="K169" s="220"/>
      <c r="L169" s="45"/>
      <c r="M169" s="221" t="s">
        <v>1</v>
      </c>
      <c r="N169" s="222" t="s">
        <v>41</v>
      </c>
      <c r="O169" s="92"/>
      <c r="P169" s="223">
        <f>O169*H169</f>
        <v>0</v>
      </c>
      <c r="Q169" s="223">
        <v>0.0026800000000000001</v>
      </c>
      <c r="R169" s="223">
        <f>Q169*H169</f>
        <v>0.028407999999999999</v>
      </c>
      <c r="S169" s="223">
        <v>0</v>
      </c>
      <c r="T169" s="224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25" t="s">
        <v>129</v>
      </c>
      <c r="AT169" s="225" t="s">
        <v>125</v>
      </c>
      <c r="AU169" s="225" t="s">
        <v>83</v>
      </c>
      <c r="AY169" s="18" t="s">
        <v>122</v>
      </c>
      <c r="BE169" s="226">
        <f>IF(N169="základní",J169,0)</f>
        <v>0</v>
      </c>
      <c r="BF169" s="226">
        <f>IF(N169="snížená",J169,0)</f>
        <v>0</v>
      </c>
      <c r="BG169" s="226">
        <f>IF(N169="zákl. přenesená",J169,0)</f>
        <v>0</v>
      </c>
      <c r="BH169" s="226">
        <f>IF(N169="sníž. přenesená",J169,0)</f>
        <v>0</v>
      </c>
      <c r="BI169" s="226">
        <f>IF(N169="nulová",J169,0)</f>
        <v>0</v>
      </c>
      <c r="BJ169" s="18" t="s">
        <v>81</v>
      </c>
      <c r="BK169" s="226">
        <f>ROUND(I169*H169,2)</f>
        <v>0</v>
      </c>
      <c r="BL169" s="18" t="s">
        <v>129</v>
      </c>
      <c r="BM169" s="225" t="s">
        <v>200</v>
      </c>
    </row>
    <row r="170" s="13" customFormat="1">
      <c r="A170" s="13"/>
      <c r="B170" s="227"/>
      <c r="C170" s="228"/>
      <c r="D170" s="229" t="s">
        <v>131</v>
      </c>
      <c r="E170" s="230" t="s">
        <v>1</v>
      </c>
      <c r="F170" s="231" t="s">
        <v>191</v>
      </c>
      <c r="G170" s="228"/>
      <c r="H170" s="232">
        <v>10.6</v>
      </c>
      <c r="I170" s="233"/>
      <c r="J170" s="228"/>
      <c r="K170" s="228"/>
      <c r="L170" s="234"/>
      <c r="M170" s="235"/>
      <c r="N170" s="236"/>
      <c r="O170" s="236"/>
      <c r="P170" s="236"/>
      <c r="Q170" s="236"/>
      <c r="R170" s="236"/>
      <c r="S170" s="236"/>
      <c r="T170" s="237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8" t="s">
        <v>131</v>
      </c>
      <c r="AU170" s="238" t="s">
        <v>83</v>
      </c>
      <c r="AV170" s="13" t="s">
        <v>83</v>
      </c>
      <c r="AW170" s="13" t="s">
        <v>32</v>
      </c>
      <c r="AX170" s="13" t="s">
        <v>81</v>
      </c>
      <c r="AY170" s="238" t="s">
        <v>122</v>
      </c>
    </row>
    <row r="171" s="12" customFormat="1" ht="22.8" customHeight="1">
      <c r="A171" s="12"/>
      <c r="B171" s="197"/>
      <c r="C171" s="198"/>
      <c r="D171" s="199" t="s">
        <v>75</v>
      </c>
      <c r="E171" s="211" t="s">
        <v>171</v>
      </c>
      <c r="F171" s="211" t="s">
        <v>201</v>
      </c>
      <c r="G171" s="198"/>
      <c r="H171" s="198"/>
      <c r="I171" s="201"/>
      <c r="J171" s="212">
        <f>BK171</f>
        <v>0</v>
      </c>
      <c r="K171" s="198"/>
      <c r="L171" s="203"/>
      <c r="M171" s="204"/>
      <c r="N171" s="205"/>
      <c r="O171" s="205"/>
      <c r="P171" s="206">
        <f>SUM(P172:P216)</f>
        <v>0</v>
      </c>
      <c r="Q171" s="205"/>
      <c r="R171" s="206">
        <f>SUM(R172:R216)</f>
        <v>0.54198120000000005</v>
      </c>
      <c r="S171" s="205"/>
      <c r="T171" s="207">
        <f>SUM(T172:T216)</f>
        <v>21.390149999999998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08" t="s">
        <v>81</v>
      </c>
      <c r="AT171" s="209" t="s">
        <v>75</v>
      </c>
      <c r="AU171" s="209" t="s">
        <v>81</v>
      </c>
      <c r="AY171" s="208" t="s">
        <v>122</v>
      </c>
      <c r="BK171" s="210">
        <f>SUM(BK172:BK216)</f>
        <v>0</v>
      </c>
    </row>
    <row r="172" s="2" customFormat="1" ht="24.15" customHeight="1">
      <c r="A172" s="39"/>
      <c r="B172" s="40"/>
      <c r="C172" s="213" t="s">
        <v>8</v>
      </c>
      <c r="D172" s="213" t="s">
        <v>125</v>
      </c>
      <c r="E172" s="214" t="s">
        <v>202</v>
      </c>
      <c r="F172" s="215" t="s">
        <v>203</v>
      </c>
      <c r="G172" s="216" t="s">
        <v>204</v>
      </c>
      <c r="H172" s="217">
        <v>30</v>
      </c>
      <c r="I172" s="218"/>
      <c r="J172" s="219">
        <f>ROUND(I172*H172,2)</f>
        <v>0</v>
      </c>
      <c r="K172" s="220"/>
      <c r="L172" s="45"/>
      <c r="M172" s="221" t="s">
        <v>1</v>
      </c>
      <c r="N172" s="222" t="s">
        <v>41</v>
      </c>
      <c r="O172" s="92"/>
      <c r="P172" s="223">
        <f>O172*H172</f>
        <v>0</v>
      </c>
      <c r="Q172" s="223">
        <v>0</v>
      </c>
      <c r="R172" s="223">
        <f>Q172*H172</f>
        <v>0</v>
      </c>
      <c r="S172" s="223">
        <v>0</v>
      </c>
      <c r="T172" s="224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25" t="s">
        <v>129</v>
      </c>
      <c r="AT172" s="225" t="s">
        <v>125</v>
      </c>
      <c r="AU172" s="225" t="s">
        <v>83</v>
      </c>
      <c r="AY172" s="18" t="s">
        <v>122</v>
      </c>
      <c r="BE172" s="226">
        <f>IF(N172="základní",J172,0)</f>
        <v>0</v>
      </c>
      <c r="BF172" s="226">
        <f>IF(N172="snížená",J172,0)</f>
        <v>0</v>
      </c>
      <c r="BG172" s="226">
        <f>IF(N172="zákl. přenesená",J172,0)</f>
        <v>0</v>
      </c>
      <c r="BH172" s="226">
        <f>IF(N172="sníž. přenesená",J172,0)</f>
        <v>0</v>
      </c>
      <c r="BI172" s="226">
        <f>IF(N172="nulová",J172,0)</f>
        <v>0</v>
      </c>
      <c r="BJ172" s="18" t="s">
        <v>81</v>
      </c>
      <c r="BK172" s="226">
        <f>ROUND(I172*H172,2)</f>
        <v>0</v>
      </c>
      <c r="BL172" s="18" t="s">
        <v>129</v>
      </c>
      <c r="BM172" s="225" t="s">
        <v>205</v>
      </c>
    </row>
    <row r="173" s="13" customFormat="1">
      <c r="A173" s="13"/>
      <c r="B173" s="227"/>
      <c r="C173" s="228"/>
      <c r="D173" s="229" t="s">
        <v>131</v>
      </c>
      <c r="E173" s="230" t="s">
        <v>1</v>
      </c>
      <c r="F173" s="231" t="s">
        <v>206</v>
      </c>
      <c r="G173" s="228"/>
      <c r="H173" s="232">
        <v>30</v>
      </c>
      <c r="I173" s="233"/>
      <c r="J173" s="228"/>
      <c r="K173" s="228"/>
      <c r="L173" s="234"/>
      <c r="M173" s="235"/>
      <c r="N173" s="236"/>
      <c r="O173" s="236"/>
      <c r="P173" s="236"/>
      <c r="Q173" s="236"/>
      <c r="R173" s="236"/>
      <c r="S173" s="236"/>
      <c r="T173" s="237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8" t="s">
        <v>131</v>
      </c>
      <c r="AU173" s="238" t="s">
        <v>83</v>
      </c>
      <c r="AV173" s="13" t="s">
        <v>83</v>
      </c>
      <c r="AW173" s="13" t="s">
        <v>32</v>
      </c>
      <c r="AX173" s="13" t="s">
        <v>76</v>
      </c>
      <c r="AY173" s="238" t="s">
        <v>122</v>
      </c>
    </row>
    <row r="174" s="14" customFormat="1">
      <c r="A174" s="14"/>
      <c r="B174" s="239"/>
      <c r="C174" s="240"/>
      <c r="D174" s="229" t="s">
        <v>131</v>
      </c>
      <c r="E174" s="241" t="s">
        <v>1</v>
      </c>
      <c r="F174" s="242" t="s">
        <v>133</v>
      </c>
      <c r="G174" s="240"/>
      <c r="H174" s="243">
        <v>30</v>
      </c>
      <c r="I174" s="244"/>
      <c r="J174" s="240"/>
      <c r="K174" s="240"/>
      <c r="L174" s="245"/>
      <c r="M174" s="246"/>
      <c r="N174" s="247"/>
      <c r="O174" s="247"/>
      <c r="P174" s="247"/>
      <c r="Q174" s="247"/>
      <c r="R174" s="247"/>
      <c r="S174" s="247"/>
      <c r="T174" s="248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9" t="s">
        <v>131</v>
      </c>
      <c r="AU174" s="249" t="s">
        <v>83</v>
      </c>
      <c r="AV174" s="14" t="s">
        <v>129</v>
      </c>
      <c r="AW174" s="14" t="s">
        <v>32</v>
      </c>
      <c r="AX174" s="14" t="s">
        <v>81</v>
      </c>
      <c r="AY174" s="249" t="s">
        <v>122</v>
      </c>
    </row>
    <row r="175" s="2" customFormat="1" ht="33" customHeight="1">
      <c r="A175" s="39"/>
      <c r="B175" s="40"/>
      <c r="C175" s="213" t="s">
        <v>207</v>
      </c>
      <c r="D175" s="213" t="s">
        <v>125</v>
      </c>
      <c r="E175" s="214" t="s">
        <v>208</v>
      </c>
      <c r="F175" s="215" t="s">
        <v>209</v>
      </c>
      <c r="G175" s="216" t="s">
        <v>128</v>
      </c>
      <c r="H175" s="217">
        <v>41</v>
      </c>
      <c r="I175" s="218"/>
      <c r="J175" s="219">
        <f>ROUND(I175*H175,2)</f>
        <v>0</v>
      </c>
      <c r="K175" s="220"/>
      <c r="L175" s="45"/>
      <c r="M175" s="221" t="s">
        <v>1</v>
      </c>
      <c r="N175" s="222" t="s">
        <v>41</v>
      </c>
      <c r="O175" s="92"/>
      <c r="P175" s="223">
        <f>O175*H175</f>
        <v>0</v>
      </c>
      <c r="Q175" s="223">
        <v>0.00021000000000000001</v>
      </c>
      <c r="R175" s="223">
        <f>Q175*H175</f>
        <v>0.0086099999999999996</v>
      </c>
      <c r="S175" s="223">
        <v>0</v>
      </c>
      <c r="T175" s="224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25" t="s">
        <v>129</v>
      </c>
      <c r="AT175" s="225" t="s">
        <v>125</v>
      </c>
      <c r="AU175" s="225" t="s">
        <v>83</v>
      </c>
      <c r="AY175" s="18" t="s">
        <v>122</v>
      </c>
      <c r="BE175" s="226">
        <f>IF(N175="základní",J175,0)</f>
        <v>0</v>
      </c>
      <c r="BF175" s="226">
        <f>IF(N175="snížená",J175,0)</f>
        <v>0</v>
      </c>
      <c r="BG175" s="226">
        <f>IF(N175="zákl. přenesená",J175,0)</f>
        <v>0</v>
      </c>
      <c r="BH175" s="226">
        <f>IF(N175="sníž. přenesená",J175,0)</f>
        <v>0</v>
      </c>
      <c r="BI175" s="226">
        <f>IF(N175="nulová",J175,0)</f>
        <v>0</v>
      </c>
      <c r="BJ175" s="18" t="s">
        <v>81</v>
      </c>
      <c r="BK175" s="226">
        <f>ROUND(I175*H175,2)</f>
        <v>0</v>
      </c>
      <c r="BL175" s="18" t="s">
        <v>129</v>
      </c>
      <c r="BM175" s="225" t="s">
        <v>210</v>
      </c>
    </row>
    <row r="176" s="13" customFormat="1">
      <c r="A176" s="13"/>
      <c r="B176" s="227"/>
      <c r="C176" s="228"/>
      <c r="D176" s="229" t="s">
        <v>131</v>
      </c>
      <c r="E176" s="230" t="s">
        <v>1</v>
      </c>
      <c r="F176" s="231" t="s">
        <v>211</v>
      </c>
      <c r="G176" s="228"/>
      <c r="H176" s="232">
        <v>41</v>
      </c>
      <c r="I176" s="233"/>
      <c r="J176" s="228"/>
      <c r="K176" s="228"/>
      <c r="L176" s="234"/>
      <c r="M176" s="235"/>
      <c r="N176" s="236"/>
      <c r="O176" s="236"/>
      <c r="P176" s="236"/>
      <c r="Q176" s="236"/>
      <c r="R176" s="236"/>
      <c r="S176" s="236"/>
      <c r="T176" s="237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8" t="s">
        <v>131</v>
      </c>
      <c r="AU176" s="238" t="s">
        <v>83</v>
      </c>
      <c r="AV176" s="13" t="s">
        <v>83</v>
      </c>
      <c r="AW176" s="13" t="s">
        <v>32</v>
      </c>
      <c r="AX176" s="13" t="s">
        <v>81</v>
      </c>
      <c r="AY176" s="238" t="s">
        <v>122</v>
      </c>
    </row>
    <row r="177" s="2" customFormat="1" ht="24.15" customHeight="1">
      <c r="A177" s="39"/>
      <c r="B177" s="40"/>
      <c r="C177" s="213" t="s">
        <v>212</v>
      </c>
      <c r="D177" s="213" t="s">
        <v>125</v>
      </c>
      <c r="E177" s="214" t="s">
        <v>213</v>
      </c>
      <c r="F177" s="215" t="s">
        <v>214</v>
      </c>
      <c r="G177" s="216" t="s">
        <v>128</v>
      </c>
      <c r="H177" s="217">
        <v>665.72000000000003</v>
      </c>
      <c r="I177" s="218"/>
      <c r="J177" s="219">
        <f>ROUND(I177*H177,2)</f>
        <v>0</v>
      </c>
      <c r="K177" s="220"/>
      <c r="L177" s="45"/>
      <c r="M177" s="221" t="s">
        <v>1</v>
      </c>
      <c r="N177" s="222" t="s">
        <v>41</v>
      </c>
      <c r="O177" s="92"/>
      <c r="P177" s="223">
        <f>O177*H177</f>
        <v>0</v>
      </c>
      <c r="Q177" s="223">
        <v>0</v>
      </c>
      <c r="R177" s="223">
        <f>Q177*H177</f>
        <v>0</v>
      </c>
      <c r="S177" s="223">
        <v>0</v>
      </c>
      <c r="T177" s="224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25" t="s">
        <v>129</v>
      </c>
      <c r="AT177" s="225" t="s">
        <v>125</v>
      </c>
      <c r="AU177" s="225" t="s">
        <v>83</v>
      </c>
      <c r="AY177" s="18" t="s">
        <v>122</v>
      </c>
      <c r="BE177" s="226">
        <f>IF(N177="základní",J177,0)</f>
        <v>0</v>
      </c>
      <c r="BF177" s="226">
        <f>IF(N177="snížená",J177,0)</f>
        <v>0</v>
      </c>
      <c r="BG177" s="226">
        <f>IF(N177="zákl. přenesená",J177,0)</f>
        <v>0</v>
      </c>
      <c r="BH177" s="226">
        <f>IF(N177="sníž. přenesená",J177,0)</f>
        <v>0</v>
      </c>
      <c r="BI177" s="226">
        <f>IF(N177="nulová",J177,0)</f>
        <v>0</v>
      </c>
      <c r="BJ177" s="18" t="s">
        <v>81</v>
      </c>
      <c r="BK177" s="226">
        <f>ROUND(I177*H177,2)</f>
        <v>0</v>
      </c>
      <c r="BL177" s="18" t="s">
        <v>129</v>
      </c>
      <c r="BM177" s="225" t="s">
        <v>215</v>
      </c>
    </row>
    <row r="178" s="15" customFormat="1">
      <c r="A178" s="15"/>
      <c r="B178" s="250"/>
      <c r="C178" s="251"/>
      <c r="D178" s="229" t="s">
        <v>131</v>
      </c>
      <c r="E178" s="252" t="s">
        <v>1</v>
      </c>
      <c r="F178" s="253" t="s">
        <v>158</v>
      </c>
      <c r="G178" s="251"/>
      <c r="H178" s="252" t="s">
        <v>1</v>
      </c>
      <c r="I178" s="254"/>
      <c r="J178" s="251"/>
      <c r="K178" s="251"/>
      <c r="L178" s="255"/>
      <c r="M178" s="256"/>
      <c r="N178" s="257"/>
      <c r="O178" s="257"/>
      <c r="P178" s="257"/>
      <c r="Q178" s="257"/>
      <c r="R178" s="257"/>
      <c r="S178" s="257"/>
      <c r="T178" s="258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59" t="s">
        <v>131</v>
      </c>
      <c r="AU178" s="259" t="s">
        <v>83</v>
      </c>
      <c r="AV178" s="15" t="s">
        <v>81</v>
      </c>
      <c r="AW178" s="15" t="s">
        <v>32</v>
      </c>
      <c r="AX178" s="15" t="s">
        <v>76</v>
      </c>
      <c r="AY178" s="259" t="s">
        <v>122</v>
      </c>
    </row>
    <row r="179" s="13" customFormat="1">
      <c r="A179" s="13"/>
      <c r="B179" s="227"/>
      <c r="C179" s="228"/>
      <c r="D179" s="229" t="s">
        <v>131</v>
      </c>
      <c r="E179" s="230" t="s">
        <v>1</v>
      </c>
      <c r="F179" s="231" t="s">
        <v>216</v>
      </c>
      <c r="G179" s="228"/>
      <c r="H179" s="232">
        <v>9.8000000000000007</v>
      </c>
      <c r="I179" s="233"/>
      <c r="J179" s="228"/>
      <c r="K179" s="228"/>
      <c r="L179" s="234"/>
      <c r="M179" s="235"/>
      <c r="N179" s="236"/>
      <c r="O179" s="236"/>
      <c r="P179" s="236"/>
      <c r="Q179" s="236"/>
      <c r="R179" s="236"/>
      <c r="S179" s="236"/>
      <c r="T179" s="237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8" t="s">
        <v>131</v>
      </c>
      <c r="AU179" s="238" t="s">
        <v>83</v>
      </c>
      <c r="AV179" s="13" t="s">
        <v>83</v>
      </c>
      <c r="AW179" s="13" t="s">
        <v>32</v>
      </c>
      <c r="AX179" s="13" t="s">
        <v>76</v>
      </c>
      <c r="AY179" s="238" t="s">
        <v>122</v>
      </c>
    </row>
    <row r="180" s="13" customFormat="1">
      <c r="A180" s="13"/>
      <c r="B180" s="227"/>
      <c r="C180" s="228"/>
      <c r="D180" s="229" t="s">
        <v>131</v>
      </c>
      <c r="E180" s="230" t="s">
        <v>1</v>
      </c>
      <c r="F180" s="231" t="s">
        <v>217</v>
      </c>
      <c r="G180" s="228"/>
      <c r="H180" s="232">
        <v>587.88</v>
      </c>
      <c r="I180" s="233"/>
      <c r="J180" s="228"/>
      <c r="K180" s="228"/>
      <c r="L180" s="234"/>
      <c r="M180" s="235"/>
      <c r="N180" s="236"/>
      <c r="O180" s="236"/>
      <c r="P180" s="236"/>
      <c r="Q180" s="236"/>
      <c r="R180" s="236"/>
      <c r="S180" s="236"/>
      <c r="T180" s="237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8" t="s">
        <v>131</v>
      </c>
      <c r="AU180" s="238" t="s">
        <v>83</v>
      </c>
      <c r="AV180" s="13" t="s">
        <v>83</v>
      </c>
      <c r="AW180" s="13" t="s">
        <v>32</v>
      </c>
      <c r="AX180" s="13" t="s">
        <v>76</v>
      </c>
      <c r="AY180" s="238" t="s">
        <v>122</v>
      </c>
    </row>
    <row r="181" s="15" customFormat="1">
      <c r="A181" s="15"/>
      <c r="B181" s="250"/>
      <c r="C181" s="251"/>
      <c r="D181" s="229" t="s">
        <v>131</v>
      </c>
      <c r="E181" s="252" t="s">
        <v>1</v>
      </c>
      <c r="F181" s="253" t="s">
        <v>218</v>
      </c>
      <c r="G181" s="251"/>
      <c r="H181" s="252" t="s">
        <v>1</v>
      </c>
      <c r="I181" s="254"/>
      <c r="J181" s="251"/>
      <c r="K181" s="251"/>
      <c r="L181" s="255"/>
      <c r="M181" s="256"/>
      <c r="N181" s="257"/>
      <c r="O181" s="257"/>
      <c r="P181" s="257"/>
      <c r="Q181" s="257"/>
      <c r="R181" s="257"/>
      <c r="S181" s="257"/>
      <c r="T181" s="258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59" t="s">
        <v>131</v>
      </c>
      <c r="AU181" s="259" t="s">
        <v>83</v>
      </c>
      <c r="AV181" s="15" t="s">
        <v>81</v>
      </c>
      <c r="AW181" s="15" t="s">
        <v>32</v>
      </c>
      <c r="AX181" s="15" t="s">
        <v>76</v>
      </c>
      <c r="AY181" s="259" t="s">
        <v>122</v>
      </c>
    </row>
    <row r="182" s="13" customFormat="1">
      <c r="A182" s="13"/>
      <c r="B182" s="227"/>
      <c r="C182" s="228"/>
      <c r="D182" s="229" t="s">
        <v>131</v>
      </c>
      <c r="E182" s="230" t="s">
        <v>1</v>
      </c>
      <c r="F182" s="231" t="s">
        <v>219</v>
      </c>
      <c r="G182" s="228"/>
      <c r="H182" s="232">
        <v>68.040000000000006</v>
      </c>
      <c r="I182" s="233"/>
      <c r="J182" s="228"/>
      <c r="K182" s="228"/>
      <c r="L182" s="234"/>
      <c r="M182" s="235"/>
      <c r="N182" s="236"/>
      <c r="O182" s="236"/>
      <c r="P182" s="236"/>
      <c r="Q182" s="236"/>
      <c r="R182" s="236"/>
      <c r="S182" s="236"/>
      <c r="T182" s="237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8" t="s">
        <v>131</v>
      </c>
      <c r="AU182" s="238" t="s">
        <v>83</v>
      </c>
      <c r="AV182" s="13" t="s">
        <v>83</v>
      </c>
      <c r="AW182" s="13" t="s">
        <v>32</v>
      </c>
      <c r="AX182" s="13" t="s">
        <v>76</v>
      </c>
      <c r="AY182" s="238" t="s">
        <v>122</v>
      </c>
    </row>
    <row r="183" s="14" customFormat="1">
      <c r="A183" s="14"/>
      <c r="B183" s="239"/>
      <c r="C183" s="240"/>
      <c r="D183" s="229" t="s">
        <v>131</v>
      </c>
      <c r="E183" s="241" t="s">
        <v>1</v>
      </c>
      <c r="F183" s="242" t="s">
        <v>133</v>
      </c>
      <c r="G183" s="240"/>
      <c r="H183" s="243">
        <v>665.72000000000003</v>
      </c>
      <c r="I183" s="244"/>
      <c r="J183" s="240"/>
      <c r="K183" s="240"/>
      <c r="L183" s="245"/>
      <c r="M183" s="246"/>
      <c r="N183" s="247"/>
      <c r="O183" s="247"/>
      <c r="P183" s="247"/>
      <c r="Q183" s="247"/>
      <c r="R183" s="247"/>
      <c r="S183" s="247"/>
      <c r="T183" s="248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9" t="s">
        <v>131</v>
      </c>
      <c r="AU183" s="249" t="s">
        <v>83</v>
      </c>
      <c r="AV183" s="14" t="s">
        <v>129</v>
      </c>
      <c r="AW183" s="14" t="s">
        <v>32</v>
      </c>
      <c r="AX183" s="14" t="s">
        <v>81</v>
      </c>
      <c r="AY183" s="249" t="s">
        <v>122</v>
      </c>
    </row>
    <row r="184" s="2" customFormat="1" ht="24.15" customHeight="1">
      <c r="A184" s="39"/>
      <c r="B184" s="40"/>
      <c r="C184" s="213" t="s">
        <v>220</v>
      </c>
      <c r="D184" s="213" t="s">
        <v>125</v>
      </c>
      <c r="E184" s="214" t="s">
        <v>221</v>
      </c>
      <c r="F184" s="215" t="s">
        <v>222</v>
      </c>
      <c r="G184" s="216" t="s">
        <v>146</v>
      </c>
      <c r="H184" s="217">
        <v>12</v>
      </c>
      <c r="I184" s="218"/>
      <c r="J184" s="219">
        <f>ROUND(I184*H184,2)</f>
        <v>0</v>
      </c>
      <c r="K184" s="220"/>
      <c r="L184" s="45"/>
      <c r="M184" s="221" t="s">
        <v>1</v>
      </c>
      <c r="N184" s="222" t="s">
        <v>41</v>
      </c>
      <c r="O184" s="92"/>
      <c r="P184" s="223">
        <f>O184*H184</f>
        <v>0</v>
      </c>
      <c r="Q184" s="223">
        <v>0.033000000000000002</v>
      </c>
      <c r="R184" s="223">
        <f>Q184*H184</f>
        <v>0.39600000000000002</v>
      </c>
      <c r="S184" s="223">
        <v>0</v>
      </c>
      <c r="T184" s="224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25" t="s">
        <v>129</v>
      </c>
      <c r="AT184" s="225" t="s">
        <v>125</v>
      </c>
      <c r="AU184" s="225" t="s">
        <v>83</v>
      </c>
      <c r="AY184" s="18" t="s">
        <v>122</v>
      </c>
      <c r="BE184" s="226">
        <f>IF(N184="základní",J184,0)</f>
        <v>0</v>
      </c>
      <c r="BF184" s="226">
        <f>IF(N184="snížená",J184,0)</f>
        <v>0</v>
      </c>
      <c r="BG184" s="226">
        <f>IF(N184="zákl. přenesená",J184,0)</f>
        <v>0</v>
      </c>
      <c r="BH184" s="226">
        <f>IF(N184="sníž. přenesená",J184,0)</f>
        <v>0</v>
      </c>
      <c r="BI184" s="226">
        <f>IF(N184="nulová",J184,0)</f>
        <v>0</v>
      </c>
      <c r="BJ184" s="18" t="s">
        <v>81</v>
      </c>
      <c r="BK184" s="226">
        <f>ROUND(I184*H184,2)</f>
        <v>0</v>
      </c>
      <c r="BL184" s="18" t="s">
        <v>129</v>
      </c>
      <c r="BM184" s="225" t="s">
        <v>223</v>
      </c>
    </row>
    <row r="185" s="13" customFormat="1">
      <c r="A185" s="13"/>
      <c r="B185" s="227"/>
      <c r="C185" s="228"/>
      <c r="D185" s="229" t="s">
        <v>131</v>
      </c>
      <c r="E185" s="230" t="s">
        <v>1</v>
      </c>
      <c r="F185" s="231" t="s">
        <v>224</v>
      </c>
      <c r="G185" s="228"/>
      <c r="H185" s="232">
        <v>12</v>
      </c>
      <c r="I185" s="233"/>
      <c r="J185" s="228"/>
      <c r="K185" s="228"/>
      <c r="L185" s="234"/>
      <c r="M185" s="235"/>
      <c r="N185" s="236"/>
      <c r="O185" s="236"/>
      <c r="P185" s="236"/>
      <c r="Q185" s="236"/>
      <c r="R185" s="236"/>
      <c r="S185" s="236"/>
      <c r="T185" s="237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8" t="s">
        <v>131</v>
      </c>
      <c r="AU185" s="238" t="s">
        <v>83</v>
      </c>
      <c r="AV185" s="13" t="s">
        <v>83</v>
      </c>
      <c r="AW185" s="13" t="s">
        <v>32</v>
      </c>
      <c r="AX185" s="13" t="s">
        <v>76</v>
      </c>
      <c r="AY185" s="238" t="s">
        <v>122</v>
      </c>
    </row>
    <row r="186" s="14" customFormat="1">
      <c r="A186" s="14"/>
      <c r="B186" s="239"/>
      <c r="C186" s="240"/>
      <c r="D186" s="229" t="s">
        <v>131</v>
      </c>
      <c r="E186" s="241" t="s">
        <v>1</v>
      </c>
      <c r="F186" s="242" t="s">
        <v>133</v>
      </c>
      <c r="G186" s="240"/>
      <c r="H186" s="243">
        <v>12</v>
      </c>
      <c r="I186" s="244"/>
      <c r="J186" s="240"/>
      <c r="K186" s="240"/>
      <c r="L186" s="245"/>
      <c r="M186" s="246"/>
      <c r="N186" s="247"/>
      <c r="O186" s="247"/>
      <c r="P186" s="247"/>
      <c r="Q186" s="247"/>
      <c r="R186" s="247"/>
      <c r="S186" s="247"/>
      <c r="T186" s="248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9" t="s">
        <v>131</v>
      </c>
      <c r="AU186" s="249" t="s">
        <v>83</v>
      </c>
      <c r="AV186" s="14" t="s">
        <v>129</v>
      </c>
      <c r="AW186" s="14" t="s">
        <v>32</v>
      </c>
      <c r="AX186" s="14" t="s">
        <v>81</v>
      </c>
      <c r="AY186" s="249" t="s">
        <v>122</v>
      </c>
    </row>
    <row r="187" s="2" customFormat="1" ht="16.5" customHeight="1">
      <c r="A187" s="39"/>
      <c r="B187" s="40"/>
      <c r="C187" s="213" t="s">
        <v>225</v>
      </c>
      <c r="D187" s="213" t="s">
        <v>125</v>
      </c>
      <c r="E187" s="214" t="s">
        <v>226</v>
      </c>
      <c r="F187" s="215" t="s">
        <v>227</v>
      </c>
      <c r="G187" s="216" t="s">
        <v>146</v>
      </c>
      <c r="H187" s="217">
        <v>4</v>
      </c>
      <c r="I187" s="218"/>
      <c r="J187" s="219">
        <f>ROUND(I187*H187,2)</f>
        <v>0</v>
      </c>
      <c r="K187" s="220"/>
      <c r="L187" s="45"/>
      <c r="M187" s="221" t="s">
        <v>1</v>
      </c>
      <c r="N187" s="222" t="s">
        <v>41</v>
      </c>
      <c r="O187" s="92"/>
      <c r="P187" s="223">
        <f>O187*H187</f>
        <v>0</v>
      </c>
      <c r="Q187" s="223">
        <v>0.033000000000000002</v>
      </c>
      <c r="R187" s="223">
        <f>Q187*H187</f>
        <v>0.13200000000000001</v>
      </c>
      <c r="S187" s="223">
        <v>0</v>
      </c>
      <c r="T187" s="224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25" t="s">
        <v>129</v>
      </c>
      <c r="AT187" s="225" t="s">
        <v>125</v>
      </c>
      <c r="AU187" s="225" t="s">
        <v>83</v>
      </c>
      <c r="AY187" s="18" t="s">
        <v>122</v>
      </c>
      <c r="BE187" s="226">
        <f>IF(N187="základní",J187,0)</f>
        <v>0</v>
      </c>
      <c r="BF187" s="226">
        <f>IF(N187="snížená",J187,0)</f>
        <v>0</v>
      </c>
      <c r="BG187" s="226">
        <f>IF(N187="zákl. přenesená",J187,0)</f>
        <v>0</v>
      </c>
      <c r="BH187" s="226">
        <f>IF(N187="sníž. přenesená",J187,0)</f>
        <v>0</v>
      </c>
      <c r="BI187" s="226">
        <f>IF(N187="nulová",J187,0)</f>
        <v>0</v>
      </c>
      <c r="BJ187" s="18" t="s">
        <v>81</v>
      </c>
      <c r="BK187" s="226">
        <f>ROUND(I187*H187,2)</f>
        <v>0</v>
      </c>
      <c r="BL187" s="18" t="s">
        <v>129</v>
      </c>
      <c r="BM187" s="225" t="s">
        <v>228</v>
      </c>
    </row>
    <row r="188" s="13" customFormat="1">
      <c r="A188" s="13"/>
      <c r="B188" s="227"/>
      <c r="C188" s="228"/>
      <c r="D188" s="229" t="s">
        <v>131</v>
      </c>
      <c r="E188" s="230" t="s">
        <v>1</v>
      </c>
      <c r="F188" s="231" t="s">
        <v>229</v>
      </c>
      <c r="G188" s="228"/>
      <c r="H188" s="232">
        <v>4</v>
      </c>
      <c r="I188" s="233"/>
      <c r="J188" s="228"/>
      <c r="K188" s="228"/>
      <c r="L188" s="234"/>
      <c r="M188" s="235"/>
      <c r="N188" s="236"/>
      <c r="O188" s="236"/>
      <c r="P188" s="236"/>
      <c r="Q188" s="236"/>
      <c r="R188" s="236"/>
      <c r="S188" s="236"/>
      <c r="T188" s="237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8" t="s">
        <v>131</v>
      </c>
      <c r="AU188" s="238" t="s">
        <v>83</v>
      </c>
      <c r="AV188" s="13" t="s">
        <v>83</v>
      </c>
      <c r="AW188" s="13" t="s">
        <v>32</v>
      </c>
      <c r="AX188" s="13" t="s">
        <v>76</v>
      </c>
      <c r="AY188" s="238" t="s">
        <v>122</v>
      </c>
    </row>
    <row r="189" s="14" customFormat="1">
      <c r="A189" s="14"/>
      <c r="B189" s="239"/>
      <c r="C189" s="240"/>
      <c r="D189" s="229" t="s">
        <v>131</v>
      </c>
      <c r="E189" s="241" t="s">
        <v>1</v>
      </c>
      <c r="F189" s="242" t="s">
        <v>133</v>
      </c>
      <c r="G189" s="240"/>
      <c r="H189" s="243">
        <v>4</v>
      </c>
      <c r="I189" s="244"/>
      <c r="J189" s="240"/>
      <c r="K189" s="240"/>
      <c r="L189" s="245"/>
      <c r="M189" s="246"/>
      <c r="N189" s="247"/>
      <c r="O189" s="247"/>
      <c r="P189" s="247"/>
      <c r="Q189" s="247"/>
      <c r="R189" s="247"/>
      <c r="S189" s="247"/>
      <c r="T189" s="248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9" t="s">
        <v>131</v>
      </c>
      <c r="AU189" s="249" t="s">
        <v>83</v>
      </c>
      <c r="AV189" s="14" t="s">
        <v>129</v>
      </c>
      <c r="AW189" s="14" t="s">
        <v>32</v>
      </c>
      <c r="AX189" s="14" t="s">
        <v>81</v>
      </c>
      <c r="AY189" s="249" t="s">
        <v>122</v>
      </c>
    </row>
    <row r="190" s="2" customFormat="1" ht="24.15" customHeight="1">
      <c r="A190" s="39"/>
      <c r="B190" s="40"/>
      <c r="C190" s="213" t="s">
        <v>230</v>
      </c>
      <c r="D190" s="213" t="s">
        <v>125</v>
      </c>
      <c r="E190" s="214" t="s">
        <v>231</v>
      </c>
      <c r="F190" s="215" t="s">
        <v>232</v>
      </c>
      <c r="G190" s="216" t="s">
        <v>136</v>
      </c>
      <c r="H190" s="217">
        <v>0.55000000000000004</v>
      </c>
      <c r="I190" s="218"/>
      <c r="J190" s="219">
        <f>ROUND(I190*H190,2)</f>
        <v>0</v>
      </c>
      <c r="K190" s="220"/>
      <c r="L190" s="45"/>
      <c r="M190" s="221" t="s">
        <v>1</v>
      </c>
      <c r="N190" s="222" t="s">
        <v>41</v>
      </c>
      <c r="O190" s="92"/>
      <c r="P190" s="223">
        <f>O190*H190</f>
        <v>0</v>
      </c>
      <c r="Q190" s="223">
        <v>0</v>
      </c>
      <c r="R190" s="223">
        <f>Q190*H190</f>
        <v>0</v>
      </c>
      <c r="S190" s="223">
        <v>1.8</v>
      </c>
      <c r="T190" s="224">
        <f>S190*H190</f>
        <v>0.9900000000000001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25" t="s">
        <v>129</v>
      </c>
      <c r="AT190" s="225" t="s">
        <v>125</v>
      </c>
      <c r="AU190" s="225" t="s">
        <v>83</v>
      </c>
      <c r="AY190" s="18" t="s">
        <v>122</v>
      </c>
      <c r="BE190" s="226">
        <f>IF(N190="základní",J190,0)</f>
        <v>0</v>
      </c>
      <c r="BF190" s="226">
        <f>IF(N190="snížená",J190,0)</f>
        <v>0</v>
      </c>
      <c r="BG190" s="226">
        <f>IF(N190="zákl. přenesená",J190,0)</f>
        <v>0</v>
      </c>
      <c r="BH190" s="226">
        <f>IF(N190="sníž. přenesená",J190,0)</f>
        <v>0</v>
      </c>
      <c r="BI190" s="226">
        <f>IF(N190="nulová",J190,0)</f>
        <v>0</v>
      </c>
      <c r="BJ190" s="18" t="s">
        <v>81</v>
      </c>
      <c r="BK190" s="226">
        <f>ROUND(I190*H190,2)</f>
        <v>0</v>
      </c>
      <c r="BL190" s="18" t="s">
        <v>129</v>
      </c>
      <c r="BM190" s="225" t="s">
        <v>233</v>
      </c>
    </row>
    <row r="191" s="13" customFormat="1">
      <c r="A191" s="13"/>
      <c r="B191" s="227"/>
      <c r="C191" s="228"/>
      <c r="D191" s="229" t="s">
        <v>131</v>
      </c>
      <c r="E191" s="230" t="s">
        <v>1</v>
      </c>
      <c r="F191" s="231" t="s">
        <v>234</v>
      </c>
      <c r="G191" s="228"/>
      <c r="H191" s="232">
        <v>0.55000000000000004</v>
      </c>
      <c r="I191" s="233"/>
      <c r="J191" s="228"/>
      <c r="K191" s="228"/>
      <c r="L191" s="234"/>
      <c r="M191" s="235"/>
      <c r="N191" s="236"/>
      <c r="O191" s="236"/>
      <c r="P191" s="236"/>
      <c r="Q191" s="236"/>
      <c r="R191" s="236"/>
      <c r="S191" s="236"/>
      <c r="T191" s="237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8" t="s">
        <v>131</v>
      </c>
      <c r="AU191" s="238" t="s">
        <v>83</v>
      </c>
      <c r="AV191" s="13" t="s">
        <v>83</v>
      </c>
      <c r="AW191" s="13" t="s">
        <v>32</v>
      </c>
      <c r="AX191" s="13" t="s">
        <v>76</v>
      </c>
      <c r="AY191" s="238" t="s">
        <v>122</v>
      </c>
    </row>
    <row r="192" s="14" customFormat="1">
      <c r="A192" s="14"/>
      <c r="B192" s="239"/>
      <c r="C192" s="240"/>
      <c r="D192" s="229" t="s">
        <v>131</v>
      </c>
      <c r="E192" s="241" t="s">
        <v>1</v>
      </c>
      <c r="F192" s="242" t="s">
        <v>133</v>
      </c>
      <c r="G192" s="240"/>
      <c r="H192" s="243">
        <v>0.55000000000000004</v>
      </c>
      <c r="I192" s="244"/>
      <c r="J192" s="240"/>
      <c r="K192" s="240"/>
      <c r="L192" s="245"/>
      <c r="M192" s="246"/>
      <c r="N192" s="247"/>
      <c r="O192" s="247"/>
      <c r="P192" s="247"/>
      <c r="Q192" s="247"/>
      <c r="R192" s="247"/>
      <c r="S192" s="247"/>
      <c r="T192" s="248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9" t="s">
        <v>131</v>
      </c>
      <c r="AU192" s="249" t="s">
        <v>83</v>
      </c>
      <c r="AV192" s="14" t="s">
        <v>129</v>
      </c>
      <c r="AW192" s="14" t="s">
        <v>32</v>
      </c>
      <c r="AX192" s="14" t="s">
        <v>81</v>
      </c>
      <c r="AY192" s="249" t="s">
        <v>122</v>
      </c>
    </row>
    <row r="193" s="2" customFormat="1" ht="16.5" customHeight="1">
      <c r="A193" s="39"/>
      <c r="B193" s="40"/>
      <c r="C193" s="213" t="s">
        <v>7</v>
      </c>
      <c r="D193" s="213" t="s">
        <v>125</v>
      </c>
      <c r="E193" s="214" t="s">
        <v>235</v>
      </c>
      <c r="F193" s="215" t="s">
        <v>236</v>
      </c>
      <c r="G193" s="216" t="s">
        <v>136</v>
      </c>
      <c r="H193" s="217">
        <v>2.9159999999999999</v>
      </c>
      <c r="I193" s="218"/>
      <c r="J193" s="219">
        <f>ROUND(I193*H193,2)</f>
        <v>0</v>
      </c>
      <c r="K193" s="220"/>
      <c r="L193" s="45"/>
      <c r="M193" s="221" t="s">
        <v>1</v>
      </c>
      <c r="N193" s="222" t="s">
        <v>41</v>
      </c>
      <c r="O193" s="92"/>
      <c r="P193" s="223">
        <f>O193*H193</f>
        <v>0</v>
      </c>
      <c r="Q193" s="223">
        <v>0</v>
      </c>
      <c r="R193" s="223">
        <f>Q193*H193</f>
        <v>0</v>
      </c>
      <c r="S193" s="223">
        <v>1.7</v>
      </c>
      <c r="T193" s="224">
        <f>S193*H193</f>
        <v>4.9571999999999994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25" t="s">
        <v>129</v>
      </c>
      <c r="AT193" s="225" t="s">
        <v>125</v>
      </c>
      <c r="AU193" s="225" t="s">
        <v>83</v>
      </c>
      <c r="AY193" s="18" t="s">
        <v>122</v>
      </c>
      <c r="BE193" s="226">
        <f>IF(N193="základní",J193,0)</f>
        <v>0</v>
      </c>
      <c r="BF193" s="226">
        <f>IF(N193="snížená",J193,0)</f>
        <v>0</v>
      </c>
      <c r="BG193" s="226">
        <f>IF(N193="zákl. přenesená",J193,0)</f>
        <v>0</v>
      </c>
      <c r="BH193" s="226">
        <f>IF(N193="sníž. přenesená",J193,0)</f>
        <v>0</v>
      </c>
      <c r="BI193" s="226">
        <f>IF(N193="nulová",J193,0)</f>
        <v>0</v>
      </c>
      <c r="BJ193" s="18" t="s">
        <v>81</v>
      </c>
      <c r="BK193" s="226">
        <f>ROUND(I193*H193,2)</f>
        <v>0</v>
      </c>
      <c r="BL193" s="18" t="s">
        <v>129</v>
      </c>
      <c r="BM193" s="225" t="s">
        <v>237</v>
      </c>
    </row>
    <row r="194" s="13" customFormat="1">
      <c r="A194" s="13"/>
      <c r="B194" s="227"/>
      <c r="C194" s="228"/>
      <c r="D194" s="229" t="s">
        <v>131</v>
      </c>
      <c r="E194" s="230" t="s">
        <v>1</v>
      </c>
      <c r="F194" s="231" t="s">
        <v>238</v>
      </c>
      <c r="G194" s="228"/>
      <c r="H194" s="232">
        <v>2.9159999999999999</v>
      </c>
      <c r="I194" s="233"/>
      <c r="J194" s="228"/>
      <c r="K194" s="228"/>
      <c r="L194" s="234"/>
      <c r="M194" s="235"/>
      <c r="N194" s="236"/>
      <c r="O194" s="236"/>
      <c r="P194" s="236"/>
      <c r="Q194" s="236"/>
      <c r="R194" s="236"/>
      <c r="S194" s="236"/>
      <c r="T194" s="237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8" t="s">
        <v>131</v>
      </c>
      <c r="AU194" s="238" t="s">
        <v>83</v>
      </c>
      <c r="AV194" s="13" t="s">
        <v>83</v>
      </c>
      <c r="AW194" s="13" t="s">
        <v>32</v>
      </c>
      <c r="AX194" s="13" t="s">
        <v>81</v>
      </c>
      <c r="AY194" s="238" t="s">
        <v>122</v>
      </c>
    </row>
    <row r="195" s="2" customFormat="1" ht="21.75" customHeight="1">
      <c r="A195" s="39"/>
      <c r="B195" s="40"/>
      <c r="C195" s="213" t="s">
        <v>239</v>
      </c>
      <c r="D195" s="213" t="s">
        <v>125</v>
      </c>
      <c r="E195" s="214" t="s">
        <v>240</v>
      </c>
      <c r="F195" s="215" t="s">
        <v>241</v>
      </c>
      <c r="G195" s="216" t="s">
        <v>136</v>
      </c>
      <c r="H195" s="217">
        <v>4.1749999999999998</v>
      </c>
      <c r="I195" s="218"/>
      <c r="J195" s="219">
        <f>ROUND(I195*H195,2)</f>
        <v>0</v>
      </c>
      <c r="K195" s="220"/>
      <c r="L195" s="45"/>
      <c r="M195" s="221" t="s">
        <v>1</v>
      </c>
      <c r="N195" s="222" t="s">
        <v>41</v>
      </c>
      <c r="O195" s="92"/>
      <c r="P195" s="223">
        <f>O195*H195</f>
        <v>0</v>
      </c>
      <c r="Q195" s="223">
        <v>0</v>
      </c>
      <c r="R195" s="223">
        <f>Q195*H195</f>
        <v>0</v>
      </c>
      <c r="S195" s="223">
        <v>2.3999999999999999</v>
      </c>
      <c r="T195" s="224">
        <f>S195*H195</f>
        <v>10.02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25" t="s">
        <v>129</v>
      </c>
      <c r="AT195" s="225" t="s">
        <v>125</v>
      </c>
      <c r="AU195" s="225" t="s">
        <v>83</v>
      </c>
      <c r="AY195" s="18" t="s">
        <v>122</v>
      </c>
      <c r="BE195" s="226">
        <f>IF(N195="základní",J195,0)</f>
        <v>0</v>
      </c>
      <c r="BF195" s="226">
        <f>IF(N195="snížená",J195,0)</f>
        <v>0</v>
      </c>
      <c r="BG195" s="226">
        <f>IF(N195="zákl. přenesená",J195,0)</f>
        <v>0</v>
      </c>
      <c r="BH195" s="226">
        <f>IF(N195="sníž. přenesená",J195,0)</f>
        <v>0</v>
      </c>
      <c r="BI195" s="226">
        <f>IF(N195="nulová",J195,0)</f>
        <v>0</v>
      </c>
      <c r="BJ195" s="18" t="s">
        <v>81</v>
      </c>
      <c r="BK195" s="226">
        <f>ROUND(I195*H195,2)</f>
        <v>0</v>
      </c>
      <c r="BL195" s="18" t="s">
        <v>129</v>
      </c>
      <c r="BM195" s="225" t="s">
        <v>242</v>
      </c>
    </row>
    <row r="196" s="15" customFormat="1">
      <c r="A196" s="15"/>
      <c r="B196" s="250"/>
      <c r="C196" s="251"/>
      <c r="D196" s="229" t="s">
        <v>131</v>
      </c>
      <c r="E196" s="252" t="s">
        <v>1</v>
      </c>
      <c r="F196" s="253" t="s">
        <v>158</v>
      </c>
      <c r="G196" s="251"/>
      <c r="H196" s="252" t="s">
        <v>1</v>
      </c>
      <c r="I196" s="254"/>
      <c r="J196" s="251"/>
      <c r="K196" s="251"/>
      <c r="L196" s="255"/>
      <c r="M196" s="256"/>
      <c r="N196" s="257"/>
      <c r="O196" s="257"/>
      <c r="P196" s="257"/>
      <c r="Q196" s="257"/>
      <c r="R196" s="257"/>
      <c r="S196" s="257"/>
      <c r="T196" s="258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59" t="s">
        <v>131</v>
      </c>
      <c r="AU196" s="259" t="s">
        <v>83</v>
      </c>
      <c r="AV196" s="15" t="s">
        <v>81</v>
      </c>
      <c r="AW196" s="15" t="s">
        <v>32</v>
      </c>
      <c r="AX196" s="15" t="s">
        <v>76</v>
      </c>
      <c r="AY196" s="259" t="s">
        <v>122</v>
      </c>
    </row>
    <row r="197" s="13" customFormat="1">
      <c r="A197" s="13"/>
      <c r="B197" s="227"/>
      <c r="C197" s="228"/>
      <c r="D197" s="229" t="s">
        <v>131</v>
      </c>
      <c r="E197" s="230" t="s">
        <v>1</v>
      </c>
      <c r="F197" s="231" t="s">
        <v>243</v>
      </c>
      <c r="G197" s="228"/>
      <c r="H197" s="232">
        <v>22.5</v>
      </c>
      <c r="I197" s="233"/>
      <c r="J197" s="228"/>
      <c r="K197" s="228"/>
      <c r="L197" s="234"/>
      <c r="M197" s="235"/>
      <c r="N197" s="236"/>
      <c r="O197" s="236"/>
      <c r="P197" s="236"/>
      <c r="Q197" s="236"/>
      <c r="R197" s="236"/>
      <c r="S197" s="236"/>
      <c r="T197" s="237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8" t="s">
        <v>131</v>
      </c>
      <c r="AU197" s="238" t="s">
        <v>83</v>
      </c>
      <c r="AV197" s="13" t="s">
        <v>83</v>
      </c>
      <c r="AW197" s="13" t="s">
        <v>32</v>
      </c>
      <c r="AX197" s="13" t="s">
        <v>76</v>
      </c>
      <c r="AY197" s="238" t="s">
        <v>122</v>
      </c>
    </row>
    <row r="198" s="13" customFormat="1">
      <c r="A198" s="13"/>
      <c r="B198" s="227"/>
      <c r="C198" s="228"/>
      <c r="D198" s="229" t="s">
        <v>131</v>
      </c>
      <c r="E198" s="230" t="s">
        <v>1</v>
      </c>
      <c r="F198" s="231" t="s">
        <v>244</v>
      </c>
      <c r="G198" s="228"/>
      <c r="H198" s="232">
        <v>7.3200000000000003</v>
      </c>
      <c r="I198" s="233"/>
      <c r="J198" s="228"/>
      <c r="K198" s="228"/>
      <c r="L198" s="234"/>
      <c r="M198" s="235"/>
      <c r="N198" s="236"/>
      <c r="O198" s="236"/>
      <c r="P198" s="236"/>
      <c r="Q198" s="236"/>
      <c r="R198" s="236"/>
      <c r="S198" s="236"/>
      <c r="T198" s="237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8" t="s">
        <v>131</v>
      </c>
      <c r="AU198" s="238" t="s">
        <v>83</v>
      </c>
      <c r="AV198" s="13" t="s">
        <v>83</v>
      </c>
      <c r="AW198" s="13" t="s">
        <v>32</v>
      </c>
      <c r="AX198" s="13" t="s">
        <v>76</v>
      </c>
      <c r="AY198" s="238" t="s">
        <v>122</v>
      </c>
    </row>
    <row r="199" s="16" customFormat="1">
      <c r="A199" s="16"/>
      <c r="B199" s="271"/>
      <c r="C199" s="272"/>
      <c r="D199" s="229" t="s">
        <v>131</v>
      </c>
      <c r="E199" s="273" t="s">
        <v>1</v>
      </c>
      <c r="F199" s="274" t="s">
        <v>245</v>
      </c>
      <c r="G199" s="272"/>
      <c r="H199" s="275">
        <v>29.82</v>
      </c>
      <c r="I199" s="276"/>
      <c r="J199" s="272"/>
      <c r="K199" s="272"/>
      <c r="L199" s="277"/>
      <c r="M199" s="278"/>
      <c r="N199" s="279"/>
      <c r="O199" s="279"/>
      <c r="P199" s="279"/>
      <c r="Q199" s="279"/>
      <c r="R199" s="279"/>
      <c r="S199" s="279"/>
      <c r="T199" s="280"/>
      <c r="U199" s="16"/>
      <c r="V199" s="16"/>
      <c r="W199" s="16"/>
      <c r="X199" s="16"/>
      <c r="Y199" s="16"/>
      <c r="Z199" s="16"/>
      <c r="AA199" s="16"/>
      <c r="AB199" s="16"/>
      <c r="AC199" s="16"/>
      <c r="AD199" s="16"/>
      <c r="AE199" s="16"/>
      <c r="AT199" s="281" t="s">
        <v>131</v>
      </c>
      <c r="AU199" s="281" t="s">
        <v>83</v>
      </c>
      <c r="AV199" s="16" t="s">
        <v>123</v>
      </c>
      <c r="AW199" s="16" t="s">
        <v>32</v>
      </c>
      <c r="AX199" s="16" t="s">
        <v>76</v>
      </c>
      <c r="AY199" s="281" t="s">
        <v>122</v>
      </c>
    </row>
    <row r="200" s="13" customFormat="1">
      <c r="A200" s="13"/>
      <c r="B200" s="227"/>
      <c r="C200" s="228"/>
      <c r="D200" s="229" t="s">
        <v>131</v>
      </c>
      <c r="E200" s="230" t="s">
        <v>1</v>
      </c>
      <c r="F200" s="231" t="s">
        <v>246</v>
      </c>
      <c r="G200" s="228"/>
      <c r="H200" s="232">
        <v>4.1749999999999998</v>
      </c>
      <c r="I200" s="233"/>
      <c r="J200" s="228"/>
      <c r="K200" s="228"/>
      <c r="L200" s="234"/>
      <c r="M200" s="235"/>
      <c r="N200" s="236"/>
      <c r="O200" s="236"/>
      <c r="P200" s="236"/>
      <c r="Q200" s="236"/>
      <c r="R200" s="236"/>
      <c r="S200" s="236"/>
      <c r="T200" s="237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8" t="s">
        <v>131</v>
      </c>
      <c r="AU200" s="238" t="s">
        <v>83</v>
      </c>
      <c r="AV200" s="13" t="s">
        <v>83</v>
      </c>
      <c r="AW200" s="13" t="s">
        <v>32</v>
      </c>
      <c r="AX200" s="13" t="s">
        <v>76</v>
      </c>
      <c r="AY200" s="238" t="s">
        <v>122</v>
      </c>
    </row>
    <row r="201" s="16" customFormat="1">
      <c r="A201" s="16"/>
      <c r="B201" s="271"/>
      <c r="C201" s="272"/>
      <c r="D201" s="229" t="s">
        <v>131</v>
      </c>
      <c r="E201" s="273" t="s">
        <v>1</v>
      </c>
      <c r="F201" s="274" t="s">
        <v>245</v>
      </c>
      <c r="G201" s="272"/>
      <c r="H201" s="275">
        <v>4.1749999999999998</v>
      </c>
      <c r="I201" s="276"/>
      <c r="J201" s="272"/>
      <c r="K201" s="272"/>
      <c r="L201" s="277"/>
      <c r="M201" s="278"/>
      <c r="N201" s="279"/>
      <c r="O201" s="279"/>
      <c r="P201" s="279"/>
      <c r="Q201" s="279"/>
      <c r="R201" s="279"/>
      <c r="S201" s="279"/>
      <c r="T201" s="280"/>
      <c r="U201" s="16"/>
      <c r="V201" s="16"/>
      <c r="W201" s="16"/>
      <c r="X201" s="16"/>
      <c r="Y201" s="16"/>
      <c r="Z201" s="16"/>
      <c r="AA201" s="16"/>
      <c r="AB201" s="16"/>
      <c r="AC201" s="16"/>
      <c r="AD201" s="16"/>
      <c r="AE201" s="16"/>
      <c r="AT201" s="281" t="s">
        <v>131</v>
      </c>
      <c r="AU201" s="281" t="s">
        <v>83</v>
      </c>
      <c r="AV201" s="16" t="s">
        <v>123</v>
      </c>
      <c r="AW201" s="16" t="s">
        <v>32</v>
      </c>
      <c r="AX201" s="16" t="s">
        <v>81</v>
      </c>
      <c r="AY201" s="281" t="s">
        <v>122</v>
      </c>
    </row>
    <row r="202" s="2" customFormat="1" ht="33" customHeight="1">
      <c r="A202" s="39"/>
      <c r="B202" s="40"/>
      <c r="C202" s="213" t="s">
        <v>247</v>
      </c>
      <c r="D202" s="213" t="s">
        <v>125</v>
      </c>
      <c r="E202" s="214" t="s">
        <v>248</v>
      </c>
      <c r="F202" s="215" t="s">
        <v>249</v>
      </c>
      <c r="G202" s="216" t="s">
        <v>128</v>
      </c>
      <c r="H202" s="217">
        <v>53.755000000000003</v>
      </c>
      <c r="I202" s="218"/>
      <c r="J202" s="219">
        <f>ROUND(I202*H202,2)</f>
        <v>0</v>
      </c>
      <c r="K202" s="220"/>
      <c r="L202" s="45"/>
      <c r="M202" s="221" t="s">
        <v>1</v>
      </c>
      <c r="N202" s="222" t="s">
        <v>41</v>
      </c>
      <c r="O202" s="92"/>
      <c r="P202" s="223">
        <f>O202*H202</f>
        <v>0</v>
      </c>
      <c r="Q202" s="223">
        <v>0</v>
      </c>
      <c r="R202" s="223">
        <f>Q202*H202</f>
        <v>0</v>
      </c>
      <c r="S202" s="223">
        <v>0.089999999999999997</v>
      </c>
      <c r="T202" s="224">
        <f>S202*H202</f>
        <v>4.8379500000000002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25" t="s">
        <v>129</v>
      </c>
      <c r="AT202" s="225" t="s">
        <v>125</v>
      </c>
      <c r="AU202" s="225" t="s">
        <v>83</v>
      </c>
      <c r="AY202" s="18" t="s">
        <v>122</v>
      </c>
      <c r="BE202" s="226">
        <f>IF(N202="základní",J202,0)</f>
        <v>0</v>
      </c>
      <c r="BF202" s="226">
        <f>IF(N202="snížená",J202,0)</f>
        <v>0</v>
      </c>
      <c r="BG202" s="226">
        <f>IF(N202="zákl. přenesená",J202,0)</f>
        <v>0</v>
      </c>
      <c r="BH202" s="226">
        <f>IF(N202="sníž. přenesená",J202,0)</f>
        <v>0</v>
      </c>
      <c r="BI202" s="226">
        <f>IF(N202="nulová",J202,0)</f>
        <v>0</v>
      </c>
      <c r="BJ202" s="18" t="s">
        <v>81</v>
      </c>
      <c r="BK202" s="226">
        <f>ROUND(I202*H202,2)</f>
        <v>0</v>
      </c>
      <c r="BL202" s="18" t="s">
        <v>129</v>
      </c>
      <c r="BM202" s="225" t="s">
        <v>250</v>
      </c>
    </row>
    <row r="203" s="15" customFormat="1">
      <c r="A203" s="15"/>
      <c r="B203" s="250"/>
      <c r="C203" s="251"/>
      <c r="D203" s="229" t="s">
        <v>131</v>
      </c>
      <c r="E203" s="252" t="s">
        <v>1</v>
      </c>
      <c r="F203" s="253" t="s">
        <v>158</v>
      </c>
      <c r="G203" s="251"/>
      <c r="H203" s="252" t="s">
        <v>1</v>
      </c>
      <c r="I203" s="254"/>
      <c r="J203" s="251"/>
      <c r="K203" s="251"/>
      <c r="L203" s="255"/>
      <c r="M203" s="256"/>
      <c r="N203" s="257"/>
      <c r="O203" s="257"/>
      <c r="P203" s="257"/>
      <c r="Q203" s="257"/>
      <c r="R203" s="257"/>
      <c r="S203" s="257"/>
      <c r="T203" s="258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59" t="s">
        <v>131</v>
      </c>
      <c r="AU203" s="259" t="s">
        <v>83</v>
      </c>
      <c r="AV203" s="15" t="s">
        <v>81</v>
      </c>
      <c r="AW203" s="15" t="s">
        <v>32</v>
      </c>
      <c r="AX203" s="15" t="s">
        <v>76</v>
      </c>
      <c r="AY203" s="259" t="s">
        <v>122</v>
      </c>
    </row>
    <row r="204" s="13" customFormat="1">
      <c r="A204" s="13"/>
      <c r="B204" s="227"/>
      <c r="C204" s="228"/>
      <c r="D204" s="229" t="s">
        <v>131</v>
      </c>
      <c r="E204" s="230" t="s">
        <v>1</v>
      </c>
      <c r="F204" s="231" t="s">
        <v>251</v>
      </c>
      <c r="G204" s="228"/>
      <c r="H204" s="232">
        <v>4.0149999999999997</v>
      </c>
      <c r="I204" s="233"/>
      <c r="J204" s="228"/>
      <c r="K204" s="228"/>
      <c r="L204" s="234"/>
      <c r="M204" s="235"/>
      <c r="N204" s="236"/>
      <c r="O204" s="236"/>
      <c r="P204" s="236"/>
      <c r="Q204" s="236"/>
      <c r="R204" s="236"/>
      <c r="S204" s="236"/>
      <c r="T204" s="237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8" t="s">
        <v>131</v>
      </c>
      <c r="AU204" s="238" t="s">
        <v>83</v>
      </c>
      <c r="AV204" s="13" t="s">
        <v>83</v>
      </c>
      <c r="AW204" s="13" t="s">
        <v>32</v>
      </c>
      <c r="AX204" s="13" t="s">
        <v>76</v>
      </c>
      <c r="AY204" s="238" t="s">
        <v>122</v>
      </c>
    </row>
    <row r="205" s="13" customFormat="1">
      <c r="A205" s="13"/>
      <c r="B205" s="227"/>
      <c r="C205" s="228"/>
      <c r="D205" s="229" t="s">
        <v>131</v>
      </c>
      <c r="E205" s="230" t="s">
        <v>1</v>
      </c>
      <c r="F205" s="231" t="s">
        <v>252</v>
      </c>
      <c r="G205" s="228"/>
      <c r="H205" s="232">
        <v>38.770000000000003</v>
      </c>
      <c r="I205" s="233"/>
      <c r="J205" s="228"/>
      <c r="K205" s="228"/>
      <c r="L205" s="234"/>
      <c r="M205" s="235"/>
      <c r="N205" s="236"/>
      <c r="O205" s="236"/>
      <c r="P205" s="236"/>
      <c r="Q205" s="236"/>
      <c r="R205" s="236"/>
      <c r="S205" s="236"/>
      <c r="T205" s="237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8" t="s">
        <v>131</v>
      </c>
      <c r="AU205" s="238" t="s">
        <v>83</v>
      </c>
      <c r="AV205" s="13" t="s">
        <v>83</v>
      </c>
      <c r="AW205" s="13" t="s">
        <v>32</v>
      </c>
      <c r="AX205" s="13" t="s">
        <v>76</v>
      </c>
      <c r="AY205" s="238" t="s">
        <v>122</v>
      </c>
    </row>
    <row r="206" s="13" customFormat="1">
      <c r="A206" s="13"/>
      <c r="B206" s="227"/>
      <c r="C206" s="228"/>
      <c r="D206" s="229" t="s">
        <v>131</v>
      </c>
      <c r="E206" s="230" t="s">
        <v>1</v>
      </c>
      <c r="F206" s="231" t="s">
        <v>253</v>
      </c>
      <c r="G206" s="228"/>
      <c r="H206" s="232">
        <v>10.970000000000001</v>
      </c>
      <c r="I206" s="233"/>
      <c r="J206" s="228"/>
      <c r="K206" s="228"/>
      <c r="L206" s="234"/>
      <c r="M206" s="235"/>
      <c r="N206" s="236"/>
      <c r="O206" s="236"/>
      <c r="P206" s="236"/>
      <c r="Q206" s="236"/>
      <c r="R206" s="236"/>
      <c r="S206" s="236"/>
      <c r="T206" s="237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8" t="s">
        <v>131</v>
      </c>
      <c r="AU206" s="238" t="s">
        <v>83</v>
      </c>
      <c r="AV206" s="13" t="s">
        <v>83</v>
      </c>
      <c r="AW206" s="13" t="s">
        <v>32</v>
      </c>
      <c r="AX206" s="13" t="s">
        <v>76</v>
      </c>
      <c r="AY206" s="238" t="s">
        <v>122</v>
      </c>
    </row>
    <row r="207" s="14" customFormat="1">
      <c r="A207" s="14"/>
      <c r="B207" s="239"/>
      <c r="C207" s="240"/>
      <c r="D207" s="229" t="s">
        <v>131</v>
      </c>
      <c r="E207" s="241" t="s">
        <v>1</v>
      </c>
      <c r="F207" s="242" t="s">
        <v>133</v>
      </c>
      <c r="G207" s="240"/>
      <c r="H207" s="243">
        <v>53.755000000000003</v>
      </c>
      <c r="I207" s="244"/>
      <c r="J207" s="240"/>
      <c r="K207" s="240"/>
      <c r="L207" s="245"/>
      <c r="M207" s="246"/>
      <c r="N207" s="247"/>
      <c r="O207" s="247"/>
      <c r="P207" s="247"/>
      <c r="Q207" s="247"/>
      <c r="R207" s="247"/>
      <c r="S207" s="247"/>
      <c r="T207" s="248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9" t="s">
        <v>131</v>
      </c>
      <c r="AU207" s="249" t="s">
        <v>83</v>
      </c>
      <c r="AV207" s="14" t="s">
        <v>129</v>
      </c>
      <c r="AW207" s="14" t="s">
        <v>32</v>
      </c>
      <c r="AX207" s="14" t="s">
        <v>81</v>
      </c>
      <c r="AY207" s="249" t="s">
        <v>122</v>
      </c>
    </row>
    <row r="208" s="2" customFormat="1" ht="24.15" customHeight="1">
      <c r="A208" s="39"/>
      <c r="B208" s="40"/>
      <c r="C208" s="213" t="s">
        <v>254</v>
      </c>
      <c r="D208" s="213" t="s">
        <v>125</v>
      </c>
      <c r="E208" s="214" t="s">
        <v>255</v>
      </c>
      <c r="F208" s="215" t="s">
        <v>256</v>
      </c>
      <c r="G208" s="216" t="s">
        <v>146</v>
      </c>
      <c r="H208" s="217">
        <v>65</v>
      </c>
      <c r="I208" s="218"/>
      <c r="J208" s="219">
        <f>ROUND(I208*H208,2)</f>
        <v>0</v>
      </c>
      <c r="K208" s="220"/>
      <c r="L208" s="45"/>
      <c r="M208" s="221" t="s">
        <v>1</v>
      </c>
      <c r="N208" s="222" t="s">
        <v>41</v>
      </c>
      <c r="O208" s="92"/>
      <c r="P208" s="223">
        <f>O208*H208</f>
        <v>0</v>
      </c>
      <c r="Q208" s="223">
        <v>0</v>
      </c>
      <c r="R208" s="223">
        <f>Q208*H208</f>
        <v>0</v>
      </c>
      <c r="S208" s="223">
        <v>0.0089999999999999993</v>
      </c>
      <c r="T208" s="224">
        <f>S208*H208</f>
        <v>0.58499999999999996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25" t="s">
        <v>129</v>
      </c>
      <c r="AT208" s="225" t="s">
        <v>125</v>
      </c>
      <c r="AU208" s="225" t="s">
        <v>83</v>
      </c>
      <c r="AY208" s="18" t="s">
        <v>122</v>
      </c>
      <c r="BE208" s="226">
        <f>IF(N208="základní",J208,0)</f>
        <v>0</v>
      </c>
      <c r="BF208" s="226">
        <f>IF(N208="snížená",J208,0)</f>
        <v>0</v>
      </c>
      <c r="BG208" s="226">
        <f>IF(N208="zákl. přenesená",J208,0)</f>
        <v>0</v>
      </c>
      <c r="BH208" s="226">
        <f>IF(N208="sníž. přenesená",J208,0)</f>
        <v>0</v>
      </c>
      <c r="BI208" s="226">
        <f>IF(N208="nulová",J208,0)</f>
        <v>0</v>
      </c>
      <c r="BJ208" s="18" t="s">
        <v>81</v>
      </c>
      <c r="BK208" s="226">
        <f>ROUND(I208*H208,2)</f>
        <v>0</v>
      </c>
      <c r="BL208" s="18" t="s">
        <v>129</v>
      </c>
      <c r="BM208" s="225" t="s">
        <v>257</v>
      </c>
    </row>
    <row r="209" s="13" customFormat="1">
      <c r="A209" s="13"/>
      <c r="B209" s="227"/>
      <c r="C209" s="228"/>
      <c r="D209" s="229" t="s">
        <v>131</v>
      </c>
      <c r="E209" s="230" t="s">
        <v>1</v>
      </c>
      <c r="F209" s="231" t="s">
        <v>258</v>
      </c>
      <c r="G209" s="228"/>
      <c r="H209" s="232">
        <v>65</v>
      </c>
      <c r="I209" s="233"/>
      <c r="J209" s="228"/>
      <c r="K209" s="228"/>
      <c r="L209" s="234"/>
      <c r="M209" s="235"/>
      <c r="N209" s="236"/>
      <c r="O209" s="236"/>
      <c r="P209" s="236"/>
      <c r="Q209" s="236"/>
      <c r="R209" s="236"/>
      <c r="S209" s="236"/>
      <c r="T209" s="237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8" t="s">
        <v>131</v>
      </c>
      <c r="AU209" s="238" t="s">
        <v>83</v>
      </c>
      <c r="AV209" s="13" t="s">
        <v>83</v>
      </c>
      <c r="AW209" s="13" t="s">
        <v>32</v>
      </c>
      <c r="AX209" s="13" t="s">
        <v>76</v>
      </c>
      <c r="AY209" s="238" t="s">
        <v>122</v>
      </c>
    </row>
    <row r="210" s="14" customFormat="1">
      <c r="A210" s="14"/>
      <c r="B210" s="239"/>
      <c r="C210" s="240"/>
      <c r="D210" s="229" t="s">
        <v>131</v>
      </c>
      <c r="E210" s="241" t="s">
        <v>1</v>
      </c>
      <c r="F210" s="242" t="s">
        <v>133</v>
      </c>
      <c r="G210" s="240"/>
      <c r="H210" s="243">
        <v>65</v>
      </c>
      <c r="I210" s="244"/>
      <c r="J210" s="240"/>
      <c r="K210" s="240"/>
      <c r="L210" s="245"/>
      <c r="M210" s="246"/>
      <c r="N210" s="247"/>
      <c r="O210" s="247"/>
      <c r="P210" s="247"/>
      <c r="Q210" s="247"/>
      <c r="R210" s="247"/>
      <c r="S210" s="247"/>
      <c r="T210" s="248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9" t="s">
        <v>131</v>
      </c>
      <c r="AU210" s="249" t="s">
        <v>83</v>
      </c>
      <c r="AV210" s="14" t="s">
        <v>129</v>
      </c>
      <c r="AW210" s="14" t="s">
        <v>32</v>
      </c>
      <c r="AX210" s="14" t="s">
        <v>81</v>
      </c>
      <c r="AY210" s="249" t="s">
        <v>122</v>
      </c>
    </row>
    <row r="211" s="2" customFormat="1" ht="24.15" customHeight="1">
      <c r="A211" s="39"/>
      <c r="B211" s="40"/>
      <c r="C211" s="213" t="s">
        <v>259</v>
      </c>
      <c r="D211" s="213" t="s">
        <v>125</v>
      </c>
      <c r="E211" s="214" t="s">
        <v>260</v>
      </c>
      <c r="F211" s="215" t="s">
        <v>261</v>
      </c>
      <c r="G211" s="216" t="s">
        <v>262</v>
      </c>
      <c r="H211" s="217">
        <v>18</v>
      </c>
      <c r="I211" s="218"/>
      <c r="J211" s="219">
        <f>ROUND(I211*H211,2)</f>
        <v>0</v>
      </c>
      <c r="K211" s="220"/>
      <c r="L211" s="45"/>
      <c r="M211" s="221" t="s">
        <v>1</v>
      </c>
      <c r="N211" s="222" t="s">
        <v>41</v>
      </c>
      <c r="O211" s="92"/>
      <c r="P211" s="223">
        <f>O211*H211</f>
        <v>0</v>
      </c>
      <c r="Q211" s="223">
        <v>0.00022000000000000001</v>
      </c>
      <c r="R211" s="223">
        <f>Q211*H211</f>
        <v>0.00396</v>
      </c>
      <c r="S211" s="223">
        <v>0</v>
      </c>
      <c r="T211" s="224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25" t="s">
        <v>129</v>
      </c>
      <c r="AT211" s="225" t="s">
        <v>125</v>
      </c>
      <c r="AU211" s="225" t="s">
        <v>83</v>
      </c>
      <c r="AY211" s="18" t="s">
        <v>122</v>
      </c>
      <c r="BE211" s="226">
        <f>IF(N211="základní",J211,0)</f>
        <v>0</v>
      </c>
      <c r="BF211" s="226">
        <f>IF(N211="snížená",J211,0)</f>
        <v>0</v>
      </c>
      <c r="BG211" s="226">
        <f>IF(N211="zákl. přenesená",J211,0)</f>
        <v>0</v>
      </c>
      <c r="BH211" s="226">
        <f>IF(N211="sníž. přenesená",J211,0)</f>
        <v>0</v>
      </c>
      <c r="BI211" s="226">
        <f>IF(N211="nulová",J211,0)</f>
        <v>0</v>
      </c>
      <c r="BJ211" s="18" t="s">
        <v>81</v>
      </c>
      <c r="BK211" s="226">
        <f>ROUND(I211*H211,2)</f>
        <v>0</v>
      </c>
      <c r="BL211" s="18" t="s">
        <v>129</v>
      </c>
      <c r="BM211" s="225" t="s">
        <v>263</v>
      </c>
    </row>
    <row r="212" s="13" customFormat="1">
      <c r="A212" s="13"/>
      <c r="B212" s="227"/>
      <c r="C212" s="228"/>
      <c r="D212" s="229" t="s">
        <v>131</v>
      </c>
      <c r="E212" s="230" t="s">
        <v>1</v>
      </c>
      <c r="F212" s="231" t="s">
        <v>264</v>
      </c>
      <c r="G212" s="228"/>
      <c r="H212" s="232">
        <v>18</v>
      </c>
      <c r="I212" s="233"/>
      <c r="J212" s="228"/>
      <c r="K212" s="228"/>
      <c r="L212" s="234"/>
      <c r="M212" s="235"/>
      <c r="N212" s="236"/>
      <c r="O212" s="236"/>
      <c r="P212" s="236"/>
      <c r="Q212" s="236"/>
      <c r="R212" s="236"/>
      <c r="S212" s="236"/>
      <c r="T212" s="237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8" t="s">
        <v>131</v>
      </c>
      <c r="AU212" s="238" t="s">
        <v>83</v>
      </c>
      <c r="AV212" s="13" t="s">
        <v>83</v>
      </c>
      <c r="AW212" s="13" t="s">
        <v>32</v>
      </c>
      <c r="AX212" s="13" t="s">
        <v>76</v>
      </c>
      <c r="AY212" s="238" t="s">
        <v>122</v>
      </c>
    </row>
    <row r="213" s="14" customFormat="1">
      <c r="A213" s="14"/>
      <c r="B213" s="239"/>
      <c r="C213" s="240"/>
      <c r="D213" s="229" t="s">
        <v>131</v>
      </c>
      <c r="E213" s="241" t="s">
        <v>1</v>
      </c>
      <c r="F213" s="242" t="s">
        <v>133</v>
      </c>
      <c r="G213" s="240"/>
      <c r="H213" s="243">
        <v>18</v>
      </c>
      <c r="I213" s="244"/>
      <c r="J213" s="240"/>
      <c r="K213" s="240"/>
      <c r="L213" s="245"/>
      <c r="M213" s="246"/>
      <c r="N213" s="247"/>
      <c r="O213" s="247"/>
      <c r="P213" s="247"/>
      <c r="Q213" s="247"/>
      <c r="R213" s="247"/>
      <c r="S213" s="247"/>
      <c r="T213" s="248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9" t="s">
        <v>131</v>
      </c>
      <c r="AU213" s="249" t="s">
        <v>83</v>
      </c>
      <c r="AV213" s="14" t="s">
        <v>129</v>
      </c>
      <c r="AW213" s="14" t="s">
        <v>32</v>
      </c>
      <c r="AX213" s="14" t="s">
        <v>81</v>
      </c>
      <c r="AY213" s="249" t="s">
        <v>122</v>
      </c>
    </row>
    <row r="214" s="2" customFormat="1" ht="21.75" customHeight="1">
      <c r="A214" s="39"/>
      <c r="B214" s="40"/>
      <c r="C214" s="213" t="s">
        <v>265</v>
      </c>
      <c r="D214" s="213" t="s">
        <v>125</v>
      </c>
      <c r="E214" s="214" t="s">
        <v>266</v>
      </c>
      <c r="F214" s="215" t="s">
        <v>267</v>
      </c>
      <c r="G214" s="216" t="s">
        <v>128</v>
      </c>
      <c r="H214" s="217">
        <v>2.52</v>
      </c>
      <c r="I214" s="218"/>
      <c r="J214" s="219">
        <f>ROUND(I214*H214,2)</f>
        <v>0</v>
      </c>
      <c r="K214" s="220"/>
      <c r="L214" s="45"/>
      <c r="M214" s="221" t="s">
        <v>1</v>
      </c>
      <c r="N214" s="222" t="s">
        <v>41</v>
      </c>
      <c r="O214" s="92"/>
      <c r="P214" s="223">
        <f>O214*H214</f>
        <v>0</v>
      </c>
      <c r="Q214" s="223">
        <v>0.00055999999999999995</v>
      </c>
      <c r="R214" s="223">
        <f>Q214*H214</f>
        <v>0.0014111999999999998</v>
      </c>
      <c r="S214" s="223">
        <v>0</v>
      </c>
      <c r="T214" s="224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25" t="s">
        <v>129</v>
      </c>
      <c r="AT214" s="225" t="s">
        <v>125</v>
      </c>
      <c r="AU214" s="225" t="s">
        <v>83</v>
      </c>
      <c r="AY214" s="18" t="s">
        <v>122</v>
      </c>
      <c r="BE214" s="226">
        <f>IF(N214="základní",J214,0)</f>
        <v>0</v>
      </c>
      <c r="BF214" s="226">
        <f>IF(N214="snížená",J214,0)</f>
        <v>0</v>
      </c>
      <c r="BG214" s="226">
        <f>IF(N214="zákl. přenesená",J214,0)</f>
        <v>0</v>
      </c>
      <c r="BH214" s="226">
        <f>IF(N214="sníž. přenesená",J214,0)</f>
        <v>0</v>
      </c>
      <c r="BI214" s="226">
        <f>IF(N214="nulová",J214,0)</f>
        <v>0</v>
      </c>
      <c r="BJ214" s="18" t="s">
        <v>81</v>
      </c>
      <c r="BK214" s="226">
        <f>ROUND(I214*H214,2)</f>
        <v>0</v>
      </c>
      <c r="BL214" s="18" t="s">
        <v>129</v>
      </c>
      <c r="BM214" s="225" t="s">
        <v>268</v>
      </c>
    </row>
    <row r="215" s="13" customFormat="1">
      <c r="A215" s="13"/>
      <c r="B215" s="227"/>
      <c r="C215" s="228"/>
      <c r="D215" s="229" t="s">
        <v>131</v>
      </c>
      <c r="E215" s="230" t="s">
        <v>1</v>
      </c>
      <c r="F215" s="231" t="s">
        <v>269</v>
      </c>
      <c r="G215" s="228"/>
      <c r="H215" s="232">
        <v>2.52</v>
      </c>
      <c r="I215" s="233"/>
      <c r="J215" s="228"/>
      <c r="K215" s="228"/>
      <c r="L215" s="234"/>
      <c r="M215" s="235"/>
      <c r="N215" s="236"/>
      <c r="O215" s="236"/>
      <c r="P215" s="236"/>
      <c r="Q215" s="236"/>
      <c r="R215" s="236"/>
      <c r="S215" s="236"/>
      <c r="T215" s="237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8" t="s">
        <v>131</v>
      </c>
      <c r="AU215" s="238" t="s">
        <v>83</v>
      </c>
      <c r="AV215" s="13" t="s">
        <v>83</v>
      </c>
      <c r="AW215" s="13" t="s">
        <v>32</v>
      </c>
      <c r="AX215" s="13" t="s">
        <v>76</v>
      </c>
      <c r="AY215" s="238" t="s">
        <v>122</v>
      </c>
    </row>
    <row r="216" s="14" customFormat="1">
      <c r="A216" s="14"/>
      <c r="B216" s="239"/>
      <c r="C216" s="240"/>
      <c r="D216" s="229" t="s">
        <v>131</v>
      </c>
      <c r="E216" s="241" t="s">
        <v>1</v>
      </c>
      <c r="F216" s="242" t="s">
        <v>133</v>
      </c>
      <c r="G216" s="240"/>
      <c r="H216" s="243">
        <v>2.52</v>
      </c>
      <c r="I216" s="244"/>
      <c r="J216" s="240"/>
      <c r="K216" s="240"/>
      <c r="L216" s="245"/>
      <c r="M216" s="246"/>
      <c r="N216" s="247"/>
      <c r="O216" s="247"/>
      <c r="P216" s="247"/>
      <c r="Q216" s="247"/>
      <c r="R216" s="247"/>
      <c r="S216" s="247"/>
      <c r="T216" s="248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9" t="s">
        <v>131</v>
      </c>
      <c r="AU216" s="249" t="s">
        <v>83</v>
      </c>
      <c r="AV216" s="14" t="s">
        <v>129</v>
      </c>
      <c r="AW216" s="14" t="s">
        <v>32</v>
      </c>
      <c r="AX216" s="14" t="s">
        <v>81</v>
      </c>
      <c r="AY216" s="249" t="s">
        <v>122</v>
      </c>
    </row>
    <row r="217" s="12" customFormat="1" ht="22.8" customHeight="1">
      <c r="A217" s="12"/>
      <c r="B217" s="197"/>
      <c r="C217" s="198"/>
      <c r="D217" s="199" t="s">
        <v>75</v>
      </c>
      <c r="E217" s="211" t="s">
        <v>270</v>
      </c>
      <c r="F217" s="211" t="s">
        <v>271</v>
      </c>
      <c r="G217" s="198"/>
      <c r="H217" s="198"/>
      <c r="I217" s="201"/>
      <c r="J217" s="212">
        <f>BK217</f>
        <v>0</v>
      </c>
      <c r="K217" s="198"/>
      <c r="L217" s="203"/>
      <c r="M217" s="204"/>
      <c r="N217" s="205"/>
      <c r="O217" s="205"/>
      <c r="P217" s="206">
        <f>SUM(P218:P229)</f>
        <v>0</v>
      </c>
      <c r="Q217" s="205"/>
      <c r="R217" s="206">
        <f>SUM(R218:R229)</f>
        <v>0</v>
      </c>
      <c r="S217" s="205"/>
      <c r="T217" s="207">
        <f>SUM(T218:T229)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08" t="s">
        <v>81</v>
      </c>
      <c r="AT217" s="209" t="s">
        <v>75</v>
      </c>
      <c r="AU217" s="209" t="s">
        <v>81</v>
      </c>
      <c r="AY217" s="208" t="s">
        <v>122</v>
      </c>
      <c r="BK217" s="210">
        <f>SUM(BK218:BK229)</f>
        <v>0</v>
      </c>
    </row>
    <row r="218" s="2" customFormat="1" ht="33" customHeight="1">
      <c r="A218" s="39"/>
      <c r="B218" s="40"/>
      <c r="C218" s="213" t="s">
        <v>272</v>
      </c>
      <c r="D218" s="213" t="s">
        <v>125</v>
      </c>
      <c r="E218" s="214" t="s">
        <v>273</v>
      </c>
      <c r="F218" s="215" t="s">
        <v>274</v>
      </c>
      <c r="G218" s="216" t="s">
        <v>168</v>
      </c>
      <c r="H218" s="217">
        <v>31.431000000000001</v>
      </c>
      <c r="I218" s="218"/>
      <c r="J218" s="219">
        <f>ROUND(I218*H218,2)</f>
        <v>0</v>
      </c>
      <c r="K218" s="220"/>
      <c r="L218" s="45"/>
      <c r="M218" s="221" t="s">
        <v>1</v>
      </c>
      <c r="N218" s="222" t="s">
        <v>41</v>
      </c>
      <c r="O218" s="92"/>
      <c r="P218" s="223">
        <f>O218*H218</f>
        <v>0</v>
      </c>
      <c r="Q218" s="223">
        <v>0</v>
      </c>
      <c r="R218" s="223">
        <f>Q218*H218</f>
        <v>0</v>
      </c>
      <c r="S218" s="223">
        <v>0</v>
      </c>
      <c r="T218" s="224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25" t="s">
        <v>129</v>
      </c>
      <c r="AT218" s="225" t="s">
        <v>125</v>
      </c>
      <c r="AU218" s="225" t="s">
        <v>83</v>
      </c>
      <c r="AY218" s="18" t="s">
        <v>122</v>
      </c>
      <c r="BE218" s="226">
        <f>IF(N218="základní",J218,0)</f>
        <v>0</v>
      </c>
      <c r="BF218" s="226">
        <f>IF(N218="snížená",J218,0)</f>
        <v>0</v>
      </c>
      <c r="BG218" s="226">
        <f>IF(N218="zákl. přenesená",J218,0)</f>
        <v>0</v>
      </c>
      <c r="BH218" s="226">
        <f>IF(N218="sníž. přenesená",J218,0)</f>
        <v>0</v>
      </c>
      <c r="BI218" s="226">
        <f>IF(N218="nulová",J218,0)</f>
        <v>0</v>
      </c>
      <c r="BJ218" s="18" t="s">
        <v>81</v>
      </c>
      <c r="BK218" s="226">
        <f>ROUND(I218*H218,2)</f>
        <v>0</v>
      </c>
      <c r="BL218" s="18" t="s">
        <v>129</v>
      </c>
      <c r="BM218" s="225" t="s">
        <v>275</v>
      </c>
    </row>
    <row r="219" s="13" customFormat="1">
      <c r="A219" s="13"/>
      <c r="B219" s="227"/>
      <c r="C219" s="228"/>
      <c r="D219" s="229" t="s">
        <v>131</v>
      </c>
      <c r="E219" s="230" t="s">
        <v>1</v>
      </c>
      <c r="F219" s="231" t="s">
        <v>276</v>
      </c>
      <c r="G219" s="228"/>
      <c r="H219" s="232">
        <v>31.431000000000001</v>
      </c>
      <c r="I219" s="233"/>
      <c r="J219" s="228"/>
      <c r="K219" s="228"/>
      <c r="L219" s="234"/>
      <c r="M219" s="235"/>
      <c r="N219" s="236"/>
      <c r="O219" s="236"/>
      <c r="P219" s="236"/>
      <c r="Q219" s="236"/>
      <c r="R219" s="236"/>
      <c r="S219" s="236"/>
      <c r="T219" s="237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8" t="s">
        <v>131</v>
      </c>
      <c r="AU219" s="238" t="s">
        <v>83</v>
      </c>
      <c r="AV219" s="13" t="s">
        <v>83</v>
      </c>
      <c r="AW219" s="13" t="s">
        <v>32</v>
      </c>
      <c r="AX219" s="13" t="s">
        <v>81</v>
      </c>
      <c r="AY219" s="238" t="s">
        <v>122</v>
      </c>
    </row>
    <row r="220" s="2" customFormat="1" ht="24.15" customHeight="1">
      <c r="A220" s="39"/>
      <c r="B220" s="40"/>
      <c r="C220" s="213" t="s">
        <v>277</v>
      </c>
      <c r="D220" s="213" t="s">
        <v>125</v>
      </c>
      <c r="E220" s="214" t="s">
        <v>278</v>
      </c>
      <c r="F220" s="215" t="s">
        <v>279</v>
      </c>
      <c r="G220" s="216" t="s">
        <v>168</v>
      </c>
      <c r="H220" s="217">
        <v>282.87900000000002</v>
      </c>
      <c r="I220" s="218"/>
      <c r="J220" s="219">
        <f>ROUND(I220*H220,2)</f>
        <v>0</v>
      </c>
      <c r="K220" s="220"/>
      <c r="L220" s="45"/>
      <c r="M220" s="221" t="s">
        <v>1</v>
      </c>
      <c r="N220" s="222" t="s">
        <v>41</v>
      </c>
      <c r="O220" s="92"/>
      <c r="P220" s="223">
        <f>O220*H220</f>
        <v>0</v>
      </c>
      <c r="Q220" s="223">
        <v>0</v>
      </c>
      <c r="R220" s="223">
        <f>Q220*H220</f>
        <v>0</v>
      </c>
      <c r="S220" s="223">
        <v>0</v>
      </c>
      <c r="T220" s="224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25" t="s">
        <v>129</v>
      </c>
      <c r="AT220" s="225" t="s">
        <v>125</v>
      </c>
      <c r="AU220" s="225" t="s">
        <v>83</v>
      </c>
      <c r="AY220" s="18" t="s">
        <v>122</v>
      </c>
      <c r="BE220" s="226">
        <f>IF(N220="základní",J220,0)</f>
        <v>0</v>
      </c>
      <c r="BF220" s="226">
        <f>IF(N220="snížená",J220,0)</f>
        <v>0</v>
      </c>
      <c r="BG220" s="226">
        <f>IF(N220="zákl. přenesená",J220,0)</f>
        <v>0</v>
      </c>
      <c r="BH220" s="226">
        <f>IF(N220="sníž. přenesená",J220,0)</f>
        <v>0</v>
      </c>
      <c r="BI220" s="226">
        <f>IF(N220="nulová",J220,0)</f>
        <v>0</v>
      </c>
      <c r="BJ220" s="18" t="s">
        <v>81</v>
      </c>
      <c r="BK220" s="226">
        <f>ROUND(I220*H220,2)</f>
        <v>0</v>
      </c>
      <c r="BL220" s="18" t="s">
        <v>129</v>
      </c>
      <c r="BM220" s="225" t="s">
        <v>280</v>
      </c>
    </row>
    <row r="221" s="13" customFormat="1">
      <c r="A221" s="13"/>
      <c r="B221" s="227"/>
      <c r="C221" s="228"/>
      <c r="D221" s="229" t="s">
        <v>131</v>
      </c>
      <c r="E221" s="230" t="s">
        <v>1</v>
      </c>
      <c r="F221" s="231" t="s">
        <v>281</v>
      </c>
      <c r="G221" s="228"/>
      <c r="H221" s="232">
        <v>282.87900000000002</v>
      </c>
      <c r="I221" s="233"/>
      <c r="J221" s="228"/>
      <c r="K221" s="228"/>
      <c r="L221" s="234"/>
      <c r="M221" s="235"/>
      <c r="N221" s="236"/>
      <c r="O221" s="236"/>
      <c r="P221" s="236"/>
      <c r="Q221" s="236"/>
      <c r="R221" s="236"/>
      <c r="S221" s="236"/>
      <c r="T221" s="237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8" t="s">
        <v>131</v>
      </c>
      <c r="AU221" s="238" t="s">
        <v>83</v>
      </c>
      <c r="AV221" s="13" t="s">
        <v>83</v>
      </c>
      <c r="AW221" s="13" t="s">
        <v>32</v>
      </c>
      <c r="AX221" s="13" t="s">
        <v>81</v>
      </c>
      <c r="AY221" s="238" t="s">
        <v>122</v>
      </c>
    </row>
    <row r="222" s="2" customFormat="1" ht="33" customHeight="1">
      <c r="A222" s="39"/>
      <c r="B222" s="40"/>
      <c r="C222" s="213" t="s">
        <v>282</v>
      </c>
      <c r="D222" s="213" t="s">
        <v>125</v>
      </c>
      <c r="E222" s="214" t="s">
        <v>283</v>
      </c>
      <c r="F222" s="215" t="s">
        <v>284</v>
      </c>
      <c r="G222" s="216" t="s">
        <v>168</v>
      </c>
      <c r="H222" s="217">
        <v>31.431000000000001</v>
      </c>
      <c r="I222" s="218"/>
      <c r="J222" s="219">
        <f>ROUND(I222*H222,2)</f>
        <v>0</v>
      </c>
      <c r="K222" s="220"/>
      <c r="L222" s="45"/>
      <c r="M222" s="221" t="s">
        <v>1</v>
      </c>
      <c r="N222" s="222" t="s">
        <v>41</v>
      </c>
      <c r="O222" s="92"/>
      <c r="P222" s="223">
        <f>O222*H222</f>
        <v>0</v>
      </c>
      <c r="Q222" s="223">
        <v>0</v>
      </c>
      <c r="R222" s="223">
        <f>Q222*H222</f>
        <v>0</v>
      </c>
      <c r="S222" s="223">
        <v>0</v>
      </c>
      <c r="T222" s="224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25" t="s">
        <v>129</v>
      </c>
      <c r="AT222" s="225" t="s">
        <v>125</v>
      </c>
      <c r="AU222" s="225" t="s">
        <v>83</v>
      </c>
      <c r="AY222" s="18" t="s">
        <v>122</v>
      </c>
      <c r="BE222" s="226">
        <f>IF(N222="základní",J222,0)</f>
        <v>0</v>
      </c>
      <c r="BF222" s="226">
        <f>IF(N222="snížená",J222,0)</f>
        <v>0</v>
      </c>
      <c r="BG222" s="226">
        <f>IF(N222="zákl. přenesená",J222,0)</f>
        <v>0</v>
      </c>
      <c r="BH222" s="226">
        <f>IF(N222="sníž. přenesená",J222,0)</f>
        <v>0</v>
      </c>
      <c r="BI222" s="226">
        <f>IF(N222="nulová",J222,0)</f>
        <v>0</v>
      </c>
      <c r="BJ222" s="18" t="s">
        <v>81</v>
      </c>
      <c r="BK222" s="226">
        <f>ROUND(I222*H222,2)</f>
        <v>0</v>
      </c>
      <c r="BL222" s="18" t="s">
        <v>129</v>
      </c>
      <c r="BM222" s="225" t="s">
        <v>285</v>
      </c>
    </row>
    <row r="223" s="13" customFormat="1">
      <c r="A223" s="13"/>
      <c r="B223" s="227"/>
      <c r="C223" s="228"/>
      <c r="D223" s="229" t="s">
        <v>131</v>
      </c>
      <c r="E223" s="230" t="s">
        <v>1</v>
      </c>
      <c r="F223" s="231" t="s">
        <v>276</v>
      </c>
      <c r="G223" s="228"/>
      <c r="H223" s="232">
        <v>31.431000000000001</v>
      </c>
      <c r="I223" s="233"/>
      <c r="J223" s="228"/>
      <c r="K223" s="228"/>
      <c r="L223" s="234"/>
      <c r="M223" s="235"/>
      <c r="N223" s="236"/>
      <c r="O223" s="236"/>
      <c r="P223" s="236"/>
      <c r="Q223" s="236"/>
      <c r="R223" s="236"/>
      <c r="S223" s="236"/>
      <c r="T223" s="237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8" t="s">
        <v>131</v>
      </c>
      <c r="AU223" s="238" t="s">
        <v>83</v>
      </c>
      <c r="AV223" s="13" t="s">
        <v>83</v>
      </c>
      <c r="AW223" s="13" t="s">
        <v>32</v>
      </c>
      <c r="AX223" s="13" t="s">
        <v>81</v>
      </c>
      <c r="AY223" s="238" t="s">
        <v>122</v>
      </c>
    </row>
    <row r="224" s="2" customFormat="1" ht="37.8" customHeight="1">
      <c r="A224" s="39"/>
      <c r="B224" s="40"/>
      <c r="C224" s="213" t="s">
        <v>286</v>
      </c>
      <c r="D224" s="213" t="s">
        <v>125</v>
      </c>
      <c r="E224" s="214" t="s">
        <v>287</v>
      </c>
      <c r="F224" s="215" t="s">
        <v>288</v>
      </c>
      <c r="G224" s="216" t="s">
        <v>168</v>
      </c>
      <c r="H224" s="217">
        <v>10.02</v>
      </c>
      <c r="I224" s="218"/>
      <c r="J224" s="219">
        <f>ROUND(I224*H224,2)</f>
        <v>0</v>
      </c>
      <c r="K224" s="220"/>
      <c r="L224" s="45"/>
      <c r="M224" s="221" t="s">
        <v>1</v>
      </c>
      <c r="N224" s="222" t="s">
        <v>41</v>
      </c>
      <c r="O224" s="92"/>
      <c r="P224" s="223">
        <f>O224*H224</f>
        <v>0</v>
      </c>
      <c r="Q224" s="223">
        <v>0</v>
      </c>
      <c r="R224" s="223">
        <f>Q224*H224</f>
        <v>0</v>
      </c>
      <c r="S224" s="223">
        <v>0</v>
      </c>
      <c r="T224" s="224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25" t="s">
        <v>129</v>
      </c>
      <c r="AT224" s="225" t="s">
        <v>125</v>
      </c>
      <c r="AU224" s="225" t="s">
        <v>83</v>
      </c>
      <c r="AY224" s="18" t="s">
        <v>122</v>
      </c>
      <c r="BE224" s="226">
        <f>IF(N224="základní",J224,0)</f>
        <v>0</v>
      </c>
      <c r="BF224" s="226">
        <f>IF(N224="snížená",J224,0)</f>
        <v>0</v>
      </c>
      <c r="BG224" s="226">
        <f>IF(N224="zákl. přenesená",J224,0)</f>
        <v>0</v>
      </c>
      <c r="BH224" s="226">
        <f>IF(N224="sníž. přenesená",J224,0)</f>
        <v>0</v>
      </c>
      <c r="BI224" s="226">
        <f>IF(N224="nulová",J224,0)</f>
        <v>0</v>
      </c>
      <c r="BJ224" s="18" t="s">
        <v>81</v>
      </c>
      <c r="BK224" s="226">
        <f>ROUND(I224*H224,2)</f>
        <v>0</v>
      </c>
      <c r="BL224" s="18" t="s">
        <v>129</v>
      </c>
      <c r="BM224" s="225" t="s">
        <v>289</v>
      </c>
    </row>
    <row r="225" s="13" customFormat="1">
      <c r="A225" s="13"/>
      <c r="B225" s="227"/>
      <c r="C225" s="228"/>
      <c r="D225" s="229" t="s">
        <v>131</v>
      </c>
      <c r="E225" s="230" t="s">
        <v>1</v>
      </c>
      <c r="F225" s="231" t="s">
        <v>290</v>
      </c>
      <c r="G225" s="228"/>
      <c r="H225" s="232">
        <v>10.02</v>
      </c>
      <c r="I225" s="233"/>
      <c r="J225" s="228"/>
      <c r="K225" s="228"/>
      <c r="L225" s="234"/>
      <c r="M225" s="235"/>
      <c r="N225" s="236"/>
      <c r="O225" s="236"/>
      <c r="P225" s="236"/>
      <c r="Q225" s="236"/>
      <c r="R225" s="236"/>
      <c r="S225" s="236"/>
      <c r="T225" s="237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8" t="s">
        <v>131</v>
      </c>
      <c r="AU225" s="238" t="s">
        <v>83</v>
      </c>
      <c r="AV225" s="13" t="s">
        <v>83</v>
      </c>
      <c r="AW225" s="13" t="s">
        <v>32</v>
      </c>
      <c r="AX225" s="13" t="s">
        <v>81</v>
      </c>
      <c r="AY225" s="238" t="s">
        <v>122</v>
      </c>
    </row>
    <row r="226" s="2" customFormat="1" ht="33" customHeight="1">
      <c r="A226" s="39"/>
      <c r="B226" s="40"/>
      <c r="C226" s="213" t="s">
        <v>291</v>
      </c>
      <c r="D226" s="213" t="s">
        <v>125</v>
      </c>
      <c r="E226" s="214" t="s">
        <v>292</v>
      </c>
      <c r="F226" s="215" t="s">
        <v>293</v>
      </c>
      <c r="G226" s="216" t="s">
        <v>168</v>
      </c>
      <c r="H226" s="217">
        <v>12.090999999999999</v>
      </c>
      <c r="I226" s="218"/>
      <c r="J226" s="219">
        <f>ROUND(I226*H226,2)</f>
        <v>0</v>
      </c>
      <c r="K226" s="220"/>
      <c r="L226" s="45"/>
      <c r="M226" s="221" t="s">
        <v>1</v>
      </c>
      <c r="N226" s="222" t="s">
        <v>41</v>
      </c>
      <c r="O226" s="92"/>
      <c r="P226" s="223">
        <f>O226*H226</f>
        <v>0</v>
      </c>
      <c r="Q226" s="223">
        <v>0</v>
      </c>
      <c r="R226" s="223">
        <f>Q226*H226</f>
        <v>0</v>
      </c>
      <c r="S226" s="223">
        <v>0</v>
      </c>
      <c r="T226" s="224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25" t="s">
        <v>129</v>
      </c>
      <c r="AT226" s="225" t="s">
        <v>125</v>
      </c>
      <c r="AU226" s="225" t="s">
        <v>83</v>
      </c>
      <c r="AY226" s="18" t="s">
        <v>122</v>
      </c>
      <c r="BE226" s="226">
        <f>IF(N226="základní",J226,0)</f>
        <v>0</v>
      </c>
      <c r="BF226" s="226">
        <f>IF(N226="snížená",J226,0)</f>
        <v>0</v>
      </c>
      <c r="BG226" s="226">
        <f>IF(N226="zákl. přenesená",J226,0)</f>
        <v>0</v>
      </c>
      <c r="BH226" s="226">
        <f>IF(N226="sníž. přenesená",J226,0)</f>
        <v>0</v>
      </c>
      <c r="BI226" s="226">
        <f>IF(N226="nulová",J226,0)</f>
        <v>0</v>
      </c>
      <c r="BJ226" s="18" t="s">
        <v>81</v>
      </c>
      <c r="BK226" s="226">
        <f>ROUND(I226*H226,2)</f>
        <v>0</v>
      </c>
      <c r="BL226" s="18" t="s">
        <v>129</v>
      </c>
      <c r="BM226" s="225" t="s">
        <v>294</v>
      </c>
    </row>
    <row r="227" s="13" customFormat="1">
      <c r="A227" s="13"/>
      <c r="B227" s="227"/>
      <c r="C227" s="228"/>
      <c r="D227" s="229" t="s">
        <v>131</v>
      </c>
      <c r="E227" s="230" t="s">
        <v>1</v>
      </c>
      <c r="F227" s="231" t="s">
        <v>295</v>
      </c>
      <c r="G227" s="228"/>
      <c r="H227" s="232">
        <v>12.090999999999999</v>
      </c>
      <c r="I227" s="233"/>
      <c r="J227" s="228"/>
      <c r="K227" s="228"/>
      <c r="L227" s="234"/>
      <c r="M227" s="235"/>
      <c r="N227" s="236"/>
      <c r="O227" s="236"/>
      <c r="P227" s="236"/>
      <c r="Q227" s="236"/>
      <c r="R227" s="236"/>
      <c r="S227" s="236"/>
      <c r="T227" s="237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8" t="s">
        <v>131</v>
      </c>
      <c r="AU227" s="238" t="s">
        <v>83</v>
      </c>
      <c r="AV227" s="13" t="s">
        <v>83</v>
      </c>
      <c r="AW227" s="13" t="s">
        <v>32</v>
      </c>
      <c r="AX227" s="13" t="s">
        <v>81</v>
      </c>
      <c r="AY227" s="238" t="s">
        <v>122</v>
      </c>
    </row>
    <row r="228" s="2" customFormat="1" ht="33" customHeight="1">
      <c r="A228" s="39"/>
      <c r="B228" s="40"/>
      <c r="C228" s="213" t="s">
        <v>296</v>
      </c>
      <c r="D228" s="213" t="s">
        <v>125</v>
      </c>
      <c r="E228" s="214" t="s">
        <v>297</v>
      </c>
      <c r="F228" s="215" t="s">
        <v>298</v>
      </c>
      <c r="G228" s="216" t="s">
        <v>168</v>
      </c>
      <c r="H228" s="217">
        <v>9.3200000000000003</v>
      </c>
      <c r="I228" s="218"/>
      <c r="J228" s="219">
        <f>ROUND(I228*H228,2)</f>
        <v>0</v>
      </c>
      <c r="K228" s="220"/>
      <c r="L228" s="45"/>
      <c r="M228" s="221" t="s">
        <v>1</v>
      </c>
      <c r="N228" s="222" t="s">
        <v>41</v>
      </c>
      <c r="O228" s="92"/>
      <c r="P228" s="223">
        <f>O228*H228</f>
        <v>0</v>
      </c>
      <c r="Q228" s="223">
        <v>0</v>
      </c>
      <c r="R228" s="223">
        <f>Q228*H228</f>
        <v>0</v>
      </c>
      <c r="S228" s="223">
        <v>0</v>
      </c>
      <c r="T228" s="224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25" t="s">
        <v>129</v>
      </c>
      <c r="AT228" s="225" t="s">
        <v>125</v>
      </c>
      <c r="AU228" s="225" t="s">
        <v>83</v>
      </c>
      <c r="AY228" s="18" t="s">
        <v>122</v>
      </c>
      <c r="BE228" s="226">
        <f>IF(N228="základní",J228,0)</f>
        <v>0</v>
      </c>
      <c r="BF228" s="226">
        <f>IF(N228="snížená",J228,0)</f>
        <v>0</v>
      </c>
      <c r="BG228" s="226">
        <f>IF(N228="zákl. přenesená",J228,0)</f>
        <v>0</v>
      </c>
      <c r="BH228" s="226">
        <f>IF(N228="sníž. přenesená",J228,0)</f>
        <v>0</v>
      </c>
      <c r="BI228" s="226">
        <f>IF(N228="nulová",J228,0)</f>
        <v>0</v>
      </c>
      <c r="BJ228" s="18" t="s">
        <v>81</v>
      </c>
      <c r="BK228" s="226">
        <f>ROUND(I228*H228,2)</f>
        <v>0</v>
      </c>
      <c r="BL228" s="18" t="s">
        <v>129</v>
      </c>
      <c r="BM228" s="225" t="s">
        <v>299</v>
      </c>
    </row>
    <row r="229" s="13" customFormat="1">
      <c r="A229" s="13"/>
      <c r="B229" s="227"/>
      <c r="C229" s="228"/>
      <c r="D229" s="229" t="s">
        <v>131</v>
      </c>
      <c r="E229" s="230" t="s">
        <v>1</v>
      </c>
      <c r="F229" s="231" t="s">
        <v>300</v>
      </c>
      <c r="G229" s="228"/>
      <c r="H229" s="232">
        <v>9.3200000000000003</v>
      </c>
      <c r="I229" s="233"/>
      <c r="J229" s="228"/>
      <c r="K229" s="228"/>
      <c r="L229" s="234"/>
      <c r="M229" s="235"/>
      <c r="N229" s="236"/>
      <c r="O229" s="236"/>
      <c r="P229" s="236"/>
      <c r="Q229" s="236"/>
      <c r="R229" s="236"/>
      <c r="S229" s="236"/>
      <c r="T229" s="237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8" t="s">
        <v>131</v>
      </c>
      <c r="AU229" s="238" t="s">
        <v>83</v>
      </c>
      <c r="AV229" s="13" t="s">
        <v>83</v>
      </c>
      <c r="AW229" s="13" t="s">
        <v>32</v>
      </c>
      <c r="AX229" s="13" t="s">
        <v>81</v>
      </c>
      <c r="AY229" s="238" t="s">
        <v>122</v>
      </c>
    </row>
    <row r="230" s="12" customFormat="1" ht="22.8" customHeight="1">
      <c r="A230" s="12"/>
      <c r="B230" s="197"/>
      <c r="C230" s="198"/>
      <c r="D230" s="199" t="s">
        <v>75</v>
      </c>
      <c r="E230" s="211" t="s">
        <v>301</v>
      </c>
      <c r="F230" s="211" t="s">
        <v>302</v>
      </c>
      <c r="G230" s="198"/>
      <c r="H230" s="198"/>
      <c r="I230" s="201"/>
      <c r="J230" s="212">
        <f>BK230</f>
        <v>0</v>
      </c>
      <c r="K230" s="198"/>
      <c r="L230" s="203"/>
      <c r="M230" s="204"/>
      <c r="N230" s="205"/>
      <c r="O230" s="205"/>
      <c r="P230" s="206">
        <f>P231</f>
        <v>0</v>
      </c>
      <c r="Q230" s="205"/>
      <c r="R230" s="206">
        <f>R231</f>
        <v>0</v>
      </c>
      <c r="S230" s="205"/>
      <c r="T230" s="207">
        <f>T231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08" t="s">
        <v>81</v>
      </c>
      <c r="AT230" s="209" t="s">
        <v>75</v>
      </c>
      <c r="AU230" s="209" t="s">
        <v>81</v>
      </c>
      <c r="AY230" s="208" t="s">
        <v>122</v>
      </c>
      <c r="BK230" s="210">
        <f>BK231</f>
        <v>0</v>
      </c>
    </row>
    <row r="231" s="2" customFormat="1" ht="16.5" customHeight="1">
      <c r="A231" s="39"/>
      <c r="B231" s="40"/>
      <c r="C231" s="213" t="s">
        <v>303</v>
      </c>
      <c r="D231" s="213" t="s">
        <v>125</v>
      </c>
      <c r="E231" s="214" t="s">
        <v>304</v>
      </c>
      <c r="F231" s="215" t="s">
        <v>305</v>
      </c>
      <c r="G231" s="216" t="s">
        <v>168</v>
      </c>
      <c r="H231" s="217">
        <v>55.810000000000002</v>
      </c>
      <c r="I231" s="218"/>
      <c r="J231" s="219">
        <f>ROUND(I231*H231,2)</f>
        <v>0</v>
      </c>
      <c r="K231" s="220"/>
      <c r="L231" s="45"/>
      <c r="M231" s="221" t="s">
        <v>1</v>
      </c>
      <c r="N231" s="222" t="s">
        <v>41</v>
      </c>
      <c r="O231" s="92"/>
      <c r="P231" s="223">
        <f>O231*H231</f>
        <v>0</v>
      </c>
      <c r="Q231" s="223">
        <v>0</v>
      </c>
      <c r="R231" s="223">
        <f>Q231*H231</f>
        <v>0</v>
      </c>
      <c r="S231" s="223">
        <v>0</v>
      </c>
      <c r="T231" s="224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25" t="s">
        <v>129</v>
      </c>
      <c r="AT231" s="225" t="s">
        <v>125</v>
      </c>
      <c r="AU231" s="225" t="s">
        <v>83</v>
      </c>
      <c r="AY231" s="18" t="s">
        <v>122</v>
      </c>
      <c r="BE231" s="226">
        <f>IF(N231="základní",J231,0)</f>
        <v>0</v>
      </c>
      <c r="BF231" s="226">
        <f>IF(N231="snížená",J231,0)</f>
        <v>0</v>
      </c>
      <c r="BG231" s="226">
        <f>IF(N231="zákl. přenesená",J231,0)</f>
        <v>0</v>
      </c>
      <c r="BH231" s="226">
        <f>IF(N231="sníž. přenesená",J231,0)</f>
        <v>0</v>
      </c>
      <c r="BI231" s="226">
        <f>IF(N231="nulová",J231,0)</f>
        <v>0</v>
      </c>
      <c r="BJ231" s="18" t="s">
        <v>81</v>
      </c>
      <c r="BK231" s="226">
        <f>ROUND(I231*H231,2)</f>
        <v>0</v>
      </c>
      <c r="BL231" s="18" t="s">
        <v>129</v>
      </c>
      <c r="BM231" s="225" t="s">
        <v>306</v>
      </c>
    </row>
    <row r="232" s="12" customFormat="1" ht="25.92" customHeight="1">
      <c r="A232" s="12"/>
      <c r="B232" s="197"/>
      <c r="C232" s="198"/>
      <c r="D232" s="199" t="s">
        <v>75</v>
      </c>
      <c r="E232" s="200" t="s">
        <v>307</v>
      </c>
      <c r="F232" s="200" t="s">
        <v>308</v>
      </c>
      <c r="G232" s="198"/>
      <c r="H232" s="198"/>
      <c r="I232" s="201"/>
      <c r="J232" s="202">
        <f>BK232</f>
        <v>0</v>
      </c>
      <c r="K232" s="198"/>
      <c r="L232" s="203"/>
      <c r="M232" s="204"/>
      <c r="N232" s="205"/>
      <c r="O232" s="205"/>
      <c r="P232" s="206">
        <f>P233+P269+P337+P340+P349+P394</f>
        <v>0</v>
      </c>
      <c r="Q232" s="205"/>
      <c r="R232" s="206">
        <f>R233+R269+R337+R340+R349+R394</f>
        <v>9.6170600800000017</v>
      </c>
      <c r="S232" s="205"/>
      <c r="T232" s="207">
        <f>T233+T269+T337+T340+T349+T394</f>
        <v>10.041308900000001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08" t="s">
        <v>83</v>
      </c>
      <c r="AT232" s="209" t="s">
        <v>75</v>
      </c>
      <c r="AU232" s="209" t="s">
        <v>76</v>
      </c>
      <c r="AY232" s="208" t="s">
        <v>122</v>
      </c>
      <c r="BK232" s="210">
        <f>BK233+BK269+BK337+BK340+BK349+BK394</f>
        <v>0</v>
      </c>
    </row>
    <row r="233" s="12" customFormat="1" ht="22.8" customHeight="1">
      <c r="A233" s="12"/>
      <c r="B233" s="197"/>
      <c r="C233" s="198"/>
      <c r="D233" s="199" t="s">
        <v>75</v>
      </c>
      <c r="E233" s="211" t="s">
        <v>309</v>
      </c>
      <c r="F233" s="211" t="s">
        <v>310</v>
      </c>
      <c r="G233" s="198"/>
      <c r="H233" s="198"/>
      <c r="I233" s="201"/>
      <c r="J233" s="212">
        <f>BK233</f>
        <v>0</v>
      </c>
      <c r="K233" s="198"/>
      <c r="L233" s="203"/>
      <c r="M233" s="204"/>
      <c r="N233" s="205"/>
      <c r="O233" s="205"/>
      <c r="P233" s="206">
        <f>SUM(P234:P268)</f>
        <v>0</v>
      </c>
      <c r="Q233" s="205"/>
      <c r="R233" s="206">
        <f>SUM(R234:R268)</f>
        <v>2.1339202899999998</v>
      </c>
      <c r="S233" s="205"/>
      <c r="T233" s="207">
        <f>SUM(T234:T268)</f>
        <v>9.3230800000000009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08" t="s">
        <v>83</v>
      </c>
      <c r="AT233" s="209" t="s">
        <v>75</v>
      </c>
      <c r="AU233" s="209" t="s">
        <v>81</v>
      </c>
      <c r="AY233" s="208" t="s">
        <v>122</v>
      </c>
      <c r="BK233" s="210">
        <f>SUM(BK234:BK268)</f>
        <v>0</v>
      </c>
    </row>
    <row r="234" s="2" customFormat="1" ht="21.75" customHeight="1">
      <c r="A234" s="39"/>
      <c r="B234" s="40"/>
      <c r="C234" s="213" t="s">
        <v>311</v>
      </c>
      <c r="D234" s="213" t="s">
        <v>125</v>
      </c>
      <c r="E234" s="214" t="s">
        <v>312</v>
      </c>
      <c r="F234" s="215" t="s">
        <v>313</v>
      </c>
      <c r="G234" s="216" t="s">
        <v>128</v>
      </c>
      <c r="H234" s="217">
        <v>665.72000000000003</v>
      </c>
      <c r="I234" s="218"/>
      <c r="J234" s="219">
        <f>ROUND(I234*H234,2)</f>
        <v>0</v>
      </c>
      <c r="K234" s="220"/>
      <c r="L234" s="45"/>
      <c r="M234" s="221" t="s">
        <v>1</v>
      </c>
      <c r="N234" s="222" t="s">
        <v>41</v>
      </c>
      <c r="O234" s="92"/>
      <c r="P234" s="223">
        <f>O234*H234</f>
        <v>0</v>
      </c>
      <c r="Q234" s="223">
        <v>0</v>
      </c>
      <c r="R234" s="223">
        <f>Q234*H234</f>
        <v>0</v>
      </c>
      <c r="S234" s="223">
        <v>0.014</v>
      </c>
      <c r="T234" s="224">
        <f>S234*H234</f>
        <v>9.3200800000000008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25" t="s">
        <v>207</v>
      </c>
      <c r="AT234" s="225" t="s">
        <v>125</v>
      </c>
      <c r="AU234" s="225" t="s">
        <v>83</v>
      </c>
      <c r="AY234" s="18" t="s">
        <v>122</v>
      </c>
      <c r="BE234" s="226">
        <f>IF(N234="základní",J234,0)</f>
        <v>0</v>
      </c>
      <c r="BF234" s="226">
        <f>IF(N234="snížená",J234,0)</f>
        <v>0</v>
      </c>
      <c r="BG234" s="226">
        <f>IF(N234="zákl. přenesená",J234,0)</f>
        <v>0</v>
      </c>
      <c r="BH234" s="226">
        <f>IF(N234="sníž. přenesená",J234,0)</f>
        <v>0</v>
      </c>
      <c r="BI234" s="226">
        <f>IF(N234="nulová",J234,0)</f>
        <v>0</v>
      </c>
      <c r="BJ234" s="18" t="s">
        <v>81</v>
      </c>
      <c r="BK234" s="226">
        <f>ROUND(I234*H234,2)</f>
        <v>0</v>
      </c>
      <c r="BL234" s="18" t="s">
        <v>207</v>
      </c>
      <c r="BM234" s="225" t="s">
        <v>314</v>
      </c>
    </row>
    <row r="235" s="15" customFormat="1">
      <c r="A235" s="15"/>
      <c r="B235" s="250"/>
      <c r="C235" s="251"/>
      <c r="D235" s="229" t="s">
        <v>131</v>
      </c>
      <c r="E235" s="252" t="s">
        <v>1</v>
      </c>
      <c r="F235" s="253" t="s">
        <v>158</v>
      </c>
      <c r="G235" s="251"/>
      <c r="H235" s="252" t="s">
        <v>1</v>
      </c>
      <c r="I235" s="254"/>
      <c r="J235" s="251"/>
      <c r="K235" s="251"/>
      <c r="L235" s="255"/>
      <c r="M235" s="256"/>
      <c r="N235" s="257"/>
      <c r="O235" s="257"/>
      <c r="P235" s="257"/>
      <c r="Q235" s="257"/>
      <c r="R235" s="257"/>
      <c r="S235" s="257"/>
      <c r="T235" s="258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59" t="s">
        <v>131</v>
      </c>
      <c r="AU235" s="259" t="s">
        <v>83</v>
      </c>
      <c r="AV235" s="15" t="s">
        <v>81</v>
      </c>
      <c r="AW235" s="15" t="s">
        <v>32</v>
      </c>
      <c r="AX235" s="15" t="s">
        <v>76</v>
      </c>
      <c r="AY235" s="259" t="s">
        <v>122</v>
      </c>
    </row>
    <row r="236" s="13" customFormat="1">
      <c r="A236" s="13"/>
      <c r="B236" s="227"/>
      <c r="C236" s="228"/>
      <c r="D236" s="229" t="s">
        <v>131</v>
      </c>
      <c r="E236" s="230" t="s">
        <v>1</v>
      </c>
      <c r="F236" s="231" t="s">
        <v>216</v>
      </c>
      <c r="G236" s="228"/>
      <c r="H236" s="232">
        <v>9.8000000000000007</v>
      </c>
      <c r="I236" s="233"/>
      <c r="J236" s="228"/>
      <c r="K236" s="228"/>
      <c r="L236" s="234"/>
      <c r="M236" s="235"/>
      <c r="N236" s="236"/>
      <c r="O236" s="236"/>
      <c r="P236" s="236"/>
      <c r="Q236" s="236"/>
      <c r="R236" s="236"/>
      <c r="S236" s="236"/>
      <c r="T236" s="237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8" t="s">
        <v>131</v>
      </c>
      <c r="AU236" s="238" t="s">
        <v>83</v>
      </c>
      <c r="AV236" s="13" t="s">
        <v>83</v>
      </c>
      <c r="AW236" s="13" t="s">
        <v>32</v>
      </c>
      <c r="AX236" s="13" t="s">
        <v>76</v>
      </c>
      <c r="AY236" s="238" t="s">
        <v>122</v>
      </c>
    </row>
    <row r="237" s="13" customFormat="1">
      <c r="A237" s="13"/>
      <c r="B237" s="227"/>
      <c r="C237" s="228"/>
      <c r="D237" s="229" t="s">
        <v>131</v>
      </c>
      <c r="E237" s="230" t="s">
        <v>1</v>
      </c>
      <c r="F237" s="231" t="s">
        <v>217</v>
      </c>
      <c r="G237" s="228"/>
      <c r="H237" s="232">
        <v>587.88</v>
      </c>
      <c r="I237" s="233"/>
      <c r="J237" s="228"/>
      <c r="K237" s="228"/>
      <c r="L237" s="234"/>
      <c r="M237" s="235"/>
      <c r="N237" s="236"/>
      <c r="O237" s="236"/>
      <c r="P237" s="236"/>
      <c r="Q237" s="236"/>
      <c r="R237" s="236"/>
      <c r="S237" s="236"/>
      <c r="T237" s="237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8" t="s">
        <v>131</v>
      </c>
      <c r="AU237" s="238" t="s">
        <v>83</v>
      </c>
      <c r="AV237" s="13" t="s">
        <v>83</v>
      </c>
      <c r="AW237" s="13" t="s">
        <v>32</v>
      </c>
      <c r="AX237" s="13" t="s">
        <v>76</v>
      </c>
      <c r="AY237" s="238" t="s">
        <v>122</v>
      </c>
    </row>
    <row r="238" s="15" customFormat="1">
      <c r="A238" s="15"/>
      <c r="B238" s="250"/>
      <c r="C238" s="251"/>
      <c r="D238" s="229" t="s">
        <v>131</v>
      </c>
      <c r="E238" s="252" t="s">
        <v>1</v>
      </c>
      <c r="F238" s="253" t="s">
        <v>218</v>
      </c>
      <c r="G238" s="251"/>
      <c r="H238" s="252" t="s">
        <v>1</v>
      </c>
      <c r="I238" s="254"/>
      <c r="J238" s="251"/>
      <c r="K238" s="251"/>
      <c r="L238" s="255"/>
      <c r="M238" s="256"/>
      <c r="N238" s="257"/>
      <c r="O238" s="257"/>
      <c r="P238" s="257"/>
      <c r="Q238" s="257"/>
      <c r="R238" s="257"/>
      <c r="S238" s="257"/>
      <c r="T238" s="258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59" t="s">
        <v>131</v>
      </c>
      <c r="AU238" s="259" t="s">
        <v>83</v>
      </c>
      <c r="AV238" s="15" t="s">
        <v>81</v>
      </c>
      <c r="AW238" s="15" t="s">
        <v>32</v>
      </c>
      <c r="AX238" s="15" t="s">
        <v>76</v>
      </c>
      <c r="AY238" s="259" t="s">
        <v>122</v>
      </c>
    </row>
    <row r="239" s="13" customFormat="1">
      <c r="A239" s="13"/>
      <c r="B239" s="227"/>
      <c r="C239" s="228"/>
      <c r="D239" s="229" t="s">
        <v>131</v>
      </c>
      <c r="E239" s="230" t="s">
        <v>1</v>
      </c>
      <c r="F239" s="231" t="s">
        <v>219</v>
      </c>
      <c r="G239" s="228"/>
      <c r="H239" s="232">
        <v>68.040000000000006</v>
      </c>
      <c r="I239" s="233"/>
      <c r="J239" s="228"/>
      <c r="K239" s="228"/>
      <c r="L239" s="234"/>
      <c r="M239" s="235"/>
      <c r="N239" s="236"/>
      <c r="O239" s="236"/>
      <c r="P239" s="236"/>
      <c r="Q239" s="236"/>
      <c r="R239" s="236"/>
      <c r="S239" s="236"/>
      <c r="T239" s="237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8" t="s">
        <v>131</v>
      </c>
      <c r="AU239" s="238" t="s">
        <v>83</v>
      </c>
      <c r="AV239" s="13" t="s">
        <v>83</v>
      </c>
      <c r="AW239" s="13" t="s">
        <v>32</v>
      </c>
      <c r="AX239" s="13" t="s">
        <v>76</v>
      </c>
      <c r="AY239" s="238" t="s">
        <v>122</v>
      </c>
    </row>
    <row r="240" s="14" customFormat="1">
      <c r="A240" s="14"/>
      <c r="B240" s="239"/>
      <c r="C240" s="240"/>
      <c r="D240" s="229" t="s">
        <v>131</v>
      </c>
      <c r="E240" s="241" t="s">
        <v>1</v>
      </c>
      <c r="F240" s="242" t="s">
        <v>133</v>
      </c>
      <c r="G240" s="240"/>
      <c r="H240" s="243">
        <v>665.72000000000003</v>
      </c>
      <c r="I240" s="244"/>
      <c r="J240" s="240"/>
      <c r="K240" s="240"/>
      <c r="L240" s="245"/>
      <c r="M240" s="246"/>
      <c r="N240" s="247"/>
      <c r="O240" s="247"/>
      <c r="P240" s="247"/>
      <c r="Q240" s="247"/>
      <c r="R240" s="247"/>
      <c r="S240" s="247"/>
      <c r="T240" s="248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9" t="s">
        <v>131</v>
      </c>
      <c r="AU240" s="249" t="s">
        <v>83</v>
      </c>
      <c r="AV240" s="14" t="s">
        <v>129</v>
      </c>
      <c r="AW240" s="14" t="s">
        <v>32</v>
      </c>
      <c r="AX240" s="14" t="s">
        <v>81</v>
      </c>
      <c r="AY240" s="249" t="s">
        <v>122</v>
      </c>
    </row>
    <row r="241" s="2" customFormat="1" ht="24.15" customHeight="1">
      <c r="A241" s="39"/>
      <c r="B241" s="40"/>
      <c r="C241" s="213" t="s">
        <v>315</v>
      </c>
      <c r="D241" s="213" t="s">
        <v>125</v>
      </c>
      <c r="E241" s="214" t="s">
        <v>316</v>
      </c>
      <c r="F241" s="215" t="s">
        <v>317</v>
      </c>
      <c r="G241" s="216" t="s">
        <v>146</v>
      </c>
      <c r="H241" s="217">
        <v>10</v>
      </c>
      <c r="I241" s="218"/>
      <c r="J241" s="219">
        <f>ROUND(I241*H241,2)</f>
        <v>0</v>
      </c>
      <c r="K241" s="220"/>
      <c r="L241" s="45"/>
      <c r="M241" s="221" t="s">
        <v>1</v>
      </c>
      <c r="N241" s="222" t="s">
        <v>41</v>
      </c>
      <c r="O241" s="92"/>
      <c r="P241" s="223">
        <f>O241*H241</f>
        <v>0</v>
      </c>
      <c r="Q241" s="223">
        <v>0</v>
      </c>
      <c r="R241" s="223">
        <f>Q241*H241</f>
        <v>0</v>
      </c>
      <c r="S241" s="223">
        <v>0.00029999999999999997</v>
      </c>
      <c r="T241" s="224">
        <f>S241*H241</f>
        <v>0.0029999999999999996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25" t="s">
        <v>207</v>
      </c>
      <c r="AT241" s="225" t="s">
        <v>125</v>
      </c>
      <c r="AU241" s="225" t="s">
        <v>83</v>
      </c>
      <c r="AY241" s="18" t="s">
        <v>122</v>
      </c>
      <c r="BE241" s="226">
        <f>IF(N241="základní",J241,0)</f>
        <v>0</v>
      </c>
      <c r="BF241" s="226">
        <f>IF(N241="snížená",J241,0)</f>
        <v>0</v>
      </c>
      <c r="BG241" s="226">
        <f>IF(N241="zákl. přenesená",J241,0)</f>
        <v>0</v>
      </c>
      <c r="BH241" s="226">
        <f>IF(N241="sníž. přenesená",J241,0)</f>
        <v>0</v>
      </c>
      <c r="BI241" s="226">
        <f>IF(N241="nulová",J241,0)</f>
        <v>0</v>
      </c>
      <c r="BJ241" s="18" t="s">
        <v>81</v>
      </c>
      <c r="BK241" s="226">
        <f>ROUND(I241*H241,2)</f>
        <v>0</v>
      </c>
      <c r="BL241" s="18" t="s">
        <v>207</v>
      </c>
      <c r="BM241" s="225" t="s">
        <v>318</v>
      </c>
    </row>
    <row r="242" s="13" customFormat="1">
      <c r="A242" s="13"/>
      <c r="B242" s="227"/>
      <c r="C242" s="228"/>
      <c r="D242" s="229" t="s">
        <v>131</v>
      </c>
      <c r="E242" s="230" t="s">
        <v>1</v>
      </c>
      <c r="F242" s="231" t="s">
        <v>319</v>
      </c>
      <c r="G242" s="228"/>
      <c r="H242" s="232">
        <v>10</v>
      </c>
      <c r="I242" s="233"/>
      <c r="J242" s="228"/>
      <c r="K242" s="228"/>
      <c r="L242" s="234"/>
      <c r="M242" s="235"/>
      <c r="N242" s="236"/>
      <c r="O242" s="236"/>
      <c r="P242" s="236"/>
      <c r="Q242" s="236"/>
      <c r="R242" s="236"/>
      <c r="S242" s="236"/>
      <c r="T242" s="237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8" t="s">
        <v>131</v>
      </c>
      <c r="AU242" s="238" t="s">
        <v>83</v>
      </c>
      <c r="AV242" s="13" t="s">
        <v>83</v>
      </c>
      <c r="AW242" s="13" t="s">
        <v>32</v>
      </c>
      <c r="AX242" s="13" t="s">
        <v>76</v>
      </c>
      <c r="AY242" s="238" t="s">
        <v>122</v>
      </c>
    </row>
    <row r="243" s="14" customFormat="1">
      <c r="A243" s="14"/>
      <c r="B243" s="239"/>
      <c r="C243" s="240"/>
      <c r="D243" s="229" t="s">
        <v>131</v>
      </c>
      <c r="E243" s="241" t="s">
        <v>1</v>
      </c>
      <c r="F243" s="242" t="s">
        <v>133</v>
      </c>
      <c r="G243" s="240"/>
      <c r="H243" s="243">
        <v>10</v>
      </c>
      <c r="I243" s="244"/>
      <c r="J243" s="240"/>
      <c r="K243" s="240"/>
      <c r="L243" s="245"/>
      <c r="M243" s="246"/>
      <c r="N243" s="247"/>
      <c r="O243" s="247"/>
      <c r="P243" s="247"/>
      <c r="Q243" s="247"/>
      <c r="R243" s="247"/>
      <c r="S243" s="247"/>
      <c r="T243" s="248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9" t="s">
        <v>131</v>
      </c>
      <c r="AU243" s="249" t="s">
        <v>83</v>
      </c>
      <c r="AV243" s="14" t="s">
        <v>129</v>
      </c>
      <c r="AW243" s="14" t="s">
        <v>32</v>
      </c>
      <c r="AX243" s="14" t="s">
        <v>81</v>
      </c>
      <c r="AY243" s="249" t="s">
        <v>122</v>
      </c>
    </row>
    <row r="244" s="2" customFormat="1" ht="24.15" customHeight="1">
      <c r="A244" s="39"/>
      <c r="B244" s="40"/>
      <c r="C244" s="213" t="s">
        <v>320</v>
      </c>
      <c r="D244" s="213" t="s">
        <v>125</v>
      </c>
      <c r="E244" s="214" t="s">
        <v>321</v>
      </c>
      <c r="F244" s="215" t="s">
        <v>322</v>
      </c>
      <c r="G244" s="216" t="s">
        <v>128</v>
      </c>
      <c r="H244" s="217">
        <v>821.59299999999996</v>
      </c>
      <c r="I244" s="218"/>
      <c r="J244" s="219">
        <f>ROUND(I244*H244,2)</f>
        <v>0</v>
      </c>
      <c r="K244" s="220"/>
      <c r="L244" s="45"/>
      <c r="M244" s="221" t="s">
        <v>1</v>
      </c>
      <c r="N244" s="222" t="s">
        <v>41</v>
      </c>
      <c r="O244" s="92"/>
      <c r="P244" s="223">
        <f>O244*H244</f>
        <v>0</v>
      </c>
      <c r="Q244" s="223">
        <v>3.0000000000000001E-05</v>
      </c>
      <c r="R244" s="223">
        <f>Q244*H244</f>
        <v>0.024647789999999999</v>
      </c>
      <c r="S244" s="223">
        <v>0</v>
      </c>
      <c r="T244" s="224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25" t="s">
        <v>207</v>
      </c>
      <c r="AT244" s="225" t="s">
        <v>125</v>
      </c>
      <c r="AU244" s="225" t="s">
        <v>83</v>
      </c>
      <c r="AY244" s="18" t="s">
        <v>122</v>
      </c>
      <c r="BE244" s="226">
        <f>IF(N244="základní",J244,0)</f>
        <v>0</v>
      </c>
      <c r="BF244" s="226">
        <f>IF(N244="snížená",J244,0)</f>
        <v>0</v>
      </c>
      <c r="BG244" s="226">
        <f>IF(N244="zákl. přenesená",J244,0)</f>
        <v>0</v>
      </c>
      <c r="BH244" s="226">
        <f>IF(N244="sníž. přenesená",J244,0)</f>
        <v>0</v>
      </c>
      <c r="BI244" s="226">
        <f>IF(N244="nulová",J244,0)</f>
        <v>0</v>
      </c>
      <c r="BJ244" s="18" t="s">
        <v>81</v>
      </c>
      <c r="BK244" s="226">
        <f>ROUND(I244*H244,2)</f>
        <v>0</v>
      </c>
      <c r="BL244" s="18" t="s">
        <v>207</v>
      </c>
      <c r="BM244" s="225" t="s">
        <v>323</v>
      </c>
    </row>
    <row r="245" s="15" customFormat="1">
      <c r="A245" s="15"/>
      <c r="B245" s="250"/>
      <c r="C245" s="251"/>
      <c r="D245" s="229" t="s">
        <v>131</v>
      </c>
      <c r="E245" s="252" t="s">
        <v>1</v>
      </c>
      <c r="F245" s="253" t="s">
        <v>158</v>
      </c>
      <c r="G245" s="251"/>
      <c r="H245" s="252" t="s">
        <v>1</v>
      </c>
      <c r="I245" s="254"/>
      <c r="J245" s="251"/>
      <c r="K245" s="251"/>
      <c r="L245" s="255"/>
      <c r="M245" s="256"/>
      <c r="N245" s="257"/>
      <c r="O245" s="257"/>
      <c r="P245" s="257"/>
      <c r="Q245" s="257"/>
      <c r="R245" s="257"/>
      <c r="S245" s="257"/>
      <c r="T245" s="258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59" t="s">
        <v>131</v>
      </c>
      <c r="AU245" s="259" t="s">
        <v>83</v>
      </c>
      <c r="AV245" s="15" t="s">
        <v>81</v>
      </c>
      <c r="AW245" s="15" t="s">
        <v>32</v>
      </c>
      <c r="AX245" s="15" t="s">
        <v>76</v>
      </c>
      <c r="AY245" s="259" t="s">
        <v>122</v>
      </c>
    </row>
    <row r="246" s="15" customFormat="1">
      <c r="A246" s="15"/>
      <c r="B246" s="250"/>
      <c r="C246" s="251"/>
      <c r="D246" s="229" t="s">
        <v>131</v>
      </c>
      <c r="E246" s="252" t="s">
        <v>1</v>
      </c>
      <c r="F246" s="253" t="s">
        <v>324</v>
      </c>
      <c r="G246" s="251"/>
      <c r="H246" s="252" t="s">
        <v>1</v>
      </c>
      <c r="I246" s="254"/>
      <c r="J246" s="251"/>
      <c r="K246" s="251"/>
      <c r="L246" s="255"/>
      <c r="M246" s="256"/>
      <c r="N246" s="257"/>
      <c r="O246" s="257"/>
      <c r="P246" s="257"/>
      <c r="Q246" s="257"/>
      <c r="R246" s="257"/>
      <c r="S246" s="257"/>
      <c r="T246" s="258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59" t="s">
        <v>131</v>
      </c>
      <c r="AU246" s="259" t="s">
        <v>83</v>
      </c>
      <c r="AV246" s="15" t="s">
        <v>81</v>
      </c>
      <c r="AW246" s="15" t="s">
        <v>32</v>
      </c>
      <c r="AX246" s="15" t="s">
        <v>76</v>
      </c>
      <c r="AY246" s="259" t="s">
        <v>122</v>
      </c>
    </row>
    <row r="247" s="13" customFormat="1">
      <c r="A247" s="13"/>
      <c r="B247" s="227"/>
      <c r="C247" s="228"/>
      <c r="D247" s="229" t="s">
        <v>131</v>
      </c>
      <c r="E247" s="230" t="s">
        <v>1</v>
      </c>
      <c r="F247" s="231" t="s">
        <v>325</v>
      </c>
      <c r="G247" s="228"/>
      <c r="H247" s="232">
        <v>82.597999999999999</v>
      </c>
      <c r="I247" s="233"/>
      <c r="J247" s="228"/>
      <c r="K247" s="228"/>
      <c r="L247" s="234"/>
      <c r="M247" s="235"/>
      <c r="N247" s="236"/>
      <c r="O247" s="236"/>
      <c r="P247" s="236"/>
      <c r="Q247" s="236"/>
      <c r="R247" s="236"/>
      <c r="S247" s="236"/>
      <c r="T247" s="237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8" t="s">
        <v>131</v>
      </c>
      <c r="AU247" s="238" t="s">
        <v>83</v>
      </c>
      <c r="AV247" s="13" t="s">
        <v>83</v>
      </c>
      <c r="AW247" s="13" t="s">
        <v>32</v>
      </c>
      <c r="AX247" s="13" t="s">
        <v>76</v>
      </c>
      <c r="AY247" s="238" t="s">
        <v>122</v>
      </c>
    </row>
    <row r="248" s="15" customFormat="1">
      <c r="A248" s="15"/>
      <c r="B248" s="250"/>
      <c r="C248" s="251"/>
      <c r="D248" s="229" t="s">
        <v>131</v>
      </c>
      <c r="E248" s="252" t="s">
        <v>1</v>
      </c>
      <c r="F248" s="253" t="s">
        <v>326</v>
      </c>
      <c r="G248" s="251"/>
      <c r="H248" s="252" t="s">
        <v>1</v>
      </c>
      <c r="I248" s="254"/>
      <c r="J248" s="251"/>
      <c r="K248" s="251"/>
      <c r="L248" s="255"/>
      <c r="M248" s="256"/>
      <c r="N248" s="257"/>
      <c r="O248" s="257"/>
      <c r="P248" s="257"/>
      <c r="Q248" s="257"/>
      <c r="R248" s="257"/>
      <c r="S248" s="257"/>
      <c r="T248" s="258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59" t="s">
        <v>131</v>
      </c>
      <c r="AU248" s="259" t="s">
        <v>83</v>
      </c>
      <c r="AV248" s="15" t="s">
        <v>81</v>
      </c>
      <c r="AW248" s="15" t="s">
        <v>32</v>
      </c>
      <c r="AX248" s="15" t="s">
        <v>76</v>
      </c>
      <c r="AY248" s="259" t="s">
        <v>122</v>
      </c>
    </row>
    <row r="249" s="13" customFormat="1">
      <c r="A249" s="13"/>
      <c r="B249" s="227"/>
      <c r="C249" s="228"/>
      <c r="D249" s="229" t="s">
        <v>131</v>
      </c>
      <c r="E249" s="230" t="s">
        <v>1</v>
      </c>
      <c r="F249" s="231" t="s">
        <v>327</v>
      </c>
      <c r="G249" s="228"/>
      <c r="H249" s="232">
        <v>9.5399999999999991</v>
      </c>
      <c r="I249" s="233"/>
      <c r="J249" s="228"/>
      <c r="K249" s="228"/>
      <c r="L249" s="234"/>
      <c r="M249" s="235"/>
      <c r="N249" s="236"/>
      <c r="O249" s="236"/>
      <c r="P249" s="236"/>
      <c r="Q249" s="236"/>
      <c r="R249" s="236"/>
      <c r="S249" s="236"/>
      <c r="T249" s="237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8" t="s">
        <v>131</v>
      </c>
      <c r="AU249" s="238" t="s">
        <v>83</v>
      </c>
      <c r="AV249" s="13" t="s">
        <v>83</v>
      </c>
      <c r="AW249" s="13" t="s">
        <v>32</v>
      </c>
      <c r="AX249" s="13" t="s">
        <v>76</v>
      </c>
      <c r="AY249" s="238" t="s">
        <v>122</v>
      </c>
    </row>
    <row r="250" s="16" customFormat="1">
      <c r="A250" s="16"/>
      <c r="B250" s="271"/>
      <c r="C250" s="272"/>
      <c r="D250" s="229" t="s">
        <v>131</v>
      </c>
      <c r="E250" s="273" t="s">
        <v>1</v>
      </c>
      <c r="F250" s="274" t="s">
        <v>245</v>
      </c>
      <c r="G250" s="272"/>
      <c r="H250" s="275">
        <v>92.138000000000005</v>
      </c>
      <c r="I250" s="276"/>
      <c r="J250" s="272"/>
      <c r="K250" s="272"/>
      <c r="L250" s="277"/>
      <c r="M250" s="278"/>
      <c r="N250" s="279"/>
      <c r="O250" s="279"/>
      <c r="P250" s="279"/>
      <c r="Q250" s="279"/>
      <c r="R250" s="279"/>
      <c r="S250" s="279"/>
      <c r="T250" s="280"/>
      <c r="U250" s="16"/>
      <c r="V250" s="16"/>
      <c r="W250" s="16"/>
      <c r="X250" s="16"/>
      <c r="Y250" s="16"/>
      <c r="Z250" s="16"/>
      <c r="AA250" s="16"/>
      <c r="AB250" s="16"/>
      <c r="AC250" s="16"/>
      <c r="AD250" s="16"/>
      <c r="AE250" s="16"/>
      <c r="AT250" s="281" t="s">
        <v>131</v>
      </c>
      <c r="AU250" s="281" t="s">
        <v>83</v>
      </c>
      <c r="AV250" s="16" t="s">
        <v>123</v>
      </c>
      <c r="AW250" s="16" t="s">
        <v>32</v>
      </c>
      <c r="AX250" s="16" t="s">
        <v>76</v>
      </c>
      <c r="AY250" s="281" t="s">
        <v>122</v>
      </c>
    </row>
    <row r="251" s="15" customFormat="1">
      <c r="A251" s="15"/>
      <c r="B251" s="250"/>
      <c r="C251" s="251"/>
      <c r="D251" s="229" t="s">
        <v>131</v>
      </c>
      <c r="E251" s="252" t="s">
        <v>1</v>
      </c>
      <c r="F251" s="253" t="s">
        <v>328</v>
      </c>
      <c r="G251" s="251"/>
      <c r="H251" s="252" t="s">
        <v>1</v>
      </c>
      <c r="I251" s="254"/>
      <c r="J251" s="251"/>
      <c r="K251" s="251"/>
      <c r="L251" s="255"/>
      <c r="M251" s="256"/>
      <c r="N251" s="257"/>
      <c r="O251" s="257"/>
      <c r="P251" s="257"/>
      <c r="Q251" s="257"/>
      <c r="R251" s="257"/>
      <c r="S251" s="257"/>
      <c r="T251" s="258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59" t="s">
        <v>131</v>
      </c>
      <c r="AU251" s="259" t="s">
        <v>83</v>
      </c>
      <c r="AV251" s="15" t="s">
        <v>81</v>
      </c>
      <c r="AW251" s="15" t="s">
        <v>32</v>
      </c>
      <c r="AX251" s="15" t="s">
        <v>76</v>
      </c>
      <c r="AY251" s="259" t="s">
        <v>122</v>
      </c>
    </row>
    <row r="252" s="13" customFormat="1">
      <c r="A252" s="13"/>
      <c r="B252" s="227"/>
      <c r="C252" s="228"/>
      <c r="D252" s="229" t="s">
        <v>131</v>
      </c>
      <c r="E252" s="230" t="s">
        <v>1</v>
      </c>
      <c r="F252" s="231" t="s">
        <v>329</v>
      </c>
      <c r="G252" s="228"/>
      <c r="H252" s="232">
        <v>643.66099999999994</v>
      </c>
      <c r="I252" s="233"/>
      <c r="J252" s="228"/>
      <c r="K252" s="228"/>
      <c r="L252" s="234"/>
      <c r="M252" s="235"/>
      <c r="N252" s="236"/>
      <c r="O252" s="236"/>
      <c r="P252" s="236"/>
      <c r="Q252" s="236"/>
      <c r="R252" s="236"/>
      <c r="S252" s="236"/>
      <c r="T252" s="237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8" t="s">
        <v>131</v>
      </c>
      <c r="AU252" s="238" t="s">
        <v>83</v>
      </c>
      <c r="AV252" s="13" t="s">
        <v>83</v>
      </c>
      <c r="AW252" s="13" t="s">
        <v>32</v>
      </c>
      <c r="AX252" s="13" t="s">
        <v>76</v>
      </c>
      <c r="AY252" s="238" t="s">
        <v>122</v>
      </c>
    </row>
    <row r="253" s="15" customFormat="1">
      <c r="A253" s="15"/>
      <c r="B253" s="250"/>
      <c r="C253" s="251"/>
      <c r="D253" s="229" t="s">
        <v>131</v>
      </c>
      <c r="E253" s="252" t="s">
        <v>1</v>
      </c>
      <c r="F253" s="253" t="s">
        <v>326</v>
      </c>
      <c r="G253" s="251"/>
      <c r="H253" s="252" t="s">
        <v>1</v>
      </c>
      <c r="I253" s="254"/>
      <c r="J253" s="251"/>
      <c r="K253" s="251"/>
      <c r="L253" s="255"/>
      <c r="M253" s="256"/>
      <c r="N253" s="257"/>
      <c r="O253" s="257"/>
      <c r="P253" s="257"/>
      <c r="Q253" s="257"/>
      <c r="R253" s="257"/>
      <c r="S253" s="257"/>
      <c r="T253" s="258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59" t="s">
        <v>131</v>
      </c>
      <c r="AU253" s="259" t="s">
        <v>83</v>
      </c>
      <c r="AV253" s="15" t="s">
        <v>81</v>
      </c>
      <c r="AW253" s="15" t="s">
        <v>32</v>
      </c>
      <c r="AX253" s="15" t="s">
        <v>76</v>
      </c>
      <c r="AY253" s="259" t="s">
        <v>122</v>
      </c>
    </row>
    <row r="254" s="13" customFormat="1">
      <c r="A254" s="13"/>
      <c r="B254" s="227"/>
      <c r="C254" s="228"/>
      <c r="D254" s="229" t="s">
        <v>131</v>
      </c>
      <c r="E254" s="230" t="s">
        <v>1</v>
      </c>
      <c r="F254" s="231" t="s">
        <v>330</v>
      </c>
      <c r="G254" s="228"/>
      <c r="H254" s="232">
        <v>80.245000000000005</v>
      </c>
      <c r="I254" s="233"/>
      <c r="J254" s="228"/>
      <c r="K254" s="228"/>
      <c r="L254" s="234"/>
      <c r="M254" s="235"/>
      <c r="N254" s="236"/>
      <c r="O254" s="236"/>
      <c r="P254" s="236"/>
      <c r="Q254" s="236"/>
      <c r="R254" s="236"/>
      <c r="S254" s="236"/>
      <c r="T254" s="237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8" t="s">
        <v>131</v>
      </c>
      <c r="AU254" s="238" t="s">
        <v>83</v>
      </c>
      <c r="AV254" s="13" t="s">
        <v>83</v>
      </c>
      <c r="AW254" s="13" t="s">
        <v>32</v>
      </c>
      <c r="AX254" s="13" t="s">
        <v>76</v>
      </c>
      <c r="AY254" s="238" t="s">
        <v>122</v>
      </c>
    </row>
    <row r="255" s="13" customFormat="1">
      <c r="A255" s="13"/>
      <c r="B255" s="227"/>
      <c r="C255" s="228"/>
      <c r="D255" s="229" t="s">
        <v>131</v>
      </c>
      <c r="E255" s="230" t="s">
        <v>1</v>
      </c>
      <c r="F255" s="231" t="s">
        <v>331</v>
      </c>
      <c r="G255" s="228"/>
      <c r="H255" s="232">
        <v>5.5490000000000004</v>
      </c>
      <c r="I255" s="233"/>
      <c r="J255" s="228"/>
      <c r="K255" s="228"/>
      <c r="L255" s="234"/>
      <c r="M255" s="235"/>
      <c r="N255" s="236"/>
      <c r="O255" s="236"/>
      <c r="P255" s="236"/>
      <c r="Q255" s="236"/>
      <c r="R255" s="236"/>
      <c r="S255" s="236"/>
      <c r="T255" s="237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8" t="s">
        <v>131</v>
      </c>
      <c r="AU255" s="238" t="s">
        <v>83</v>
      </c>
      <c r="AV255" s="13" t="s">
        <v>83</v>
      </c>
      <c r="AW255" s="13" t="s">
        <v>32</v>
      </c>
      <c r="AX255" s="13" t="s">
        <v>76</v>
      </c>
      <c r="AY255" s="238" t="s">
        <v>122</v>
      </c>
    </row>
    <row r="256" s="16" customFormat="1">
      <c r="A256" s="16"/>
      <c r="B256" s="271"/>
      <c r="C256" s="272"/>
      <c r="D256" s="229" t="s">
        <v>131</v>
      </c>
      <c r="E256" s="273" t="s">
        <v>1</v>
      </c>
      <c r="F256" s="274" t="s">
        <v>245</v>
      </c>
      <c r="G256" s="272"/>
      <c r="H256" s="275">
        <v>729.45500000000004</v>
      </c>
      <c r="I256" s="276"/>
      <c r="J256" s="272"/>
      <c r="K256" s="272"/>
      <c r="L256" s="277"/>
      <c r="M256" s="278"/>
      <c r="N256" s="279"/>
      <c r="O256" s="279"/>
      <c r="P256" s="279"/>
      <c r="Q256" s="279"/>
      <c r="R256" s="279"/>
      <c r="S256" s="279"/>
      <c r="T256" s="280"/>
      <c r="U256" s="16"/>
      <c r="V256" s="16"/>
      <c r="W256" s="16"/>
      <c r="X256" s="16"/>
      <c r="Y256" s="16"/>
      <c r="Z256" s="16"/>
      <c r="AA256" s="16"/>
      <c r="AB256" s="16"/>
      <c r="AC256" s="16"/>
      <c r="AD256" s="16"/>
      <c r="AE256" s="16"/>
      <c r="AT256" s="281" t="s">
        <v>131</v>
      </c>
      <c r="AU256" s="281" t="s">
        <v>83</v>
      </c>
      <c r="AV256" s="16" t="s">
        <v>123</v>
      </c>
      <c r="AW256" s="16" t="s">
        <v>32</v>
      </c>
      <c r="AX256" s="16" t="s">
        <v>76</v>
      </c>
      <c r="AY256" s="281" t="s">
        <v>122</v>
      </c>
    </row>
    <row r="257" s="14" customFormat="1">
      <c r="A257" s="14"/>
      <c r="B257" s="239"/>
      <c r="C257" s="240"/>
      <c r="D257" s="229" t="s">
        <v>131</v>
      </c>
      <c r="E257" s="241" t="s">
        <v>1</v>
      </c>
      <c r="F257" s="242" t="s">
        <v>133</v>
      </c>
      <c r="G257" s="240"/>
      <c r="H257" s="243">
        <v>821.59299999999996</v>
      </c>
      <c r="I257" s="244"/>
      <c r="J257" s="240"/>
      <c r="K257" s="240"/>
      <c r="L257" s="245"/>
      <c r="M257" s="246"/>
      <c r="N257" s="247"/>
      <c r="O257" s="247"/>
      <c r="P257" s="247"/>
      <c r="Q257" s="247"/>
      <c r="R257" s="247"/>
      <c r="S257" s="247"/>
      <c r="T257" s="248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9" t="s">
        <v>131</v>
      </c>
      <c r="AU257" s="249" t="s">
        <v>83</v>
      </c>
      <c r="AV257" s="14" t="s">
        <v>129</v>
      </c>
      <c r="AW257" s="14" t="s">
        <v>32</v>
      </c>
      <c r="AX257" s="14" t="s">
        <v>81</v>
      </c>
      <c r="AY257" s="249" t="s">
        <v>122</v>
      </c>
    </row>
    <row r="258" s="2" customFormat="1" ht="24.15" customHeight="1">
      <c r="A258" s="39"/>
      <c r="B258" s="40"/>
      <c r="C258" s="260" t="s">
        <v>332</v>
      </c>
      <c r="D258" s="260" t="s">
        <v>193</v>
      </c>
      <c r="E258" s="261" t="s">
        <v>333</v>
      </c>
      <c r="F258" s="262" t="s">
        <v>334</v>
      </c>
      <c r="G258" s="263" t="s">
        <v>128</v>
      </c>
      <c r="H258" s="264">
        <v>93.980999999999995</v>
      </c>
      <c r="I258" s="265"/>
      <c r="J258" s="266">
        <f>ROUND(I258*H258,2)</f>
        <v>0</v>
      </c>
      <c r="K258" s="267"/>
      <c r="L258" s="268"/>
      <c r="M258" s="269" t="s">
        <v>1</v>
      </c>
      <c r="N258" s="270" t="s">
        <v>41</v>
      </c>
      <c r="O258" s="92"/>
      <c r="P258" s="223">
        <f>O258*H258</f>
        <v>0</v>
      </c>
      <c r="Q258" s="223">
        <v>0.0025000000000000001</v>
      </c>
      <c r="R258" s="223">
        <f>Q258*H258</f>
        <v>0.23495249999999998</v>
      </c>
      <c r="S258" s="223">
        <v>0</v>
      </c>
      <c r="T258" s="224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25" t="s">
        <v>296</v>
      </c>
      <c r="AT258" s="225" t="s">
        <v>193</v>
      </c>
      <c r="AU258" s="225" t="s">
        <v>83</v>
      </c>
      <c r="AY258" s="18" t="s">
        <v>122</v>
      </c>
      <c r="BE258" s="226">
        <f>IF(N258="základní",J258,0)</f>
        <v>0</v>
      </c>
      <c r="BF258" s="226">
        <f>IF(N258="snížená",J258,0)</f>
        <v>0</v>
      </c>
      <c r="BG258" s="226">
        <f>IF(N258="zákl. přenesená",J258,0)</f>
        <v>0</v>
      </c>
      <c r="BH258" s="226">
        <f>IF(N258="sníž. přenesená",J258,0)</f>
        <v>0</v>
      </c>
      <c r="BI258" s="226">
        <f>IF(N258="nulová",J258,0)</f>
        <v>0</v>
      </c>
      <c r="BJ258" s="18" t="s">
        <v>81</v>
      </c>
      <c r="BK258" s="226">
        <f>ROUND(I258*H258,2)</f>
        <v>0</v>
      </c>
      <c r="BL258" s="18" t="s">
        <v>207</v>
      </c>
      <c r="BM258" s="225" t="s">
        <v>335</v>
      </c>
    </row>
    <row r="259" s="13" customFormat="1">
      <c r="A259" s="13"/>
      <c r="B259" s="227"/>
      <c r="C259" s="228"/>
      <c r="D259" s="229" t="s">
        <v>131</v>
      </c>
      <c r="E259" s="230" t="s">
        <v>1</v>
      </c>
      <c r="F259" s="231" t="s">
        <v>336</v>
      </c>
      <c r="G259" s="228"/>
      <c r="H259" s="232">
        <v>92.138000000000005</v>
      </c>
      <c r="I259" s="233"/>
      <c r="J259" s="228"/>
      <c r="K259" s="228"/>
      <c r="L259" s="234"/>
      <c r="M259" s="235"/>
      <c r="N259" s="236"/>
      <c r="O259" s="236"/>
      <c r="P259" s="236"/>
      <c r="Q259" s="236"/>
      <c r="R259" s="236"/>
      <c r="S259" s="236"/>
      <c r="T259" s="237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8" t="s">
        <v>131</v>
      </c>
      <c r="AU259" s="238" t="s">
        <v>83</v>
      </c>
      <c r="AV259" s="13" t="s">
        <v>83</v>
      </c>
      <c r="AW259" s="13" t="s">
        <v>32</v>
      </c>
      <c r="AX259" s="13" t="s">
        <v>76</v>
      </c>
      <c r="AY259" s="238" t="s">
        <v>122</v>
      </c>
    </row>
    <row r="260" s="14" customFormat="1">
      <c r="A260" s="14"/>
      <c r="B260" s="239"/>
      <c r="C260" s="240"/>
      <c r="D260" s="229" t="s">
        <v>131</v>
      </c>
      <c r="E260" s="241" t="s">
        <v>1</v>
      </c>
      <c r="F260" s="242" t="s">
        <v>133</v>
      </c>
      <c r="G260" s="240"/>
      <c r="H260" s="243">
        <v>92.138000000000005</v>
      </c>
      <c r="I260" s="244"/>
      <c r="J260" s="240"/>
      <c r="K260" s="240"/>
      <c r="L260" s="245"/>
      <c r="M260" s="246"/>
      <c r="N260" s="247"/>
      <c r="O260" s="247"/>
      <c r="P260" s="247"/>
      <c r="Q260" s="247"/>
      <c r="R260" s="247"/>
      <c r="S260" s="247"/>
      <c r="T260" s="248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49" t="s">
        <v>131</v>
      </c>
      <c r="AU260" s="249" t="s">
        <v>83</v>
      </c>
      <c r="AV260" s="14" t="s">
        <v>129</v>
      </c>
      <c r="AW260" s="14" t="s">
        <v>32</v>
      </c>
      <c r="AX260" s="14" t="s">
        <v>81</v>
      </c>
      <c r="AY260" s="249" t="s">
        <v>122</v>
      </c>
    </row>
    <row r="261" s="13" customFormat="1">
      <c r="A261" s="13"/>
      <c r="B261" s="227"/>
      <c r="C261" s="228"/>
      <c r="D261" s="229" t="s">
        <v>131</v>
      </c>
      <c r="E261" s="228"/>
      <c r="F261" s="231" t="s">
        <v>337</v>
      </c>
      <c r="G261" s="228"/>
      <c r="H261" s="232">
        <v>93.980999999999995</v>
      </c>
      <c r="I261" s="233"/>
      <c r="J261" s="228"/>
      <c r="K261" s="228"/>
      <c r="L261" s="234"/>
      <c r="M261" s="235"/>
      <c r="N261" s="236"/>
      <c r="O261" s="236"/>
      <c r="P261" s="236"/>
      <c r="Q261" s="236"/>
      <c r="R261" s="236"/>
      <c r="S261" s="236"/>
      <c r="T261" s="237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8" t="s">
        <v>131</v>
      </c>
      <c r="AU261" s="238" t="s">
        <v>83</v>
      </c>
      <c r="AV261" s="13" t="s">
        <v>83</v>
      </c>
      <c r="AW261" s="13" t="s">
        <v>4</v>
      </c>
      <c r="AX261" s="13" t="s">
        <v>81</v>
      </c>
      <c r="AY261" s="238" t="s">
        <v>122</v>
      </c>
    </row>
    <row r="262" s="2" customFormat="1" ht="24.15" customHeight="1">
      <c r="A262" s="39"/>
      <c r="B262" s="40"/>
      <c r="C262" s="260" t="s">
        <v>338</v>
      </c>
      <c r="D262" s="260" t="s">
        <v>193</v>
      </c>
      <c r="E262" s="261" t="s">
        <v>339</v>
      </c>
      <c r="F262" s="262" t="s">
        <v>340</v>
      </c>
      <c r="G262" s="263" t="s">
        <v>128</v>
      </c>
      <c r="H262" s="264">
        <v>744.04399999999998</v>
      </c>
      <c r="I262" s="265"/>
      <c r="J262" s="266">
        <f>ROUND(I262*H262,2)</f>
        <v>0</v>
      </c>
      <c r="K262" s="267"/>
      <c r="L262" s="268"/>
      <c r="M262" s="269" t="s">
        <v>1</v>
      </c>
      <c r="N262" s="270" t="s">
        <v>41</v>
      </c>
      <c r="O262" s="92"/>
      <c r="P262" s="223">
        <f>O262*H262</f>
        <v>0</v>
      </c>
      <c r="Q262" s="223">
        <v>0.0025000000000000001</v>
      </c>
      <c r="R262" s="223">
        <f>Q262*H262</f>
        <v>1.8601099999999999</v>
      </c>
      <c r="S262" s="223">
        <v>0</v>
      </c>
      <c r="T262" s="224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25" t="s">
        <v>296</v>
      </c>
      <c r="AT262" s="225" t="s">
        <v>193</v>
      </c>
      <c r="AU262" s="225" t="s">
        <v>83</v>
      </c>
      <c r="AY262" s="18" t="s">
        <v>122</v>
      </c>
      <c r="BE262" s="226">
        <f>IF(N262="základní",J262,0)</f>
        <v>0</v>
      </c>
      <c r="BF262" s="226">
        <f>IF(N262="snížená",J262,0)</f>
        <v>0</v>
      </c>
      <c r="BG262" s="226">
        <f>IF(N262="zákl. přenesená",J262,0)</f>
        <v>0</v>
      </c>
      <c r="BH262" s="226">
        <f>IF(N262="sníž. přenesená",J262,0)</f>
        <v>0</v>
      </c>
      <c r="BI262" s="226">
        <f>IF(N262="nulová",J262,0)</f>
        <v>0</v>
      </c>
      <c r="BJ262" s="18" t="s">
        <v>81</v>
      </c>
      <c r="BK262" s="226">
        <f>ROUND(I262*H262,2)</f>
        <v>0</v>
      </c>
      <c r="BL262" s="18" t="s">
        <v>207</v>
      </c>
      <c r="BM262" s="225" t="s">
        <v>341</v>
      </c>
    </row>
    <row r="263" s="13" customFormat="1">
      <c r="A263" s="13"/>
      <c r="B263" s="227"/>
      <c r="C263" s="228"/>
      <c r="D263" s="229" t="s">
        <v>131</v>
      </c>
      <c r="E263" s="230" t="s">
        <v>1</v>
      </c>
      <c r="F263" s="231" t="s">
        <v>342</v>
      </c>
      <c r="G263" s="228"/>
      <c r="H263" s="232">
        <v>729.45500000000004</v>
      </c>
      <c r="I263" s="233"/>
      <c r="J263" s="228"/>
      <c r="K263" s="228"/>
      <c r="L263" s="234"/>
      <c r="M263" s="235"/>
      <c r="N263" s="236"/>
      <c r="O263" s="236"/>
      <c r="P263" s="236"/>
      <c r="Q263" s="236"/>
      <c r="R263" s="236"/>
      <c r="S263" s="236"/>
      <c r="T263" s="237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8" t="s">
        <v>131</v>
      </c>
      <c r="AU263" s="238" t="s">
        <v>83</v>
      </c>
      <c r="AV263" s="13" t="s">
        <v>83</v>
      </c>
      <c r="AW263" s="13" t="s">
        <v>32</v>
      </c>
      <c r="AX263" s="13" t="s">
        <v>81</v>
      </c>
      <c r="AY263" s="238" t="s">
        <v>122</v>
      </c>
    </row>
    <row r="264" s="13" customFormat="1">
      <c r="A264" s="13"/>
      <c r="B264" s="227"/>
      <c r="C264" s="228"/>
      <c r="D264" s="229" t="s">
        <v>131</v>
      </c>
      <c r="E264" s="228"/>
      <c r="F264" s="231" t="s">
        <v>343</v>
      </c>
      <c r="G264" s="228"/>
      <c r="H264" s="232">
        <v>744.04399999999998</v>
      </c>
      <c r="I264" s="233"/>
      <c r="J264" s="228"/>
      <c r="K264" s="228"/>
      <c r="L264" s="234"/>
      <c r="M264" s="235"/>
      <c r="N264" s="236"/>
      <c r="O264" s="236"/>
      <c r="P264" s="236"/>
      <c r="Q264" s="236"/>
      <c r="R264" s="236"/>
      <c r="S264" s="236"/>
      <c r="T264" s="237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8" t="s">
        <v>131</v>
      </c>
      <c r="AU264" s="238" t="s">
        <v>83</v>
      </c>
      <c r="AV264" s="13" t="s">
        <v>83</v>
      </c>
      <c r="AW264" s="13" t="s">
        <v>4</v>
      </c>
      <c r="AX264" s="13" t="s">
        <v>81</v>
      </c>
      <c r="AY264" s="238" t="s">
        <v>122</v>
      </c>
    </row>
    <row r="265" s="2" customFormat="1" ht="33" customHeight="1">
      <c r="A265" s="39"/>
      <c r="B265" s="40"/>
      <c r="C265" s="213" t="s">
        <v>344</v>
      </c>
      <c r="D265" s="213" t="s">
        <v>125</v>
      </c>
      <c r="E265" s="214" t="s">
        <v>345</v>
      </c>
      <c r="F265" s="215" t="s">
        <v>346</v>
      </c>
      <c r="G265" s="216" t="s">
        <v>146</v>
      </c>
      <c r="H265" s="217">
        <v>49</v>
      </c>
      <c r="I265" s="218"/>
      <c r="J265" s="219">
        <f>ROUND(I265*H265,2)</f>
        <v>0</v>
      </c>
      <c r="K265" s="220"/>
      <c r="L265" s="45"/>
      <c r="M265" s="221" t="s">
        <v>1</v>
      </c>
      <c r="N265" s="222" t="s">
        <v>41</v>
      </c>
      <c r="O265" s="92"/>
      <c r="P265" s="223">
        <f>O265*H265</f>
        <v>0</v>
      </c>
      <c r="Q265" s="223">
        <v>0.00029</v>
      </c>
      <c r="R265" s="223">
        <f>Q265*H265</f>
        <v>0.01421</v>
      </c>
      <c r="S265" s="223">
        <v>0</v>
      </c>
      <c r="T265" s="224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25" t="s">
        <v>207</v>
      </c>
      <c r="AT265" s="225" t="s">
        <v>125</v>
      </c>
      <c r="AU265" s="225" t="s">
        <v>83</v>
      </c>
      <c r="AY265" s="18" t="s">
        <v>122</v>
      </c>
      <c r="BE265" s="226">
        <f>IF(N265="základní",J265,0)</f>
        <v>0</v>
      </c>
      <c r="BF265" s="226">
        <f>IF(N265="snížená",J265,0)</f>
        <v>0</v>
      </c>
      <c r="BG265" s="226">
        <f>IF(N265="zákl. přenesená",J265,0)</f>
        <v>0</v>
      </c>
      <c r="BH265" s="226">
        <f>IF(N265="sníž. přenesená",J265,0)</f>
        <v>0</v>
      </c>
      <c r="BI265" s="226">
        <f>IF(N265="nulová",J265,0)</f>
        <v>0</v>
      </c>
      <c r="BJ265" s="18" t="s">
        <v>81</v>
      </c>
      <c r="BK265" s="226">
        <f>ROUND(I265*H265,2)</f>
        <v>0</v>
      </c>
      <c r="BL265" s="18" t="s">
        <v>207</v>
      </c>
      <c r="BM265" s="225" t="s">
        <v>347</v>
      </c>
    </row>
    <row r="266" s="13" customFormat="1">
      <c r="A266" s="13"/>
      <c r="B266" s="227"/>
      <c r="C266" s="228"/>
      <c r="D266" s="229" t="s">
        <v>131</v>
      </c>
      <c r="E266" s="230" t="s">
        <v>1</v>
      </c>
      <c r="F266" s="231" t="s">
        <v>348</v>
      </c>
      <c r="G266" s="228"/>
      <c r="H266" s="232">
        <v>49</v>
      </c>
      <c r="I266" s="233"/>
      <c r="J266" s="228"/>
      <c r="K266" s="228"/>
      <c r="L266" s="234"/>
      <c r="M266" s="235"/>
      <c r="N266" s="236"/>
      <c r="O266" s="236"/>
      <c r="P266" s="236"/>
      <c r="Q266" s="236"/>
      <c r="R266" s="236"/>
      <c r="S266" s="236"/>
      <c r="T266" s="237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8" t="s">
        <v>131</v>
      </c>
      <c r="AU266" s="238" t="s">
        <v>83</v>
      </c>
      <c r="AV266" s="13" t="s">
        <v>83</v>
      </c>
      <c r="AW266" s="13" t="s">
        <v>32</v>
      </c>
      <c r="AX266" s="13" t="s">
        <v>76</v>
      </c>
      <c r="AY266" s="238" t="s">
        <v>122</v>
      </c>
    </row>
    <row r="267" s="14" customFormat="1">
      <c r="A267" s="14"/>
      <c r="B267" s="239"/>
      <c r="C267" s="240"/>
      <c r="D267" s="229" t="s">
        <v>131</v>
      </c>
      <c r="E267" s="241" t="s">
        <v>1</v>
      </c>
      <c r="F267" s="242" t="s">
        <v>133</v>
      </c>
      <c r="G267" s="240"/>
      <c r="H267" s="243">
        <v>49</v>
      </c>
      <c r="I267" s="244"/>
      <c r="J267" s="240"/>
      <c r="K267" s="240"/>
      <c r="L267" s="245"/>
      <c r="M267" s="246"/>
      <c r="N267" s="247"/>
      <c r="O267" s="247"/>
      <c r="P267" s="247"/>
      <c r="Q267" s="247"/>
      <c r="R267" s="247"/>
      <c r="S267" s="247"/>
      <c r="T267" s="248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9" t="s">
        <v>131</v>
      </c>
      <c r="AU267" s="249" t="s">
        <v>83</v>
      </c>
      <c r="AV267" s="14" t="s">
        <v>129</v>
      </c>
      <c r="AW267" s="14" t="s">
        <v>32</v>
      </c>
      <c r="AX267" s="14" t="s">
        <v>81</v>
      </c>
      <c r="AY267" s="249" t="s">
        <v>122</v>
      </c>
    </row>
    <row r="268" s="2" customFormat="1" ht="24.15" customHeight="1">
      <c r="A268" s="39"/>
      <c r="B268" s="40"/>
      <c r="C268" s="213" t="s">
        <v>349</v>
      </c>
      <c r="D268" s="213" t="s">
        <v>125</v>
      </c>
      <c r="E268" s="214" t="s">
        <v>350</v>
      </c>
      <c r="F268" s="215" t="s">
        <v>351</v>
      </c>
      <c r="G268" s="216" t="s">
        <v>352</v>
      </c>
      <c r="H268" s="282"/>
      <c r="I268" s="218"/>
      <c r="J268" s="219">
        <f>ROUND(I268*H268,2)</f>
        <v>0</v>
      </c>
      <c r="K268" s="220"/>
      <c r="L268" s="45"/>
      <c r="M268" s="221" t="s">
        <v>1</v>
      </c>
      <c r="N268" s="222" t="s">
        <v>41</v>
      </c>
      <c r="O268" s="92"/>
      <c r="P268" s="223">
        <f>O268*H268</f>
        <v>0</v>
      </c>
      <c r="Q268" s="223">
        <v>0</v>
      </c>
      <c r="R268" s="223">
        <f>Q268*H268</f>
        <v>0</v>
      </c>
      <c r="S268" s="223">
        <v>0</v>
      </c>
      <c r="T268" s="224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25" t="s">
        <v>207</v>
      </c>
      <c r="AT268" s="225" t="s">
        <v>125</v>
      </c>
      <c r="AU268" s="225" t="s">
        <v>83</v>
      </c>
      <c r="AY268" s="18" t="s">
        <v>122</v>
      </c>
      <c r="BE268" s="226">
        <f>IF(N268="základní",J268,0)</f>
        <v>0</v>
      </c>
      <c r="BF268" s="226">
        <f>IF(N268="snížená",J268,0)</f>
        <v>0</v>
      </c>
      <c r="BG268" s="226">
        <f>IF(N268="zákl. přenesená",J268,0)</f>
        <v>0</v>
      </c>
      <c r="BH268" s="226">
        <f>IF(N268="sníž. přenesená",J268,0)</f>
        <v>0</v>
      </c>
      <c r="BI268" s="226">
        <f>IF(N268="nulová",J268,0)</f>
        <v>0</v>
      </c>
      <c r="BJ268" s="18" t="s">
        <v>81</v>
      </c>
      <c r="BK268" s="226">
        <f>ROUND(I268*H268,2)</f>
        <v>0</v>
      </c>
      <c r="BL268" s="18" t="s">
        <v>207</v>
      </c>
      <c r="BM268" s="225" t="s">
        <v>353</v>
      </c>
    </row>
    <row r="269" s="12" customFormat="1" ht="22.8" customHeight="1">
      <c r="A269" s="12"/>
      <c r="B269" s="197"/>
      <c r="C269" s="198"/>
      <c r="D269" s="199" t="s">
        <v>75</v>
      </c>
      <c r="E269" s="211" t="s">
        <v>354</v>
      </c>
      <c r="F269" s="211" t="s">
        <v>355</v>
      </c>
      <c r="G269" s="198"/>
      <c r="H269" s="198"/>
      <c r="I269" s="201"/>
      <c r="J269" s="212">
        <f>BK269</f>
        <v>0</v>
      </c>
      <c r="K269" s="198"/>
      <c r="L269" s="203"/>
      <c r="M269" s="204"/>
      <c r="N269" s="205"/>
      <c r="O269" s="205"/>
      <c r="P269" s="206">
        <f>SUM(P270:P336)</f>
        <v>0</v>
      </c>
      <c r="Q269" s="205"/>
      <c r="R269" s="206">
        <f>SUM(R270:R336)</f>
        <v>5.5631163600000004</v>
      </c>
      <c r="S269" s="205"/>
      <c r="T269" s="207">
        <f>SUM(T270:T336)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08" t="s">
        <v>83</v>
      </c>
      <c r="AT269" s="209" t="s">
        <v>75</v>
      </c>
      <c r="AU269" s="209" t="s">
        <v>81</v>
      </c>
      <c r="AY269" s="208" t="s">
        <v>122</v>
      </c>
      <c r="BK269" s="210">
        <f>SUM(BK270:BK336)</f>
        <v>0</v>
      </c>
    </row>
    <row r="270" s="2" customFormat="1" ht="24.15" customHeight="1">
      <c r="A270" s="39"/>
      <c r="B270" s="40"/>
      <c r="C270" s="213" t="s">
        <v>356</v>
      </c>
      <c r="D270" s="213" t="s">
        <v>125</v>
      </c>
      <c r="E270" s="214" t="s">
        <v>357</v>
      </c>
      <c r="F270" s="215" t="s">
        <v>358</v>
      </c>
      <c r="G270" s="216" t="s">
        <v>136</v>
      </c>
      <c r="H270" s="217">
        <v>77.239000000000004</v>
      </c>
      <c r="I270" s="218"/>
      <c r="J270" s="219">
        <f>ROUND(I270*H270,2)</f>
        <v>0</v>
      </c>
      <c r="K270" s="220"/>
      <c r="L270" s="45"/>
      <c r="M270" s="221" t="s">
        <v>1</v>
      </c>
      <c r="N270" s="222" t="s">
        <v>41</v>
      </c>
      <c r="O270" s="92"/>
      <c r="P270" s="223">
        <f>O270*H270</f>
        <v>0</v>
      </c>
      <c r="Q270" s="223">
        <v>0.034000000000000002</v>
      </c>
      <c r="R270" s="223">
        <f>Q270*H270</f>
        <v>2.6261260000000002</v>
      </c>
      <c r="S270" s="223">
        <v>0</v>
      </c>
      <c r="T270" s="224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25" t="s">
        <v>207</v>
      </c>
      <c r="AT270" s="225" t="s">
        <v>125</v>
      </c>
      <c r="AU270" s="225" t="s">
        <v>83</v>
      </c>
      <c r="AY270" s="18" t="s">
        <v>122</v>
      </c>
      <c r="BE270" s="226">
        <f>IF(N270="základní",J270,0)</f>
        <v>0</v>
      </c>
      <c r="BF270" s="226">
        <f>IF(N270="snížená",J270,0)</f>
        <v>0</v>
      </c>
      <c r="BG270" s="226">
        <f>IF(N270="zákl. přenesená",J270,0)</f>
        <v>0</v>
      </c>
      <c r="BH270" s="226">
        <f>IF(N270="sníž. přenesená",J270,0)</f>
        <v>0</v>
      </c>
      <c r="BI270" s="226">
        <f>IF(N270="nulová",J270,0)</f>
        <v>0</v>
      </c>
      <c r="BJ270" s="18" t="s">
        <v>81</v>
      </c>
      <c r="BK270" s="226">
        <f>ROUND(I270*H270,2)</f>
        <v>0</v>
      </c>
      <c r="BL270" s="18" t="s">
        <v>207</v>
      </c>
      <c r="BM270" s="225" t="s">
        <v>359</v>
      </c>
    </row>
    <row r="271" s="15" customFormat="1">
      <c r="A271" s="15"/>
      <c r="B271" s="250"/>
      <c r="C271" s="251"/>
      <c r="D271" s="229" t="s">
        <v>131</v>
      </c>
      <c r="E271" s="252" t="s">
        <v>1</v>
      </c>
      <c r="F271" s="253" t="s">
        <v>158</v>
      </c>
      <c r="G271" s="251"/>
      <c r="H271" s="252" t="s">
        <v>1</v>
      </c>
      <c r="I271" s="254"/>
      <c r="J271" s="251"/>
      <c r="K271" s="251"/>
      <c r="L271" s="255"/>
      <c r="M271" s="256"/>
      <c r="N271" s="257"/>
      <c r="O271" s="257"/>
      <c r="P271" s="257"/>
      <c r="Q271" s="257"/>
      <c r="R271" s="257"/>
      <c r="S271" s="257"/>
      <c r="T271" s="258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59" t="s">
        <v>131</v>
      </c>
      <c r="AU271" s="259" t="s">
        <v>83</v>
      </c>
      <c r="AV271" s="15" t="s">
        <v>81</v>
      </c>
      <c r="AW271" s="15" t="s">
        <v>32</v>
      </c>
      <c r="AX271" s="15" t="s">
        <v>76</v>
      </c>
      <c r="AY271" s="259" t="s">
        <v>122</v>
      </c>
    </row>
    <row r="272" s="13" customFormat="1">
      <c r="A272" s="13"/>
      <c r="B272" s="227"/>
      <c r="C272" s="228"/>
      <c r="D272" s="229" t="s">
        <v>131</v>
      </c>
      <c r="E272" s="230" t="s">
        <v>1</v>
      </c>
      <c r="F272" s="231" t="s">
        <v>329</v>
      </c>
      <c r="G272" s="228"/>
      <c r="H272" s="232">
        <v>643.66099999999994</v>
      </c>
      <c r="I272" s="233"/>
      <c r="J272" s="228"/>
      <c r="K272" s="228"/>
      <c r="L272" s="234"/>
      <c r="M272" s="235"/>
      <c r="N272" s="236"/>
      <c r="O272" s="236"/>
      <c r="P272" s="236"/>
      <c r="Q272" s="236"/>
      <c r="R272" s="236"/>
      <c r="S272" s="236"/>
      <c r="T272" s="237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8" t="s">
        <v>131</v>
      </c>
      <c r="AU272" s="238" t="s">
        <v>83</v>
      </c>
      <c r="AV272" s="13" t="s">
        <v>83</v>
      </c>
      <c r="AW272" s="13" t="s">
        <v>32</v>
      </c>
      <c r="AX272" s="13" t="s">
        <v>76</v>
      </c>
      <c r="AY272" s="238" t="s">
        <v>122</v>
      </c>
    </row>
    <row r="273" s="16" customFormat="1">
      <c r="A273" s="16"/>
      <c r="B273" s="271"/>
      <c r="C273" s="272"/>
      <c r="D273" s="229" t="s">
        <v>131</v>
      </c>
      <c r="E273" s="273" t="s">
        <v>1</v>
      </c>
      <c r="F273" s="274" t="s">
        <v>245</v>
      </c>
      <c r="G273" s="272"/>
      <c r="H273" s="275">
        <v>643.66099999999994</v>
      </c>
      <c r="I273" s="276"/>
      <c r="J273" s="272"/>
      <c r="K273" s="272"/>
      <c r="L273" s="277"/>
      <c r="M273" s="278"/>
      <c r="N273" s="279"/>
      <c r="O273" s="279"/>
      <c r="P273" s="279"/>
      <c r="Q273" s="279"/>
      <c r="R273" s="279"/>
      <c r="S273" s="279"/>
      <c r="T273" s="280"/>
      <c r="U273" s="16"/>
      <c r="V273" s="16"/>
      <c r="W273" s="16"/>
      <c r="X273" s="16"/>
      <c r="Y273" s="16"/>
      <c r="Z273" s="16"/>
      <c r="AA273" s="16"/>
      <c r="AB273" s="16"/>
      <c r="AC273" s="16"/>
      <c r="AD273" s="16"/>
      <c r="AE273" s="16"/>
      <c r="AT273" s="281" t="s">
        <v>131</v>
      </c>
      <c r="AU273" s="281" t="s">
        <v>83</v>
      </c>
      <c r="AV273" s="16" t="s">
        <v>123</v>
      </c>
      <c r="AW273" s="16" t="s">
        <v>32</v>
      </c>
      <c r="AX273" s="16" t="s">
        <v>76</v>
      </c>
      <c r="AY273" s="281" t="s">
        <v>122</v>
      </c>
    </row>
    <row r="274" s="13" customFormat="1">
      <c r="A274" s="13"/>
      <c r="B274" s="227"/>
      <c r="C274" s="228"/>
      <c r="D274" s="229" t="s">
        <v>131</v>
      </c>
      <c r="E274" s="230" t="s">
        <v>1</v>
      </c>
      <c r="F274" s="231" t="s">
        <v>360</v>
      </c>
      <c r="G274" s="228"/>
      <c r="H274" s="232">
        <v>77.239000000000004</v>
      </c>
      <c r="I274" s="233"/>
      <c r="J274" s="228"/>
      <c r="K274" s="228"/>
      <c r="L274" s="234"/>
      <c r="M274" s="235"/>
      <c r="N274" s="236"/>
      <c r="O274" s="236"/>
      <c r="P274" s="236"/>
      <c r="Q274" s="236"/>
      <c r="R274" s="236"/>
      <c r="S274" s="236"/>
      <c r="T274" s="237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8" t="s">
        <v>131</v>
      </c>
      <c r="AU274" s="238" t="s">
        <v>83</v>
      </c>
      <c r="AV274" s="13" t="s">
        <v>83</v>
      </c>
      <c r="AW274" s="13" t="s">
        <v>32</v>
      </c>
      <c r="AX274" s="13" t="s">
        <v>76</v>
      </c>
      <c r="AY274" s="238" t="s">
        <v>122</v>
      </c>
    </row>
    <row r="275" s="16" customFormat="1">
      <c r="A275" s="16"/>
      <c r="B275" s="271"/>
      <c r="C275" s="272"/>
      <c r="D275" s="229" t="s">
        <v>131</v>
      </c>
      <c r="E275" s="273" t="s">
        <v>1</v>
      </c>
      <c r="F275" s="274" t="s">
        <v>245</v>
      </c>
      <c r="G275" s="272"/>
      <c r="H275" s="275">
        <v>77.239000000000004</v>
      </c>
      <c r="I275" s="276"/>
      <c r="J275" s="272"/>
      <c r="K275" s="272"/>
      <c r="L275" s="277"/>
      <c r="M275" s="278"/>
      <c r="N275" s="279"/>
      <c r="O275" s="279"/>
      <c r="P275" s="279"/>
      <c r="Q275" s="279"/>
      <c r="R275" s="279"/>
      <c r="S275" s="279"/>
      <c r="T275" s="280"/>
      <c r="U275" s="16"/>
      <c r="V275" s="16"/>
      <c r="W275" s="16"/>
      <c r="X275" s="16"/>
      <c r="Y275" s="16"/>
      <c r="Z275" s="16"/>
      <c r="AA275" s="16"/>
      <c r="AB275" s="16"/>
      <c r="AC275" s="16"/>
      <c r="AD275" s="16"/>
      <c r="AE275" s="16"/>
      <c r="AT275" s="281" t="s">
        <v>131</v>
      </c>
      <c r="AU275" s="281" t="s">
        <v>83</v>
      </c>
      <c r="AV275" s="16" t="s">
        <v>123</v>
      </c>
      <c r="AW275" s="16" t="s">
        <v>32</v>
      </c>
      <c r="AX275" s="16" t="s">
        <v>81</v>
      </c>
      <c r="AY275" s="281" t="s">
        <v>122</v>
      </c>
    </row>
    <row r="276" s="2" customFormat="1" ht="24.15" customHeight="1">
      <c r="A276" s="39"/>
      <c r="B276" s="40"/>
      <c r="C276" s="213" t="s">
        <v>361</v>
      </c>
      <c r="D276" s="213" t="s">
        <v>125</v>
      </c>
      <c r="E276" s="214" t="s">
        <v>362</v>
      </c>
      <c r="F276" s="215" t="s">
        <v>363</v>
      </c>
      <c r="G276" s="216" t="s">
        <v>128</v>
      </c>
      <c r="H276" s="217">
        <v>169.023</v>
      </c>
      <c r="I276" s="218"/>
      <c r="J276" s="219">
        <f>ROUND(I276*H276,2)</f>
        <v>0</v>
      </c>
      <c r="K276" s="220"/>
      <c r="L276" s="45"/>
      <c r="M276" s="221" t="s">
        <v>1</v>
      </c>
      <c r="N276" s="222" t="s">
        <v>41</v>
      </c>
      <c r="O276" s="92"/>
      <c r="P276" s="223">
        <f>O276*H276</f>
        <v>0</v>
      </c>
      <c r="Q276" s="223">
        <v>0.0060000000000000001</v>
      </c>
      <c r="R276" s="223">
        <f>Q276*H276</f>
        <v>1.014138</v>
      </c>
      <c r="S276" s="223">
        <v>0</v>
      </c>
      <c r="T276" s="224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25" t="s">
        <v>207</v>
      </c>
      <c r="AT276" s="225" t="s">
        <v>125</v>
      </c>
      <c r="AU276" s="225" t="s">
        <v>83</v>
      </c>
      <c r="AY276" s="18" t="s">
        <v>122</v>
      </c>
      <c r="BE276" s="226">
        <f>IF(N276="základní",J276,0)</f>
        <v>0</v>
      </c>
      <c r="BF276" s="226">
        <f>IF(N276="snížená",J276,0)</f>
        <v>0</v>
      </c>
      <c r="BG276" s="226">
        <f>IF(N276="zákl. přenesená",J276,0)</f>
        <v>0</v>
      </c>
      <c r="BH276" s="226">
        <f>IF(N276="sníž. přenesená",J276,0)</f>
        <v>0</v>
      </c>
      <c r="BI276" s="226">
        <f>IF(N276="nulová",J276,0)</f>
        <v>0</v>
      </c>
      <c r="BJ276" s="18" t="s">
        <v>81</v>
      </c>
      <c r="BK276" s="226">
        <f>ROUND(I276*H276,2)</f>
        <v>0</v>
      </c>
      <c r="BL276" s="18" t="s">
        <v>207</v>
      </c>
      <c r="BM276" s="225" t="s">
        <v>364</v>
      </c>
    </row>
    <row r="277" s="15" customFormat="1">
      <c r="A277" s="15"/>
      <c r="B277" s="250"/>
      <c r="C277" s="251"/>
      <c r="D277" s="229" t="s">
        <v>131</v>
      </c>
      <c r="E277" s="252" t="s">
        <v>1</v>
      </c>
      <c r="F277" s="253" t="s">
        <v>365</v>
      </c>
      <c r="G277" s="251"/>
      <c r="H277" s="252" t="s">
        <v>1</v>
      </c>
      <c r="I277" s="254"/>
      <c r="J277" s="251"/>
      <c r="K277" s="251"/>
      <c r="L277" s="255"/>
      <c r="M277" s="256"/>
      <c r="N277" s="257"/>
      <c r="O277" s="257"/>
      <c r="P277" s="257"/>
      <c r="Q277" s="257"/>
      <c r="R277" s="257"/>
      <c r="S277" s="257"/>
      <c r="T277" s="258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59" t="s">
        <v>131</v>
      </c>
      <c r="AU277" s="259" t="s">
        <v>83</v>
      </c>
      <c r="AV277" s="15" t="s">
        <v>81</v>
      </c>
      <c r="AW277" s="15" t="s">
        <v>32</v>
      </c>
      <c r="AX277" s="15" t="s">
        <v>76</v>
      </c>
      <c r="AY277" s="259" t="s">
        <v>122</v>
      </c>
    </row>
    <row r="278" s="13" customFormat="1">
      <c r="A278" s="13"/>
      <c r="B278" s="227"/>
      <c r="C278" s="228"/>
      <c r="D278" s="229" t="s">
        <v>131</v>
      </c>
      <c r="E278" s="230" t="s">
        <v>1</v>
      </c>
      <c r="F278" s="231" t="s">
        <v>366</v>
      </c>
      <c r="G278" s="228"/>
      <c r="H278" s="232">
        <v>145.90000000000001</v>
      </c>
      <c r="I278" s="233"/>
      <c r="J278" s="228"/>
      <c r="K278" s="228"/>
      <c r="L278" s="234"/>
      <c r="M278" s="235"/>
      <c r="N278" s="236"/>
      <c r="O278" s="236"/>
      <c r="P278" s="236"/>
      <c r="Q278" s="236"/>
      <c r="R278" s="236"/>
      <c r="S278" s="236"/>
      <c r="T278" s="237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8" t="s">
        <v>131</v>
      </c>
      <c r="AU278" s="238" t="s">
        <v>83</v>
      </c>
      <c r="AV278" s="13" t="s">
        <v>83</v>
      </c>
      <c r="AW278" s="13" t="s">
        <v>32</v>
      </c>
      <c r="AX278" s="13" t="s">
        <v>76</v>
      </c>
      <c r="AY278" s="238" t="s">
        <v>122</v>
      </c>
    </row>
    <row r="279" s="13" customFormat="1">
      <c r="A279" s="13"/>
      <c r="B279" s="227"/>
      <c r="C279" s="228"/>
      <c r="D279" s="229" t="s">
        <v>131</v>
      </c>
      <c r="E279" s="230" t="s">
        <v>1</v>
      </c>
      <c r="F279" s="231" t="s">
        <v>367</v>
      </c>
      <c r="G279" s="228"/>
      <c r="H279" s="232">
        <v>11.993</v>
      </c>
      <c r="I279" s="233"/>
      <c r="J279" s="228"/>
      <c r="K279" s="228"/>
      <c r="L279" s="234"/>
      <c r="M279" s="235"/>
      <c r="N279" s="236"/>
      <c r="O279" s="236"/>
      <c r="P279" s="236"/>
      <c r="Q279" s="236"/>
      <c r="R279" s="236"/>
      <c r="S279" s="236"/>
      <c r="T279" s="237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8" t="s">
        <v>131</v>
      </c>
      <c r="AU279" s="238" t="s">
        <v>83</v>
      </c>
      <c r="AV279" s="13" t="s">
        <v>83</v>
      </c>
      <c r="AW279" s="13" t="s">
        <v>32</v>
      </c>
      <c r="AX279" s="13" t="s">
        <v>76</v>
      </c>
      <c r="AY279" s="238" t="s">
        <v>122</v>
      </c>
    </row>
    <row r="280" s="16" customFormat="1">
      <c r="A280" s="16"/>
      <c r="B280" s="271"/>
      <c r="C280" s="272"/>
      <c r="D280" s="229" t="s">
        <v>131</v>
      </c>
      <c r="E280" s="273" t="s">
        <v>1</v>
      </c>
      <c r="F280" s="274" t="s">
        <v>245</v>
      </c>
      <c r="G280" s="272"/>
      <c r="H280" s="275">
        <v>157.893</v>
      </c>
      <c r="I280" s="276"/>
      <c r="J280" s="272"/>
      <c r="K280" s="272"/>
      <c r="L280" s="277"/>
      <c r="M280" s="278"/>
      <c r="N280" s="279"/>
      <c r="O280" s="279"/>
      <c r="P280" s="279"/>
      <c r="Q280" s="279"/>
      <c r="R280" s="279"/>
      <c r="S280" s="279"/>
      <c r="T280" s="280"/>
      <c r="U280" s="16"/>
      <c r="V280" s="16"/>
      <c r="W280" s="16"/>
      <c r="X280" s="16"/>
      <c r="Y280" s="16"/>
      <c r="Z280" s="16"/>
      <c r="AA280" s="16"/>
      <c r="AB280" s="16"/>
      <c r="AC280" s="16"/>
      <c r="AD280" s="16"/>
      <c r="AE280" s="16"/>
      <c r="AT280" s="281" t="s">
        <v>131</v>
      </c>
      <c r="AU280" s="281" t="s">
        <v>83</v>
      </c>
      <c r="AV280" s="16" t="s">
        <v>123</v>
      </c>
      <c r="AW280" s="16" t="s">
        <v>32</v>
      </c>
      <c r="AX280" s="16" t="s">
        <v>76</v>
      </c>
      <c r="AY280" s="281" t="s">
        <v>122</v>
      </c>
    </row>
    <row r="281" s="15" customFormat="1">
      <c r="A281" s="15"/>
      <c r="B281" s="250"/>
      <c r="C281" s="251"/>
      <c r="D281" s="229" t="s">
        <v>131</v>
      </c>
      <c r="E281" s="252" t="s">
        <v>1</v>
      </c>
      <c r="F281" s="253" t="s">
        <v>368</v>
      </c>
      <c r="G281" s="251"/>
      <c r="H281" s="252" t="s">
        <v>1</v>
      </c>
      <c r="I281" s="254"/>
      <c r="J281" s="251"/>
      <c r="K281" s="251"/>
      <c r="L281" s="255"/>
      <c r="M281" s="256"/>
      <c r="N281" s="257"/>
      <c r="O281" s="257"/>
      <c r="P281" s="257"/>
      <c r="Q281" s="257"/>
      <c r="R281" s="257"/>
      <c r="S281" s="257"/>
      <c r="T281" s="258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59" t="s">
        <v>131</v>
      </c>
      <c r="AU281" s="259" t="s">
        <v>83</v>
      </c>
      <c r="AV281" s="15" t="s">
        <v>81</v>
      </c>
      <c r="AW281" s="15" t="s">
        <v>32</v>
      </c>
      <c r="AX281" s="15" t="s">
        <v>76</v>
      </c>
      <c r="AY281" s="259" t="s">
        <v>122</v>
      </c>
    </row>
    <row r="282" s="13" customFormat="1">
      <c r="A282" s="13"/>
      <c r="B282" s="227"/>
      <c r="C282" s="228"/>
      <c r="D282" s="229" t="s">
        <v>131</v>
      </c>
      <c r="E282" s="230" t="s">
        <v>1</v>
      </c>
      <c r="F282" s="231" t="s">
        <v>369</v>
      </c>
      <c r="G282" s="228"/>
      <c r="H282" s="232">
        <v>11.130000000000001</v>
      </c>
      <c r="I282" s="233"/>
      <c r="J282" s="228"/>
      <c r="K282" s="228"/>
      <c r="L282" s="234"/>
      <c r="M282" s="235"/>
      <c r="N282" s="236"/>
      <c r="O282" s="236"/>
      <c r="P282" s="236"/>
      <c r="Q282" s="236"/>
      <c r="R282" s="236"/>
      <c r="S282" s="236"/>
      <c r="T282" s="237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8" t="s">
        <v>131</v>
      </c>
      <c r="AU282" s="238" t="s">
        <v>83</v>
      </c>
      <c r="AV282" s="13" t="s">
        <v>83</v>
      </c>
      <c r="AW282" s="13" t="s">
        <v>32</v>
      </c>
      <c r="AX282" s="13" t="s">
        <v>76</v>
      </c>
      <c r="AY282" s="238" t="s">
        <v>122</v>
      </c>
    </row>
    <row r="283" s="16" customFormat="1">
      <c r="A283" s="16"/>
      <c r="B283" s="271"/>
      <c r="C283" s="272"/>
      <c r="D283" s="229" t="s">
        <v>131</v>
      </c>
      <c r="E283" s="273" t="s">
        <v>1</v>
      </c>
      <c r="F283" s="274" t="s">
        <v>245</v>
      </c>
      <c r="G283" s="272"/>
      <c r="H283" s="275">
        <v>11.130000000000001</v>
      </c>
      <c r="I283" s="276"/>
      <c r="J283" s="272"/>
      <c r="K283" s="272"/>
      <c r="L283" s="277"/>
      <c r="M283" s="278"/>
      <c r="N283" s="279"/>
      <c r="O283" s="279"/>
      <c r="P283" s="279"/>
      <c r="Q283" s="279"/>
      <c r="R283" s="279"/>
      <c r="S283" s="279"/>
      <c r="T283" s="280"/>
      <c r="U283" s="16"/>
      <c r="V283" s="16"/>
      <c r="W283" s="16"/>
      <c r="X283" s="16"/>
      <c r="Y283" s="16"/>
      <c r="Z283" s="16"/>
      <c r="AA283" s="16"/>
      <c r="AB283" s="16"/>
      <c r="AC283" s="16"/>
      <c r="AD283" s="16"/>
      <c r="AE283" s="16"/>
      <c r="AT283" s="281" t="s">
        <v>131</v>
      </c>
      <c r="AU283" s="281" t="s">
        <v>83</v>
      </c>
      <c r="AV283" s="16" t="s">
        <v>123</v>
      </c>
      <c r="AW283" s="16" t="s">
        <v>32</v>
      </c>
      <c r="AX283" s="16" t="s">
        <v>76</v>
      </c>
      <c r="AY283" s="281" t="s">
        <v>122</v>
      </c>
    </row>
    <row r="284" s="14" customFormat="1">
      <c r="A284" s="14"/>
      <c r="B284" s="239"/>
      <c r="C284" s="240"/>
      <c r="D284" s="229" t="s">
        <v>131</v>
      </c>
      <c r="E284" s="241" t="s">
        <v>1</v>
      </c>
      <c r="F284" s="242" t="s">
        <v>133</v>
      </c>
      <c r="G284" s="240"/>
      <c r="H284" s="243">
        <v>169.023</v>
      </c>
      <c r="I284" s="244"/>
      <c r="J284" s="240"/>
      <c r="K284" s="240"/>
      <c r="L284" s="245"/>
      <c r="M284" s="246"/>
      <c r="N284" s="247"/>
      <c r="O284" s="247"/>
      <c r="P284" s="247"/>
      <c r="Q284" s="247"/>
      <c r="R284" s="247"/>
      <c r="S284" s="247"/>
      <c r="T284" s="248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9" t="s">
        <v>131</v>
      </c>
      <c r="AU284" s="249" t="s">
        <v>83</v>
      </c>
      <c r="AV284" s="14" t="s">
        <v>129</v>
      </c>
      <c r="AW284" s="14" t="s">
        <v>32</v>
      </c>
      <c r="AX284" s="14" t="s">
        <v>81</v>
      </c>
      <c r="AY284" s="249" t="s">
        <v>122</v>
      </c>
    </row>
    <row r="285" s="2" customFormat="1" ht="33" customHeight="1">
      <c r="A285" s="39"/>
      <c r="B285" s="40"/>
      <c r="C285" s="213" t="s">
        <v>370</v>
      </c>
      <c r="D285" s="213" t="s">
        <v>125</v>
      </c>
      <c r="E285" s="214" t="s">
        <v>371</v>
      </c>
      <c r="F285" s="215" t="s">
        <v>372</v>
      </c>
      <c r="G285" s="216" t="s">
        <v>128</v>
      </c>
      <c r="H285" s="217">
        <v>128.26499999999999</v>
      </c>
      <c r="I285" s="218"/>
      <c r="J285" s="219">
        <f>ROUND(I285*H285,2)</f>
        <v>0</v>
      </c>
      <c r="K285" s="220"/>
      <c r="L285" s="45"/>
      <c r="M285" s="221" t="s">
        <v>1</v>
      </c>
      <c r="N285" s="222" t="s">
        <v>41</v>
      </c>
      <c r="O285" s="92"/>
      <c r="P285" s="223">
        <f>O285*H285</f>
        <v>0</v>
      </c>
      <c r="Q285" s="223">
        <v>0.00058</v>
      </c>
      <c r="R285" s="223">
        <f>Q285*H285</f>
        <v>0.074393699999999993</v>
      </c>
      <c r="S285" s="223">
        <v>0</v>
      </c>
      <c r="T285" s="224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25" t="s">
        <v>207</v>
      </c>
      <c r="AT285" s="225" t="s">
        <v>125</v>
      </c>
      <c r="AU285" s="225" t="s">
        <v>83</v>
      </c>
      <c r="AY285" s="18" t="s">
        <v>122</v>
      </c>
      <c r="BE285" s="226">
        <f>IF(N285="základní",J285,0)</f>
        <v>0</v>
      </c>
      <c r="BF285" s="226">
        <f>IF(N285="snížená",J285,0)</f>
        <v>0</v>
      </c>
      <c r="BG285" s="226">
        <f>IF(N285="zákl. přenesená",J285,0)</f>
        <v>0</v>
      </c>
      <c r="BH285" s="226">
        <f>IF(N285="sníž. přenesená",J285,0)</f>
        <v>0</v>
      </c>
      <c r="BI285" s="226">
        <f>IF(N285="nulová",J285,0)</f>
        <v>0</v>
      </c>
      <c r="BJ285" s="18" t="s">
        <v>81</v>
      </c>
      <c r="BK285" s="226">
        <f>ROUND(I285*H285,2)</f>
        <v>0</v>
      </c>
      <c r="BL285" s="18" t="s">
        <v>207</v>
      </c>
      <c r="BM285" s="225" t="s">
        <v>373</v>
      </c>
    </row>
    <row r="286" s="15" customFormat="1">
      <c r="A286" s="15"/>
      <c r="B286" s="250"/>
      <c r="C286" s="251"/>
      <c r="D286" s="229" t="s">
        <v>131</v>
      </c>
      <c r="E286" s="252" t="s">
        <v>1</v>
      </c>
      <c r="F286" s="253" t="s">
        <v>374</v>
      </c>
      <c r="G286" s="251"/>
      <c r="H286" s="252" t="s">
        <v>1</v>
      </c>
      <c r="I286" s="254"/>
      <c r="J286" s="251"/>
      <c r="K286" s="251"/>
      <c r="L286" s="255"/>
      <c r="M286" s="256"/>
      <c r="N286" s="257"/>
      <c r="O286" s="257"/>
      <c r="P286" s="257"/>
      <c r="Q286" s="257"/>
      <c r="R286" s="257"/>
      <c r="S286" s="257"/>
      <c r="T286" s="258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59" t="s">
        <v>131</v>
      </c>
      <c r="AU286" s="259" t="s">
        <v>83</v>
      </c>
      <c r="AV286" s="15" t="s">
        <v>81</v>
      </c>
      <c r="AW286" s="15" t="s">
        <v>32</v>
      </c>
      <c r="AX286" s="15" t="s">
        <v>76</v>
      </c>
      <c r="AY286" s="259" t="s">
        <v>122</v>
      </c>
    </row>
    <row r="287" s="13" customFormat="1">
      <c r="A287" s="13"/>
      <c r="B287" s="227"/>
      <c r="C287" s="228"/>
      <c r="D287" s="229" t="s">
        <v>131</v>
      </c>
      <c r="E287" s="230" t="s">
        <v>1</v>
      </c>
      <c r="F287" s="231" t="s">
        <v>375</v>
      </c>
      <c r="G287" s="228"/>
      <c r="H287" s="232">
        <v>69.239999999999995</v>
      </c>
      <c r="I287" s="233"/>
      <c r="J287" s="228"/>
      <c r="K287" s="228"/>
      <c r="L287" s="234"/>
      <c r="M287" s="235"/>
      <c r="N287" s="236"/>
      <c r="O287" s="236"/>
      <c r="P287" s="236"/>
      <c r="Q287" s="236"/>
      <c r="R287" s="236"/>
      <c r="S287" s="236"/>
      <c r="T287" s="237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8" t="s">
        <v>131</v>
      </c>
      <c r="AU287" s="238" t="s">
        <v>83</v>
      </c>
      <c r="AV287" s="13" t="s">
        <v>83</v>
      </c>
      <c r="AW287" s="13" t="s">
        <v>32</v>
      </c>
      <c r="AX287" s="13" t="s">
        <v>76</v>
      </c>
      <c r="AY287" s="238" t="s">
        <v>122</v>
      </c>
    </row>
    <row r="288" s="13" customFormat="1">
      <c r="A288" s="13"/>
      <c r="B288" s="227"/>
      <c r="C288" s="228"/>
      <c r="D288" s="229" t="s">
        <v>131</v>
      </c>
      <c r="E288" s="230" t="s">
        <v>1</v>
      </c>
      <c r="F288" s="231" t="s">
        <v>376</v>
      </c>
      <c r="G288" s="228"/>
      <c r="H288" s="232">
        <v>0.70699999999999996</v>
      </c>
      <c r="I288" s="233"/>
      <c r="J288" s="228"/>
      <c r="K288" s="228"/>
      <c r="L288" s="234"/>
      <c r="M288" s="235"/>
      <c r="N288" s="236"/>
      <c r="O288" s="236"/>
      <c r="P288" s="236"/>
      <c r="Q288" s="236"/>
      <c r="R288" s="236"/>
      <c r="S288" s="236"/>
      <c r="T288" s="237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8" t="s">
        <v>131</v>
      </c>
      <c r="AU288" s="238" t="s">
        <v>83</v>
      </c>
      <c r="AV288" s="13" t="s">
        <v>83</v>
      </c>
      <c r="AW288" s="13" t="s">
        <v>32</v>
      </c>
      <c r="AX288" s="13" t="s">
        <v>76</v>
      </c>
      <c r="AY288" s="238" t="s">
        <v>122</v>
      </c>
    </row>
    <row r="289" s="16" customFormat="1">
      <c r="A289" s="16"/>
      <c r="B289" s="271"/>
      <c r="C289" s="272"/>
      <c r="D289" s="229" t="s">
        <v>131</v>
      </c>
      <c r="E289" s="273" t="s">
        <v>1</v>
      </c>
      <c r="F289" s="274" t="s">
        <v>245</v>
      </c>
      <c r="G289" s="272"/>
      <c r="H289" s="275">
        <v>69.947000000000003</v>
      </c>
      <c r="I289" s="276"/>
      <c r="J289" s="272"/>
      <c r="K289" s="272"/>
      <c r="L289" s="277"/>
      <c r="M289" s="278"/>
      <c r="N289" s="279"/>
      <c r="O289" s="279"/>
      <c r="P289" s="279"/>
      <c r="Q289" s="279"/>
      <c r="R289" s="279"/>
      <c r="S289" s="279"/>
      <c r="T289" s="280"/>
      <c r="U289" s="16"/>
      <c r="V289" s="16"/>
      <c r="W289" s="16"/>
      <c r="X289" s="16"/>
      <c r="Y289" s="16"/>
      <c r="Z289" s="16"/>
      <c r="AA289" s="16"/>
      <c r="AB289" s="16"/>
      <c r="AC289" s="16"/>
      <c r="AD289" s="16"/>
      <c r="AE289" s="16"/>
      <c r="AT289" s="281" t="s">
        <v>131</v>
      </c>
      <c r="AU289" s="281" t="s">
        <v>83</v>
      </c>
      <c r="AV289" s="16" t="s">
        <v>123</v>
      </c>
      <c r="AW289" s="16" t="s">
        <v>32</v>
      </c>
      <c r="AX289" s="16" t="s">
        <v>76</v>
      </c>
      <c r="AY289" s="281" t="s">
        <v>122</v>
      </c>
    </row>
    <row r="290" s="15" customFormat="1">
      <c r="A290" s="15"/>
      <c r="B290" s="250"/>
      <c r="C290" s="251"/>
      <c r="D290" s="229" t="s">
        <v>131</v>
      </c>
      <c r="E290" s="252" t="s">
        <v>1</v>
      </c>
      <c r="F290" s="253" t="s">
        <v>377</v>
      </c>
      <c r="G290" s="251"/>
      <c r="H290" s="252" t="s">
        <v>1</v>
      </c>
      <c r="I290" s="254"/>
      <c r="J290" s="251"/>
      <c r="K290" s="251"/>
      <c r="L290" s="255"/>
      <c r="M290" s="256"/>
      <c r="N290" s="257"/>
      <c r="O290" s="257"/>
      <c r="P290" s="257"/>
      <c r="Q290" s="257"/>
      <c r="R290" s="257"/>
      <c r="S290" s="257"/>
      <c r="T290" s="258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59" t="s">
        <v>131</v>
      </c>
      <c r="AU290" s="259" t="s">
        <v>83</v>
      </c>
      <c r="AV290" s="15" t="s">
        <v>81</v>
      </c>
      <c r="AW290" s="15" t="s">
        <v>32</v>
      </c>
      <c r="AX290" s="15" t="s">
        <v>76</v>
      </c>
      <c r="AY290" s="259" t="s">
        <v>122</v>
      </c>
    </row>
    <row r="291" s="13" customFormat="1">
      <c r="A291" s="13"/>
      <c r="B291" s="227"/>
      <c r="C291" s="228"/>
      <c r="D291" s="229" t="s">
        <v>131</v>
      </c>
      <c r="E291" s="230" t="s">
        <v>1</v>
      </c>
      <c r="F291" s="231" t="s">
        <v>378</v>
      </c>
      <c r="G291" s="228"/>
      <c r="H291" s="232">
        <v>4.5880000000000001</v>
      </c>
      <c r="I291" s="233"/>
      <c r="J291" s="228"/>
      <c r="K291" s="228"/>
      <c r="L291" s="234"/>
      <c r="M291" s="235"/>
      <c r="N291" s="236"/>
      <c r="O291" s="236"/>
      <c r="P291" s="236"/>
      <c r="Q291" s="236"/>
      <c r="R291" s="236"/>
      <c r="S291" s="236"/>
      <c r="T291" s="237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8" t="s">
        <v>131</v>
      </c>
      <c r="AU291" s="238" t="s">
        <v>83</v>
      </c>
      <c r="AV291" s="13" t="s">
        <v>83</v>
      </c>
      <c r="AW291" s="13" t="s">
        <v>32</v>
      </c>
      <c r="AX291" s="13" t="s">
        <v>76</v>
      </c>
      <c r="AY291" s="238" t="s">
        <v>122</v>
      </c>
    </row>
    <row r="292" s="13" customFormat="1">
      <c r="A292" s="13"/>
      <c r="B292" s="227"/>
      <c r="C292" s="228"/>
      <c r="D292" s="229" t="s">
        <v>131</v>
      </c>
      <c r="E292" s="230" t="s">
        <v>1</v>
      </c>
      <c r="F292" s="231" t="s">
        <v>252</v>
      </c>
      <c r="G292" s="228"/>
      <c r="H292" s="232">
        <v>38.770000000000003</v>
      </c>
      <c r="I292" s="233"/>
      <c r="J292" s="228"/>
      <c r="K292" s="228"/>
      <c r="L292" s="234"/>
      <c r="M292" s="235"/>
      <c r="N292" s="236"/>
      <c r="O292" s="236"/>
      <c r="P292" s="236"/>
      <c r="Q292" s="236"/>
      <c r="R292" s="236"/>
      <c r="S292" s="236"/>
      <c r="T292" s="237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8" t="s">
        <v>131</v>
      </c>
      <c r="AU292" s="238" t="s">
        <v>83</v>
      </c>
      <c r="AV292" s="13" t="s">
        <v>83</v>
      </c>
      <c r="AW292" s="13" t="s">
        <v>32</v>
      </c>
      <c r="AX292" s="13" t="s">
        <v>76</v>
      </c>
      <c r="AY292" s="238" t="s">
        <v>122</v>
      </c>
    </row>
    <row r="293" s="13" customFormat="1">
      <c r="A293" s="13"/>
      <c r="B293" s="227"/>
      <c r="C293" s="228"/>
      <c r="D293" s="229" t="s">
        <v>131</v>
      </c>
      <c r="E293" s="230" t="s">
        <v>1</v>
      </c>
      <c r="F293" s="231" t="s">
        <v>379</v>
      </c>
      <c r="G293" s="228"/>
      <c r="H293" s="232">
        <v>14.960000000000001</v>
      </c>
      <c r="I293" s="233"/>
      <c r="J293" s="228"/>
      <c r="K293" s="228"/>
      <c r="L293" s="234"/>
      <c r="M293" s="235"/>
      <c r="N293" s="236"/>
      <c r="O293" s="236"/>
      <c r="P293" s="236"/>
      <c r="Q293" s="236"/>
      <c r="R293" s="236"/>
      <c r="S293" s="236"/>
      <c r="T293" s="237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8" t="s">
        <v>131</v>
      </c>
      <c r="AU293" s="238" t="s">
        <v>83</v>
      </c>
      <c r="AV293" s="13" t="s">
        <v>83</v>
      </c>
      <c r="AW293" s="13" t="s">
        <v>32</v>
      </c>
      <c r="AX293" s="13" t="s">
        <v>76</v>
      </c>
      <c r="AY293" s="238" t="s">
        <v>122</v>
      </c>
    </row>
    <row r="294" s="16" customFormat="1">
      <c r="A294" s="16"/>
      <c r="B294" s="271"/>
      <c r="C294" s="272"/>
      <c r="D294" s="229" t="s">
        <v>131</v>
      </c>
      <c r="E294" s="273" t="s">
        <v>1</v>
      </c>
      <c r="F294" s="274" t="s">
        <v>245</v>
      </c>
      <c r="G294" s="272"/>
      <c r="H294" s="275">
        <v>58.317999999999998</v>
      </c>
      <c r="I294" s="276"/>
      <c r="J294" s="272"/>
      <c r="K294" s="272"/>
      <c r="L294" s="277"/>
      <c r="M294" s="278"/>
      <c r="N294" s="279"/>
      <c r="O294" s="279"/>
      <c r="P294" s="279"/>
      <c r="Q294" s="279"/>
      <c r="R294" s="279"/>
      <c r="S294" s="279"/>
      <c r="T294" s="280"/>
      <c r="U294" s="16"/>
      <c r="V294" s="16"/>
      <c r="W294" s="16"/>
      <c r="X294" s="16"/>
      <c r="Y294" s="16"/>
      <c r="Z294" s="16"/>
      <c r="AA294" s="16"/>
      <c r="AB294" s="16"/>
      <c r="AC294" s="16"/>
      <c r="AD294" s="16"/>
      <c r="AE294" s="16"/>
      <c r="AT294" s="281" t="s">
        <v>131</v>
      </c>
      <c r="AU294" s="281" t="s">
        <v>83</v>
      </c>
      <c r="AV294" s="16" t="s">
        <v>123</v>
      </c>
      <c r="AW294" s="16" t="s">
        <v>32</v>
      </c>
      <c r="AX294" s="16" t="s">
        <v>76</v>
      </c>
      <c r="AY294" s="281" t="s">
        <v>122</v>
      </c>
    </row>
    <row r="295" s="14" customFormat="1">
      <c r="A295" s="14"/>
      <c r="B295" s="239"/>
      <c r="C295" s="240"/>
      <c r="D295" s="229" t="s">
        <v>131</v>
      </c>
      <c r="E295" s="241" t="s">
        <v>1</v>
      </c>
      <c r="F295" s="242" t="s">
        <v>133</v>
      </c>
      <c r="G295" s="240"/>
      <c r="H295" s="243">
        <v>128.26499999999999</v>
      </c>
      <c r="I295" s="244"/>
      <c r="J295" s="240"/>
      <c r="K295" s="240"/>
      <c r="L295" s="245"/>
      <c r="M295" s="246"/>
      <c r="N295" s="247"/>
      <c r="O295" s="247"/>
      <c r="P295" s="247"/>
      <c r="Q295" s="247"/>
      <c r="R295" s="247"/>
      <c r="S295" s="247"/>
      <c r="T295" s="248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49" t="s">
        <v>131</v>
      </c>
      <c r="AU295" s="249" t="s">
        <v>83</v>
      </c>
      <c r="AV295" s="14" t="s">
        <v>129</v>
      </c>
      <c r="AW295" s="14" t="s">
        <v>32</v>
      </c>
      <c r="AX295" s="14" t="s">
        <v>81</v>
      </c>
      <c r="AY295" s="249" t="s">
        <v>122</v>
      </c>
    </row>
    <row r="296" s="2" customFormat="1" ht="21.75" customHeight="1">
      <c r="A296" s="39"/>
      <c r="B296" s="40"/>
      <c r="C296" s="260" t="s">
        <v>380</v>
      </c>
      <c r="D296" s="260" t="s">
        <v>193</v>
      </c>
      <c r="E296" s="261" t="s">
        <v>381</v>
      </c>
      <c r="F296" s="262" t="s">
        <v>382</v>
      </c>
      <c r="G296" s="263" t="s">
        <v>128</v>
      </c>
      <c r="H296" s="264">
        <v>59.484000000000002</v>
      </c>
      <c r="I296" s="265"/>
      <c r="J296" s="266">
        <f>ROUND(I296*H296,2)</f>
        <v>0</v>
      </c>
      <c r="K296" s="267"/>
      <c r="L296" s="268"/>
      <c r="M296" s="269" t="s">
        <v>1</v>
      </c>
      <c r="N296" s="270" t="s">
        <v>41</v>
      </c>
      <c r="O296" s="92"/>
      <c r="P296" s="223">
        <f>O296*H296</f>
        <v>0</v>
      </c>
      <c r="Q296" s="223">
        <v>0.0016999999999999999</v>
      </c>
      <c r="R296" s="223">
        <f>Q296*H296</f>
        <v>0.1011228</v>
      </c>
      <c r="S296" s="223">
        <v>0</v>
      </c>
      <c r="T296" s="224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25" t="s">
        <v>296</v>
      </c>
      <c r="AT296" s="225" t="s">
        <v>193</v>
      </c>
      <c r="AU296" s="225" t="s">
        <v>83</v>
      </c>
      <c r="AY296" s="18" t="s">
        <v>122</v>
      </c>
      <c r="BE296" s="226">
        <f>IF(N296="základní",J296,0)</f>
        <v>0</v>
      </c>
      <c r="BF296" s="226">
        <f>IF(N296="snížená",J296,0)</f>
        <v>0</v>
      </c>
      <c r="BG296" s="226">
        <f>IF(N296="zákl. přenesená",J296,0)</f>
        <v>0</v>
      </c>
      <c r="BH296" s="226">
        <f>IF(N296="sníž. přenesená",J296,0)</f>
        <v>0</v>
      </c>
      <c r="BI296" s="226">
        <f>IF(N296="nulová",J296,0)</f>
        <v>0</v>
      </c>
      <c r="BJ296" s="18" t="s">
        <v>81</v>
      </c>
      <c r="BK296" s="226">
        <f>ROUND(I296*H296,2)</f>
        <v>0</v>
      </c>
      <c r="BL296" s="18" t="s">
        <v>207</v>
      </c>
      <c r="BM296" s="225" t="s">
        <v>383</v>
      </c>
    </row>
    <row r="297" s="15" customFormat="1">
      <c r="A297" s="15"/>
      <c r="B297" s="250"/>
      <c r="C297" s="251"/>
      <c r="D297" s="229" t="s">
        <v>131</v>
      </c>
      <c r="E297" s="252" t="s">
        <v>1</v>
      </c>
      <c r="F297" s="253" t="s">
        <v>384</v>
      </c>
      <c r="G297" s="251"/>
      <c r="H297" s="252" t="s">
        <v>1</v>
      </c>
      <c r="I297" s="254"/>
      <c r="J297" s="251"/>
      <c r="K297" s="251"/>
      <c r="L297" s="255"/>
      <c r="M297" s="256"/>
      <c r="N297" s="257"/>
      <c r="O297" s="257"/>
      <c r="P297" s="257"/>
      <c r="Q297" s="257"/>
      <c r="R297" s="257"/>
      <c r="S297" s="257"/>
      <c r="T297" s="258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59" t="s">
        <v>131</v>
      </c>
      <c r="AU297" s="259" t="s">
        <v>83</v>
      </c>
      <c r="AV297" s="15" t="s">
        <v>81</v>
      </c>
      <c r="AW297" s="15" t="s">
        <v>32</v>
      </c>
      <c r="AX297" s="15" t="s">
        <v>76</v>
      </c>
      <c r="AY297" s="259" t="s">
        <v>122</v>
      </c>
    </row>
    <row r="298" s="13" customFormat="1">
      <c r="A298" s="13"/>
      <c r="B298" s="227"/>
      <c r="C298" s="228"/>
      <c r="D298" s="229" t="s">
        <v>131</v>
      </c>
      <c r="E298" s="230" t="s">
        <v>1</v>
      </c>
      <c r="F298" s="231" t="s">
        <v>378</v>
      </c>
      <c r="G298" s="228"/>
      <c r="H298" s="232">
        <v>4.5880000000000001</v>
      </c>
      <c r="I298" s="233"/>
      <c r="J298" s="228"/>
      <c r="K298" s="228"/>
      <c r="L298" s="234"/>
      <c r="M298" s="235"/>
      <c r="N298" s="236"/>
      <c r="O298" s="236"/>
      <c r="P298" s="236"/>
      <c r="Q298" s="236"/>
      <c r="R298" s="236"/>
      <c r="S298" s="236"/>
      <c r="T298" s="237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8" t="s">
        <v>131</v>
      </c>
      <c r="AU298" s="238" t="s">
        <v>83</v>
      </c>
      <c r="AV298" s="13" t="s">
        <v>83</v>
      </c>
      <c r="AW298" s="13" t="s">
        <v>32</v>
      </c>
      <c r="AX298" s="13" t="s">
        <v>76</v>
      </c>
      <c r="AY298" s="238" t="s">
        <v>122</v>
      </c>
    </row>
    <row r="299" s="13" customFormat="1">
      <c r="A299" s="13"/>
      <c r="B299" s="227"/>
      <c r="C299" s="228"/>
      <c r="D299" s="229" t="s">
        <v>131</v>
      </c>
      <c r="E299" s="230" t="s">
        <v>1</v>
      </c>
      <c r="F299" s="231" t="s">
        <v>252</v>
      </c>
      <c r="G299" s="228"/>
      <c r="H299" s="232">
        <v>38.770000000000003</v>
      </c>
      <c r="I299" s="233"/>
      <c r="J299" s="228"/>
      <c r="K299" s="228"/>
      <c r="L299" s="234"/>
      <c r="M299" s="235"/>
      <c r="N299" s="236"/>
      <c r="O299" s="236"/>
      <c r="P299" s="236"/>
      <c r="Q299" s="236"/>
      <c r="R299" s="236"/>
      <c r="S299" s="236"/>
      <c r="T299" s="237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8" t="s">
        <v>131</v>
      </c>
      <c r="AU299" s="238" t="s">
        <v>83</v>
      </c>
      <c r="AV299" s="13" t="s">
        <v>83</v>
      </c>
      <c r="AW299" s="13" t="s">
        <v>32</v>
      </c>
      <c r="AX299" s="13" t="s">
        <v>76</v>
      </c>
      <c r="AY299" s="238" t="s">
        <v>122</v>
      </c>
    </row>
    <row r="300" s="13" customFormat="1">
      <c r="A300" s="13"/>
      <c r="B300" s="227"/>
      <c r="C300" s="228"/>
      <c r="D300" s="229" t="s">
        <v>131</v>
      </c>
      <c r="E300" s="230" t="s">
        <v>1</v>
      </c>
      <c r="F300" s="231" t="s">
        <v>385</v>
      </c>
      <c r="G300" s="228"/>
      <c r="H300" s="232">
        <v>14.960000000000001</v>
      </c>
      <c r="I300" s="233"/>
      <c r="J300" s="228"/>
      <c r="K300" s="228"/>
      <c r="L300" s="234"/>
      <c r="M300" s="235"/>
      <c r="N300" s="236"/>
      <c r="O300" s="236"/>
      <c r="P300" s="236"/>
      <c r="Q300" s="236"/>
      <c r="R300" s="236"/>
      <c r="S300" s="236"/>
      <c r="T300" s="237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8" t="s">
        <v>131</v>
      </c>
      <c r="AU300" s="238" t="s">
        <v>83</v>
      </c>
      <c r="AV300" s="13" t="s">
        <v>83</v>
      </c>
      <c r="AW300" s="13" t="s">
        <v>32</v>
      </c>
      <c r="AX300" s="13" t="s">
        <v>76</v>
      </c>
      <c r="AY300" s="238" t="s">
        <v>122</v>
      </c>
    </row>
    <row r="301" s="14" customFormat="1">
      <c r="A301" s="14"/>
      <c r="B301" s="239"/>
      <c r="C301" s="240"/>
      <c r="D301" s="229" t="s">
        <v>131</v>
      </c>
      <c r="E301" s="241" t="s">
        <v>1</v>
      </c>
      <c r="F301" s="242" t="s">
        <v>133</v>
      </c>
      <c r="G301" s="240"/>
      <c r="H301" s="243">
        <v>58.317999999999998</v>
      </c>
      <c r="I301" s="244"/>
      <c r="J301" s="240"/>
      <c r="K301" s="240"/>
      <c r="L301" s="245"/>
      <c r="M301" s="246"/>
      <c r="N301" s="247"/>
      <c r="O301" s="247"/>
      <c r="P301" s="247"/>
      <c r="Q301" s="247"/>
      <c r="R301" s="247"/>
      <c r="S301" s="247"/>
      <c r="T301" s="248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9" t="s">
        <v>131</v>
      </c>
      <c r="AU301" s="249" t="s">
        <v>83</v>
      </c>
      <c r="AV301" s="14" t="s">
        <v>129</v>
      </c>
      <c r="AW301" s="14" t="s">
        <v>32</v>
      </c>
      <c r="AX301" s="14" t="s">
        <v>81</v>
      </c>
      <c r="AY301" s="249" t="s">
        <v>122</v>
      </c>
    </row>
    <row r="302" s="13" customFormat="1">
      <c r="A302" s="13"/>
      <c r="B302" s="227"/>
      <c r="C302" s="228"/>
      <c r="D302" s="229" t="s">
        <v>131</v>
      </c>
      <c r="E302" s="228"/>
      <c r="F302" s="231" t="s">
        <v>386</v>
      </c>
      <c r="G302" s="228"/>
      <c r="H302" s="232">
        <v>59.484000000000002</v>
      </c>
      <c r="I302" s="233"/>
      <c r="J302" s="228"/>
      <c r="K302" s="228"/>
      <c r="L302" s="234"/>
      <c r="M302" s="235"/>
      <c r="N302" s="236"/>
      <c r="O302" s="236"/>
      <c r="P302" s="236"/>
      <c r="Q302" s="236"/>
      <c r="R302" s="236"/>
      <c r="S302" s="236"/>
      <c r="T302" s="237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8" t="s">
        <v>131</v>
      </c>
      <c r="AU302" s="238" t="s">
        <v>83</v>
      </c>
      <c r="AV302" s="13" t="s">
        <v>83</v>
      </c>
      <c r="AW302" s="13" t="s">
        <v>4</v>
      </c>
      <c r="AX302" s="13" t="s">
        <v>81</v>
      </c>
      <c r="AY302" s="238" t="s">
        <v>122</v>
      </c>
    </row>
    <row r="303" s="2" customFormat="1" ht="24.15" customHeight="1">
      <c r="A303" s="39"/>
      <c r="B303" s="40"/>
      <c r="C303" s="260" t="s">
        <v>387</v>
      </c>
      <c r="D303" s="260" t="s">
        <v>193</v>
      </c>
      <c r="E303" s="261" t="s">
        <v>388</v>
      </c>
      <c r="F303" s="262" t="s">
        <v>389</v>
      </c>
      <c r="G303" s="263" t="s">
        <v>128</v>
      </c>
      <c r="H303" s="264">
        <v>11.353</v>
      </c>
      <c r="I303" s="265"/>
      <c r="J303" s="266">
        <f>ROUND(I303*H303,2)</f>
        <v>0</v>
      </c>
      <c r="K303" s="267"/>
      <c r="L303" s="268"/>
      <c r="M303" s="269" t="s">
        <v>1</v>
      </c>
      <c r="N303" s="270" t="s">
        <v>41</v>
      </c>
      <c r="O303" s="92"/>
      <c r="P303" s="223">
        <f>O303*H303</f>
        <v>0</v>
      </c>
      <c r="Q303" s="223">
        <v>0.0016999999999999999</v>
      </c>
      <c r="R303" s="223">
        <f>Q303*H303</f>
        <v>0.019300099999999997</v>
      </c>
      <c r="S303" s="223">
        <v>0</v>
      </c>
      <c r="T303" s="224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25" t="s">
        <v>296</v>
      </c>
      <c r="AT303" s="225" t="s">
        <v>193</v>
      </c>
      <c r="AU303" s="225" t="s">
        <v>83</v>
      </c>
      <c r="AY303" s="18" t="s">
        <v>122</v>
      </c>
      <c r="BE303" s="226">
        <f>IF(N303="základní",J303,0)</f>
        <v>0</v>
      </c>
      <c r="BF303" s="226">
        <f>IF(N303="snížená",J303,0)</f>
        <v>0</v>
      </c>
      <c r="BG303" s="226">
        <f>IF(N303="zákl. přenesená",J303,0)</f>
        <v>0</v>
      </c>
      <c r="BH303" s="226">
        <f>IF(N303="sníž. přenesená",J303,0)</f>
        <v>0</v>
      </c>
      <c r="BI303" s="226">
        <f>IF(N303="nulová",J303,0)</f>
        <v>0</v>
      </c>
      <c r="BJ303" s="18" t="s">
        <v>81</v>
      </c>
      <c r="BK303" s="226">
        <f>ROUND(I303*H303,2)</f>
        <v>0</v>
      </c>
      <c r="BL303" s="18" t="s">
        <v>207</v>
      </c>
      <c r="BM303" s="225" t="s">
        <v>390</v>
      </c>
    </row>
    <row r="304" s="13" customFormat="1">
      <c r="A304" s="13"/>
      <c r="B304" s="227"/>
      <c r="C304" s="228"/>
      <c r="D304" s="229" t="s">
        <v>131</v>
      </c>
      <c r="E304" s="230" t="s">
        <v>1</v>
      </c>
      <c r="F304" s="231" t="s">
        <v>369</v>
      </c>
      <c r="G304" s="228"/>
      <c r="H304" s="232">
        <v>11.130000000000001</v>
      </c>
      <c r="I304" s="233"/>
      <c r="J304" s="228"/>
      <c r="K304" s="228"/>
      <c r="L304" s="234"/>
      <c r="M304" s="235"/>
      <c r="N304" s="236"/>
      <c r="O304" s="236"/>
      <c r="P304" s="236"/>
      <c r="Q304" s="236"/>
      <c r="R304" s="236"/>
      <c r="S304" s="236"/>
      <c r="T304" s="237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8" t="s">
        <v>131</v>
      </c>
      <c r="AU304" s="238" t="s">
        <v>83</v>
      </c>
      <c r="AV304" s="13" t="s">
        <v>83</v>
      </c>
      <c r="AW304" s="13" t="s">
        <v>32</v>
      </c>
      <c r="AX304" s="13" t="s">
        <v>81</v>
      </c>
      <c r="AY304" s="238" t="s">
        <v>122</v>
      </c>
    </row>
    <row r="305" s="13" customFormat="1">
      <c r="A305" s="13"/>
      <c r="B305" s="227"/>
      <c r="C305" s="228"/>
      <c r="D305" s="229" t="s">
        <v>131</v>
      </c>
      <c r="E305" s="228"/>
      <c r="F305" s="231" t="s">
        <v>391</v>
      </c>
      <c r="G305" s="228"/>
      <c r="H305" s="232">
        <v>11.353</v>
      </c>
      <c r="I305" s="233"/>
      <c r="J305" s="228"/>
      <c r="K305" s="228"/>
      <c r="L305" s="234"/>
      <c r="M305" s="235"/>
      <c r="N305" s="236"/>
      <c r="O305" s="236"/>
      <c r="P305" s="236"/>
      <c r="Q305" s="236"/>
      <c r="R305" s="236"/>
      <c r="S305" s="236"/>
      <c r="T305" s="237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8" t="s">
        <v>131</v>
      </c>
      <c r="AU305" s="238" t="s">
        <v>83</v>
      </c>
      <c r="AV305" s="13" t="s">
        <v>83</v>
      </c>
      <c r="AW305" s="13" t="s">
        <v>4</v>
      </c>
      <c r="AX305" s="13" t="s">
        <v>81</v>
      </c>
      <c r="AY305" s="238" t="s">
        <v>122</v>
      </c>
    </row>
    <row r="306" s="2" customFormat="1" ht="16.5" customHeight="1">
      <c r="A306" s="39"/>
      <c r="B306" s="40"/>
      <c r="C306" s="260" t="s">
        <v>392</v>
      </c>
      <c r="D306" s="260" t="s">
        <v>193</v>
      </c>
      <c r="E306" s="261" t="s">
        <v>393</v>
      </c>
      <c r="F306" s="262" t="s">
        <v>195</v>
      </c>
      <c r="G306" s="263" t="s">
        <v>128</v>
      </c>
      <c r="H306" s="264">
        <v>165.78800000000001</v>
      </c>
      <c r="I306" s="265"/>
      <c r="J306" s="266">
        <f>ROUND(I306*H306,2)</f>
        <v>0</v>
      </c>
      <c r="K306" s="267"/>
      <c r="L306" s="268"/>
      <c r="M306" s="269" t="s">
        <v>1</v>
      </c>
      <c r="N306" s="270" t="s">
        <v>41</v>
      </c>
      <c r="O306" s="92"/>
      <c r="P306" s="223">
        <f>O306*H306</f>
        <v>0</v>
      </c>
      <c r="Q306" s="223">
        <v>0.00084999999999999995</v>
      </c>
      <c r="R306" s="223">
        <f>Q306*H306</f>
        <v>0.14091980000000001</v>
      </c>
      <c r="S306" s="223">
        <v>0</v>
      </c>
      <c r="T306" s="224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25" t="s">
        <v>296</v>
      </c>
      <c r="AT306" s="225" t="s">
        <v>193</v>
      </c>
      <c r="AU306" s="225" t="s">
        <v>83</v>
      </c>
      <c r="AY306" s="18" t="s">
        <v>122</v>
      </c>
      <c r="BE306" s="226">
        <f>IF(N306="základní",J306,0)</f>
        <v>0</v>
      </c>
      <c r="BF306" s="226">
        <f>IF(N306="snížená",J306,0)</f>
        <v>0</v>
      </c>
      <c r="BG306" s="226">
        <f>IF(N306="zákl. přenesená",J306,0)</f>
        <v>0</v>
      </c>
      <c r="BH306" s="226">
        <f>IF(N306="sníž. přenesená",J306,0)</f>
        <v>0</v>
      </c>
      <c r="BI306" s="226">
        <f>IF(N306="nulová",J306,0)</f>
        <v>0</v>
      </c>
      <c r="BJ306" s="18" t="s">
        <v>81</v>
      </c>
      <c r="BK306" s="226">
        <f>ROUND(I306*H306,2)</f>
        <v>0</v>
      </c>
      <c r="BL306" s="18" t="s">
        <v>207</v>
      </c>
      <c r="BM306" s="225" t="s">
        <v>394</v>
      </c>
    </row>
    <row r="307" s="13" customFormat="1">
      <c r="A307" s="13"/>
      <c r="B307" s="227"/>
      <c r="C307" s="228"/>
      <c r="D307" s="229" t="s">
        <v>131</v>
      </c>
      <c r="E307" s="230" t="s">
        <v>1</v>
      </c>
      <c r="F307" s="231" t="s">
        <v>395</v>
      </c>
      <c r="G307" s="228"/>
      <c r="H307" s="232">
        <v>157.893</v>
      </c>
      <c r="I307" s="233"/>
      <c r="J307" s="228"/>
      <c r="K307" s="228"/>
      <c r="L307" s="234"/>
      <c r="M307" s="235"/>
      <c r="N307" s="236"/>
      <c r="O307" s="236"/>
      <c r="P307" s="236"/>
      <c r="Q307" s="236"/>
      <c r="R307" s="236"/>
      <c r="S307" s="236"/>
      <c r="T307" s="237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8" t="s">
        <v>131</v>
      </c>
      <c r="AU307" s="238" t="s">
        <v>83</v>
      </c>
      <c r="AV307" s="13" t="s">
        <v>83</v>
      </c>
      <c r="AW307" s="13" t="s">
        <v>32</v>
      </c>
      <c r="AX307" s="13" t="s">
        <v>76</v>
      </c>
      <c r="AY307" s="238" t="s">
        <v>122</v>
      </c>
    </row>
    <row r="308" s="14" customFormat="1">
      <c r="A308" s="14"/>
      <c r="B308" s="239"/>
      <c r="C308" s="240"/>
      <c r="D308" s="229" t="s">
        <v>131</v>
      </c>
      <c r="E308" s="241" t="s">
        <v>1</v>
      </c>
      <c r="F308" s="242" t="s">
        <v>133</v>
      </c>
      <c r="G308" s="240"/>
      <c r="H308" s="243">
        <v>157.893</v>
      </c>
      <c r="I308" s="244"/>
      <c r="J308" s="240"/>
      <c r="K308" s="240"/>
      <c r="L308" s="245"/>
      <c r="M308" s="246"/>
      <c r="N308" s="247"/>
      <c r="O308" s="247"/>
      <c r="P308" s="247"/>
      <c r="Q308" s="247"/>
      <c r="R308" s="247"/>
      <c r="S308" s="247"/>
      <c r="T308" s="248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49" t="s">
        <v>131</v>
      </c>
      <c r="AU308" s="249" t="s">
        <v>83</v>
      </c>
      <c r="AV308" s="14" t="s">
        <v>129</v>
      </c>
      <c r="AW308" s="14" t="s">
        <v>32</v>
      </c>
      <c r="AX308" s="14" t="s">
        <v>81</v>
      </c>
      <c r="AY308" s="249" t="s">
        <v>122</v>
      </c>
    </row>
    <row r="309" s="13" customFormat="1">
      <c r="A309" s="13"/>
      <c r="B309" s="227"/>
      <c r="C309" s="228"/>
      <c r="D309" s="229" t="s">
        <v>131</v>
      </c>
      <c r="E309" s="228"/>
      <c r="F309" s="231" t="s">
        <v>396</v>
      </c>
      <c r="G309" s="228"/>
      <c r="H309" s="232">
        <v>165.78800000000001</v>
      </c>
      <c r="I309" s="233"/>
      <c r="J309" s="228"/>
      <c r="K309" s="228"/>
      <c r="L309" s="234"/>
      <c r="M309" s="235"/>
      <c r="N309" s="236"/>
      <c r="O309" s="236"/>
      <c r="P309" s="236"/>
      <c r="Q309" s="236"/>
      <c r="R309" s="236"/>
      <c r="S309" s="236"/>
      <c r="T309" s="237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8" t="s">
        <v>131</v>
      </c>
      <c r="AU309" s="238" t="s">
        <v>83</v>
      </c>
      <c r="AV309" s="13" t="s">
        <v>83</v>
      </c>
      <c r="AW309" s="13" t="s">
        <v>4</v>
      </c>
      <c r="AX309" s="13" t="s">
        <v>81</v>
      </c>
      <c r="AY309" s="238" t="s">
        <v>122</v>
      </c>
    </row>
    <row r="310" s="2" customFormat="1" ht="24.15" customHeight="1">
      <c r="A310" s="39"/>
      <c r="B310" s="40"/>
      <c r="C310" s="260" t="s">
        <v>397</v>
      </c>
      <c r="D310" s="260" t="s">
        <v>193</v>
      </c>
      <c r="E310" s="261" t="s">
        <v>398</v>
      </c>
      <c r="F310" s="262" t="s">
        <v>399</v>
      </c>
      <c r="G310" s="263" t="s">
        <v>128</v>
      </c>
      <c r="H310" s="264">
        <v>71.346000000000004</v>
      </c>
      <c r="I310" s="265"/>
      <c r="J310" s="266">
        <f>ROUND(I310*H310,2)</f>
        <v>0</v>
      </c>
      <c r="K310" s="267"/>
      <c r="L310" s="268"/>
      <c r="M310" s="269" t="s">
        <v>1</v>
      </c>
      <c r="N310" s="270" t="s">
        <v>41</v>
      </c>
      <c r="O310" s="92"/>
      <c r="P310" s="223">
        <f>O310*H310</f>
        <v>0</v>
      </c>
      <c r="Q310" s="223">
        <v>0.020060000000000001</v>
      </c>
      <c r="R310" s="223">
        <f>Q310*H310</f>
        <v>1.4312007600000001</v>
      </c>
      <c r="S310" s="223">
        <v>0</v>
      </c>
      <c r="T310" s="224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25" t="s">
        <v>296</v>
      </c>
      <c r="AT310" s="225" t="s">
        <v>193</v>
      </c>
      <c r="AU310" s="225" t="s">
        <v>83</v>
      </c>
      <c r="AY310" s="18" t="s">
        <v>122</v>
      </c>
      <c r="BE310" s="226">
        <f>IF(N310="základní",J310,0)</f>
        <v>0</v>
      </c>
      <c r="BF310" s="226">
        <f>IF(N310="snížená",J310,0)</f>
        <v>0</v>
      </c>
      <c r="BG310" s="226">
        <f>IF(N310="zákl. přenesená",J310,0)</f>
        <v>0</v>
      </c>
      <c r="BH310" s="226">
        <f>IF(N310="sníž. přenesená",J310,0)</f>
        <v>0</v>
      </c>
      <c r="BI310" s="226">
        <f>IF(N310="nulová",J310,0)</f>
        <v>0</v>
      </c>
      <c r="BJ310" s="18" t="s">
        <v>81</v>
      </c>
      <c r="BK310" s="226">
        <f>ROUND(I310*H310,2)</f>
        <v>0</v>
      </c>
      <c r="BL310" s="18" t="s">
        <v>207</v>
      </c>
      <c r="BM310" s="225" t="s">
        <v>400</v>
      </c>
    </row>
    <row r="311" s="13" customFormat="1">
      <c r="A311" s="13"/>
      <c r="B311" s="227"/>
      <c r="C311" s="228"/>
      <c r="D311" s="229" t="s">
        <v>131</v>
      </c>
      <c r="E311" s="230" t="s">
        <v>1</v>
      </c>
      <c r="F311" s="231" t="s">
        <v>401</v>
      </c>
      <c r="G311" s="228"/>
      <c r="H311" s="232">
        <v>69.947000000000003</v>
      </c>
      <c r="I311" s="233"/>
      <c r="J311" s="228"/>
      <c r="K311" s="228"/>
      <c r="L311" s="234"/>
      <c r="M311" s="235"/>
      <c r="N311" s="236"/>
      <c r="O311" s="236"/>
      <c r="P311" s="236"/>
      <c r="Q311" s="236"/>
      <c r="R311" s="236"/>
      <c r="S311" s="236"/>
      <c r="T311" s="237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8" t="s">
        <v>131</v>
      </c>
      <c r="AU311" s="238" t="s">
        <v>83</v>
      </c>
      <c r="AV311" s="13" t="s">
        <v>83</v>
      </c>
      <c r="AW311" s="13" t="s">
        <v>32</v>
      </c>
      <c r="AX311" s="13" t="s">
        <v>81</v>
      </c>
      <c r="AY311" s="238" t="s">
        <v>122</v>
      </c>
    </row>
    <row r="312" s="13" customFormat="1">
      <c r="A312" s="13"/>
      <c r="B312" s="227"/>
      <c r="C312" s="228"/>
      <c r="D312" s="229" t="s">
        <v>131</v>
      </c>
      <c r="E312" s="228"/>
      <c r="F312" s="231" t="s">
        <v>402</v>
      </c>
      <c r="G312" s="228"/>
      <c r="H312" s="232">
        <v>71.346000000000004</v>
      </c>
      <c r="I312" s="233"/>
      <c r="J312" s="228"/>
      <c r="K312" s="228"/>
      <c r="L312" s="234"/>
      <c r="M312" s="235"/>
      <c r="N312" s="236"/>
      <c r="O312" s="236"/>
      <c r="P312" s="236"/>
      <c r="Q312" s="236"/>
      <c r="R312" s="236"/>
      <c r="S312" s="236"/>
      <c r="T312" s="237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8" t="s">
        <v>131</v>
      </c>
      <c r="AU312" s="238" t="s">
        <v>83</v>
      </c>
      <c r="AV312" s="13" t="s">
        <v>83</v>
      </c>
      <c r="AW312" s="13" t="s">
        <v>4</v>
      </c>
      <c r="AX312" s="13" t="s">
        <v>81</v>
      </c>
      <c r="AY312" s="238" t="s">
        <v>122</v>
      </c>
    </row>
    <row r="313" s="2" customFormat="1" ht="24.15" customHeight="1">
      <c r="A313" s="39"/>
      <c r="B313" s="40"/>
      <c r="C313" s="213" t="s">
        <v>403</v>
      </c>
      <c r="D313" s="213" t="s">
        <v>125</v>
      </c>
      <c r="E313" s="214" t="s">
        <v>404</v>
      </c>
      <c r="F313" s="215" t="s">
        <v>405</v>
      </c>
      <c r="G313" s="216" t="s">
        <v>128</v>
      </c>
      <c r="H313" s="217">
        <v>821.59299999999996</v>
      </c>
      <c r="I313" s="218"/>
      <c r="J313" s="219">
        <f>ROUND(I313*H313,2)</f>
        <v>0</v>
      </c>
      <c r="K313" s="220"/>
      <c r="L313" s="45"/>
      <c r="M313" s="221" t="s">
        <v>1</v>
      </c>
      <c r="N313" s="222" t="s">
        <v>41</v>
      </c>
      <c r="O313" s="92"/>
      <c r="P313" s="223">
        <f>O313*H313</f>
        <v>0</v>
      </c>
      <c r="Q313" s="223">
        <v>0</v>
      </c>
      <c r="R313" s="223">
        <f>Q313*H313</f>
        <v>0</v>
      </c>
      <c r="S313" s="223">
        <v>0</v>
      </c>
      <c r="T313" s="224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25" t="s">
        <v>207</v>
      </c>
      <c r="AT313" s="225" t="s">
        <v>125</v>
      </c>
      <c r="AU313" s="225" t="s">
        <v>83</v>
      </c>
      <c r="AY313" s="18" t="s">
        <v>122</v>
      </c>
      <c r="BE313" s="226">
        <f>IF(N313="základní",J313,0)</f>
        <v>0</v>
      </c>
      <c r="BF313" s="226">
        <f>IF(N313="snížená",J313,0)</f>
        <v>0</v>
      </c>
      <c r="BG313" s="226">
        <f>IF(N313="zákl. přenesená",J313,0)</f>
        <v>0</v>
      </c>
      <c r="BH313" s="226">
        <f>IF(N313="sníž. přenesená",J313,0)</f>
        <v>0</v>
      </c>
      <c r="BI313" s="226">
        <f>IF(N313="nulová",J313,0)</f>
        <v>0</v>
      </c>
      <c r="BJ313" s="18" t="s">
        <v>81</v>
      </c>
      <c r="BK313" s="226">
        <f>ROUND(I313*H313,2)</f>
        <v>0</v>
      </c>
      <c r="BL313" s="18" t="s">
        <v>207</v>
      </c>
      <c r="BM313" s="225" t="s">
        <v>406</v>
      </c>
    </row>
    <row r="314" s="15" customFormat="1">
      <c r="A314" s="15"/>
      <c r="B314" s="250"/>
      <c r="C314" s="251"/>
      <c r="D314" s="229" t="s">
        <v>131</v>
      </c>
      <c r="E314" s="252" t="s">
        <v>1</v>
      </c>
      <c r="F314" s="253" t="s">
        <v>158</v>
      </c>
      <c r="G314" s="251"/>
      <c r="H314" s="252" t="s">
        <v>1</v>
      </c>
      <c r="I314" s="254"/>
      <c r="J314" s="251"/>
      <c r="K314" s="251"/>
      <c r="L314" s="255"/>
      <c r="M314" s="256"/>
      <c r="N314" s="257"/>
      <c r="O314" s="257"/>
      <c r="P314" s="257"/>
      <c r="Q314" s="257"/>
      <c r="R314" s="257"/>
      <c r="S314" s="257"/>
      <c r="T314" s="258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59" t="s">
        <v>131</v>
      </c>
      <c r="AU314" s="259" t="s">
        <v>83</v>
      </c>
      <c r="AV314" s="15" t="s">
        <v>81</v>
      </c>
      <c r="AW314" s="15" t="s">
        <v>32</v>
      </c>
      <c r="AX314" s="15" t="s">
        <v>76</v>
      </c>
      <c r="AY314" s="259" t="s">
        <v>122</v>
      </c>
    </row>
    <row r="315" s="15" customFormat="1">
      <c r="A315" s="15"/>
      <c r="B315" s="250"/>
      <c r="C315" s="251"/>
      <c r="D315" s="229" t="s">
        <v>131</v>
      </c>
      <c r="E315" s="252" t="s">
        <v>1</v>
      </c>
      <c r="F315" s="253" t="s">
        <v>324</v>
      </c>
      <c r="G315" s="251"/>
      <c r="H315" s="252" t="s">
        <v>1</v>
      </c>
      <c r="I315" s="254"/>
      <c r="J315" s="251"/>
      <c r="K315" s="251"/>
      <c r="L315" s="255"/>
      <c r="M315" s="256"/>
      <c r="N315" s="257"/>
      <c r="O315" s="257"/>
      <c r="P315" s="257"/>
      <c r="Q315" s="257"/>
      <c r="R315" s="257"/>
      <c r="S315" s="257"/>
      <c r="T315" s="258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59" t="s">
        <v>131</v>
      </c>
      <c r="AU315" s="259" t="s">
        <v>83</v>
      </c>
      <c r="AV315" s="15" t="s">
        <v>81</v>
      </c>
      <c r="AW315" s="15" t="s">
        <v>32</v>
      </c>
      <c r="AX315" s="15" t="s">
        <v>76</v>
      </c>
      <c r="AY315" s="259" t="s">
        <v>122</v>
      </c>
    </row>
    <row r="316" s="13" customFormat="1">
      <c r="A316" s="13"/>
      <c r="B316" s="227"/>
      <c r="C316" s="228"/>
      <c r="D316" s="229" t="s">
        <v>131</v>
      </c>
      <c r="E316" s="230" t="s">
        <v>1</v>
      </c>
      <c r="F316" s="231" t="s">
        <v>325</v>
      </c>
      <c r="G316" s="228"/>
      <c r="H316" s="232">
        <v>82.597999999999999</v>
      </c>
      <c r="I316" s="233"/>
      <c r="J316" s="228"/>
      <c r="K316" s="228"/>
      <c r="L316" s="234"/>
      <c r="M316" s="235"/>
      <c r="N316" s="236"/>
      <c r="O316" s="236"/>
      <c r="P316" s="236"/>
      <c r="Q316" s="236"/>
      <c r="R316" s="236"/>
      <c r="S316" s="236"/>
      <c r="T316" s="237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8" t="s">
        <v>131</v>
      </c>
      <c r="AU316" s="238" t="s">
        <v>83</v>
      </c>
      <c r="AV316" s="13" t="s">
        <v>83</v>
      </c>
      <c r="AW316" s="13" t="s">
        <v>32</v>
      </c>
      <c r="AX316" s="13" t="s">
        <v>76</v>
      </c>
      <c r="AY316" s="238" t="s">
        <v>122</v>
      </c>
    </row>
    <row r="317" s="15" customFormat="1">
      <c r="A317" s="15"/>
      <c r="B317" s="250"/>
      <c r="C317" s="251"/>
      <c r="D317" s="229" t="s">
        <v>131</v>
      </c>
      <c r="E317" s="252" t="s">
        <v>1</v>
      </c>
      <c r="F317" s="253" t="s">
        <v>326</v>
      </c>
      <c r="G317" s="251"/>
      <c r="H317" s="252" t="s">
        <v>1</v>
      </c>
      <c r="I317" s="254"/>
      <c r="J317" s="251"/>
      <c r="K317" s="251"/>
      <c r="L317" s="255"/>
      <c r="M317" s="256"/>
      <c r="N317" s="257"/>
      <c r="O317" s="257"/>
      <c r="P317" s="257"/>
      <c r="Q317" s="257"/>
      <c r="R317" s="257"/>
      <c r="S317" s="257"/>
      <c r="T317" s="258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T317" s="259" t="s">
        <v>131</v>
      </c>
      <c r="AU317" s="259" t="s">
        <v>83</v>
      </c>
      <c r="AV317" s="15" t="s">
        <v>81</v>
      </c>
      <c r="AW317" s="15" t="s">
        <v>32</v>
      </c>
      <c r="AX317" s="15" t="s">
        <v>76</v>
      </c>
      <c r="AY317" s="259" t="s">
        <v>122</v>
      </c>
    </row>
    <row r="318" s="13" customFormat="1">
      <c r="A318" s="13"/>
      <c r="B318" s="227"/>
      <c r="C318" s="228"/>
      <c r="D318" s="229" t="s">
        <v>131</v>
      </c>
      <c r="E318" s="230" t="s">
        <v>1</v>
      </c>
      <c r="F318" s="231" t="s">
        <v>327</v>
      </c>
      <c r="G318" s="228"/>
      <c r="H318" s="232">
        <v>9.5399999999999991</v>
      </c>
      <c r="I318" s="233"/>
      <c r="J318" s="228"/>
      <c r="K318" s="228"/>
      <c r="L318" s="234"/>
      <c r="M318" s="235"/>
      <c r="N318" s="236"/>
      <c r="O318" s="236"/>
      <c r="P318" s="236"/>
      <c r="Q318" s="236"/>
      <c r="R318" s="236"/>
      <c r="S318" s="236"/>
      <c r="T318" s="237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8" t="s">
        <v>131</v>
      </c>
      <c r="AU318" s="238" t="s">
        <v>83</v>
      </c>
      <c r="AV318" s="13" t="s">
        <v>83</v>
      </c>
      <c r="AW318" s="13" t="s">
        <v>32</v>
      </c>
      <c r="AX318" s="13" t="s">
        <v>76</v>
      </c>
      <c r="AY318" s="238" t="s">
        <v>122</v>
      </c>
    </row>
    <row r="319" s="16" customFormat="1">
      <c r="A319" s="16"/>
      <c r="B319" s="271"/>
      <c r="C319" s="272"/>
      <c r="D319" s="229" t="s">
        <v>131</v>
      </c>
      <c r="E319" s="273" t="s">
        <v>1</v>
      </c>
      <c r="F319" s="274" t="s">
        <v>245</v>
      </c>
      <c r="G319" s="272"/>
      <c r="H319" s="275">
        <v>92.138000000000005</v>
      </c>
      <c r="I319" s="276"/>
      <c r="J319" s="272"/>
      <c r="K319" s="272"/>
      <c r="L319" s="277"/>
      <c r="M319" s="278"/>
      <c r="N319" s="279"/>
      <c r="O319" s="279"/>
      <c r="P319" s="279"/>
      <c r="Q319" s="279"/>
      <c r="R319" s="279"/>
      <c r="S319" s="279"/>
      <c r="T319" s="280"/>
      <c r="U319" s="16"/>
      <c r="V319" s="16"/>
      <c r="W319" s="16"/>
      <c r="X319" s="16"/>
      <c r="Y319" s="16"/>
      <c r="Z319" s="16"/>
      <c r="AA319" s="16"/>
      <c r="AB319" s="16"/>
      <c r="AC319" s="16"/>
      <c r="AD319" s="16"/>
      <c r="AE319" s="16"/>
      <c r="AT319" s="281" t="s">
        <v>131</v>
      </c>
      <c r="AU319" s="281" t="s">
        <v>83</v>
      </c>
      <c r="AV319" s="16" t="s">
        <v>123</v>
      </c>
      <c r="AW319" s="16" t="s">
        <v>32</v>
      </c>
      <c r="AX319" s="16" t="s">
        <v>76</v>
      </c>
      <c r="AY319" s="281" t="s">
        <v>122</v>
      </c>
    </row>
    <row r="320" s="15" customFormat="1">
      <c r="A320" s="15"/>
      <c r="B320" s="250"/>
      <c r="C320" s="251"/>
      <c r="D320" s="229" t="s">
        <v>131</v>
      </c>
      <c r="E320" s="252" t="s">
        <v>1</v>
      </c>
      <c r="F320" s="253" t="s">
        <v>328</v>
      </c>
      <c r="G320" s="251"/>
      <c r="H320" s="252" t="s">
        <v>1</v>
      </c>
      <c r="I320" s="254"/>
      <c r="J320" s="251"/>
      <c r="K320" s="251"/>
      <c r="L320" s="255"/>
      <c r="M320" s="256"/>
      <c r="N320" s="257"/>
      <c r="O320" s="257"/>
      <c r="P320" s="257"/>
      <c r="Q320" s="257"/>
      <c r="R320" s="257"/>
      <c r="S320" s="257"/>
      <c r="T320" s="258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59" t="s">
        <v>131</v>
      </c>
      <c r="AU320" s="259" t="s">
        <v>83</v>
      </c>
      <c r="AV320" s="15" t="s">
        <v>81</v>
      </c>
      <c r="AW320" s="15" t="s">
        <v>32</v>
      </c>
      <c r="AX320" s="15" t="s">
        <v>76</v>
      </c>
      <c r="AY320" s="259" t="s">
        <v>122</v>
      </c>
    </row>
    <row r="321" s="13" customFormat="1">
      <c r="A321" s="13"/>
      <c r="B321" s="227"/>
      <c r="C321" s="228"/>
      <c r="D321" s="229" t="s">
        <v>131</v>
      </c>
      <c r="E321" s="230" t="s">
        <v>1</v>
      </c>
      <c r="F321" s="231" t="s">
        <v>329</v>
      </c>
      <c r="G321" s="228"/>
      <c r="H321" s="232">
        <v>643.66099999999994</v>
      </c>
      <c r="I321" s="233"/>
      <c r="J321" s="228"/>
      <c r="K321" s="228"/>
      <c r="L321" s="234"/>
      <c r="M321" s="235"/>
      <c r="N321" s="236"/>
      <c r="O321" s="236"/>
      <c r="P321" s="236"/>
      <c r="Q321" s="236"/>
      <c r="R321" s="236"/>
      <c r="S321" s="236"/>
      <c r="T321" s="237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8" t="s">
        <v>131</v>
      </c>
      <c r="AU321" s="238" t="s">
        <v>83</v>
      </c>
      <c r="AV321" s="13" t="s">
        <v>83</v>
      </c>
      <c r="AW321" s="13" t="s">
        <v>32</v>
      </c>
      <c r="AX321" s="13" t="s">
        <v>76</v>
      </c>
      <c r="AY321" s="238" t="s">
        <v>122</v>
      </c>
    </row>
    <row r="322" s="15" customFormat="1">
      <c r="A322" s="15"/>
      <c r="B322" s="250"/>
      <c r="C322" s="251"/>
      <c r="D322" s="229" t="s">
        <v>131</v>
      </c>
      <c r="E322" s="252" t="s">
        <v>1</v>
      </c>
      <c r="F322" s="253" t="s">
        <v>326</v>
      </c>
      <c r="G322" s="251"/>
      <c r="H322" s="252" t="s">
        <v>1</v>
      </c>
      <c r="I322" s="254"/>
      <c r="J322" s="251"/>
      <c r="K322" s="251"/>
      <c r="L322" s="255"/>
      <c r="M322" s="256"/>
      <c r="N322" s="257"/>
      <c r="O322" s="257"/>
      <c r="P322" s="257"/>
      <c r="Q322" s="257"/>
      <c r="R322" s="257"/>
      <c r="S322" s="257"/>
      <c r="T322" s="258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59" t="s">
        <v>131</v>
      </c>
      <c r="AU322" s="259" t="s">
        <v>83</v>
      </c>
      <c r="AV322" s="15" t="s">
        <v>81</v>
      </c>
      <c r="AW322" s="15" t="s">
        <v>32</v>
      </c>
      <c r="AX322" s="15" t="s">
        <v>76</v>
      </c>
      <c r="AY322" s="259" t="s">
        <v>122</v>
      </c>
    </row>
    <row r="323" s="13" customFormat="1">
      <c r="A323" s="13"/>
      <c r="B323" s="227"/>
      <c r="C323" s="228"/>
      <c r="D323" s="229" t="s">
        <v>131</v>
      </c>
      <c r="E323" s="230" t="s">
        <v>1</v>
      </c>
      <c r="F323" s="231" t="s">
        <v>330</v>
      </c>
      <c r="G323" s="228"/>
      <c r="H323" s="232">
        <v>80.245000000000005</v>
      </c>
      <c r="I323" s="233"/>
      <c r="J323" s="228"/>
      <c r="K323" s="228"/>
      <c r="L323" s="234"/>
      <c r="M323" s="235"/>
      <c r="N323" s="236"/>
      <c r="O323" s="236"/>
      <c r="P323" s="236"/>
      <c r="Q323" s="236"/>
      <c r="R323" s="236"/>
      <c r="S323" s="236"/>
      <c r="T323" s="237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8" t="s">
        <v>131</v>
      </c>
      <c r="AU323" s="238" t="s">
        <v>83</v>
      </c>
      <c r="AV323" s="13" t="s">
        <v>83</v>
      </c>
      <c r="AW323" s="13" t="s">
        <v>32</v>
      </c>
      <c r="AX323" s="13" t="s">
        <v>76</v>
      </c>
      <c r="AY323" s="238" t="s">
        <v>122</v>
      </c>
    </row>
    <row r="324" s="13" customFormat="1">
      <c r="A324" s="13"/>
      <c r="B324" s="227"/>
      <c r="C324" s="228"/>
      <c r="D324" s="229" t="s">
        <v>131</v>
      </c>
      <c r="E324" s="230" t="s">
        <v>1</v>
      </c>
      <c r="F324" s="231" t="s">
        <v>331</v>
      </c>
      <c r="G324" s="228"/>
      <c r="H324" s="232">
        <v>5.5490000000000004</v>
      </c>
      <c r="I324" s="233"/>
      <c r="J324" s="228"/>
      <c r="K324" s="228"/>
      <c r="L324" s="234"/>
      <c r="M324" s="235"/>
      <c r="N324" s="236"/>
      <c r="O324" s="236"/>
      <c r="P324" s="236"/>
      <c r="Q324" s="236"/>
      <c r="R324" s="236"/>
      <c r="S324" s="236"/>
      <c r="T324" s="237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8" t="s">
        <v>131</v>
      </c>
      <c r="AU324" s="238" t="s">
        <v>83</v>
      </c>
      <c r="AV324" s="13" t="s">
        <v>83</v>
      </c>
      <c r="AW324" s="13" t="s">
        <v>32</v>
      </c>
      <c r="AX324" s="13" t="s">
        <v>76</v>
      </c>
      <c r="AY324" s="238" t="s">
        <v>122</v>
      </c>
    </row>
    <row r="325" s="16" customFormat="1">
      <c r="A325" s="16"/>
      <c r="B325" s="271"/>
      <c r="C325" s="272"/>
      <c r="D325" s="229" t="s">
        <v>131</v>
      </c>
      <c r="E325" s="273" t="s">
        <v>1</v>
      </c>
      <c r="F325" s="274" t="s">
        <v>245</v>
      </c>
      <c r="G325" s="272"/>
      <c r="H325" s="275">
        <v>729.45500000000004</v>
      </c>
      <c r="I325" s="276"/>
      <c r="J325" s="272"/>
      <c r="K325" s="272"/>
      <c r="L325" s="277"/>
      <c r="M325" s="278"/>
      <c r="N325" s="279"/>
      <c r="O325" s="279"/>
      <c r="P325" s="279"/>
      <c r="Q325" s="279"/>
      <c r="R325" s="279"/>
      <c r="S325" s="279"/>
      <c r="T325" s="280"/>
      <c r="U325" s="16"/>
      <c r="V325" s="16"/>
      <c r="W325" s="16"/>
      <c r="X325" s="16"/>
      <c r="Y325" s="16"/>
      <c r="Z325" s="16"/>
      <c r="AA325" s="16"/>
      <c r="AB325" s="16"/>
      <c r="AC325" s="16"/>
      <c r="AD325" s="16"/>
      <c r="AE325" s="16"/>
      <c r="AT325" s="281" t="s">
        <v>131</v>
      </c>
      <c r="AU325" s="281" t="s">
        <v>83</v>
      </c>
      <c r="AV325" s="16" t="s">
        <v>123</v>
      </c>
      <c r="AW325" s="16" t="s">
        <v>32</v>
      </c>
      <c r="AX325" s="16" t="s">
        <v>76</v>
      </c>
      <c r="AY325" s="281" t="s">
        <v>122</v>
      </c>
    </row>
    <row r="326" s="14" customFormat="1">
      <c r="A326" s="14"/>
      <c r="B326" s="239"/>
      <c r="C326" s="240"/>
      <c r="D326" s="229" t="s">
        <v>131</v>
      </c>
      <c r="E326" s="241" t="s">
        <v>1</v>
      </c>
      <c r="F326" s="242" t="s">
        <v>133</v>
      </c>
      <c r="G326" s="240"/>
      <c r="H326" s="243">
        <v>821.59299999999996</v>
      </c>
      <c r="I326" s="244"/>
      <c r="J326" s="240"/>
      <c r="K326" s="240"/>
      <c r="L326" s="245"/>
      <c r="M326" s="246"/>
      <c r="N326" s="247"/>
      <c r="O326" s="247"/>
      <c r="P326" s="247"/>
      <c r="Q326" s="247"/>
      <c r="R326" s="247"/>
      <c r="S326" s="247"/>
      <c r="T326" s="248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49" t="s">
        <v>131</v>
      </c>
      <c r="AU326" s="249" t="s">
        <v>83</v>
      </c>
      <c r="AV326" s="14" t="s">
        <v>129</v>
      </c>
      <c r="AW326" s="14" t="s">
        <v>32</v>
      </c>
      <c r="AX326" s="14" t="s">
        <v>81</v>
      </c>
      <c r="AY326" s="249" t="s">
        <v>122</v>
      </c>
    </row>
    <row r="327" s="2" customFormat="1" ht="24.15" customHeight="1">
      <c r="A327" s="39"/>
      <c r="B327" s="40"/>
      <c r="C327" s="260" t="s">
        <v>407</v>
      </c>
      <c r="D327" s="260" t="s">
        <v>193</v>
      </c>
      <c r="E327" s="261" t="s">
        <v>408</v>
      </c>
      <c r="F327" s="262" t="s">
        <v>409</v>
      </c>
      <c r="G327" s="263" t="s">
        <v>128</v>
      </c>
      <c r="H327" s="264">
        <v>903.75199999999995</v>
      </c>
      <c r="I327" s="265"/>
      <c r="J327" s="266">
        <f>ROUND(I327*H327,2)</f>
        <v>0</v>
      </c>
      <c r="K327" s="267"/>
      <c r="L327" s="268"/>
      <c r="M327" s="269" t="s">
        <v>1</v>
      </c>
      <c r="N327" s="270" t="s">
        <v>41</v>
      </c>
      <c r="O327" s="92"/>
      <c r="P327" s="223">
        <f>O327*H327</f>
        <v>0</v>
      </c>
      <c r="Q327" s="223">
        <v>0.00010000000000000001</v>
      </c>
      <c r="R327" s="223">
        <f>Q327*H327</f>
        <v>0.090375200000000003</v>
      </c>
      <c r="S327" s="223">
        <v>0</v>
      </c>
      <c r="T327" s="224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25" t="s">
        <v>296</v>
      </c>
      <c r="AT327" s="225" t="s">
        <v>193</v>
      </c>
      <c r="AU327" s="225" t="s">
        <v>83</v>
      </c>
      <c r="AY327" s="18" t="s">
        <v>122</v>
      </c>
      <c r="BE327" s="226">
        <f>IF(N327="základní",J327,0)</f>
        <v>0</v>
      </c>
      <c r="BF327" s="226">
        <f>IF(N327="snížená",J327,0)</f>
        <v>0</v>
      </c>
      <c r="BG327" s="226">
        <f>IF(N327="zákl. přenesená",J327,0)</f>
        <v>0</v>
      </c>
      <c r="BH327" s="226">
        <f>IF(N327="sníž. přenesená",J327,0)</f>
        <v>0</v>
      </c>
      <c r="BI327" s="226">
        <f>IF(N327="nulová",J327,0)</f>
        <v>0</v>
      </c>
      <c r="BJ327" s="18" t="s">
        <v>81</v>
      </c>
      <c r="BK327" s="226">
        <f>ROUND(I327*H327,2)</f>
        <v>0</v>
      </c>
      <c r="BL327" s="18" t="s">
        <v>207</v>
      </c>
      <c r="BM327" s="225" t="s">
        <v>410</v>
      </c>
    </row>
    <row r="328" s="13" customFormat="1">
      <c r="A328" s="13"/>
      <c r="B328" s="227"/>
      <c r="C328" s="228"/>
      <c r="D328" s="229" t="s">
        <v>131</v>
      </c>
      <c r="E328" s="230" t="s">
        <v>1</v>
      </c>
      <c r="F328" s="231" t="s">
        <v>411</v>
      </c>
      <c r="G328" s="228"/>
      <c r="H328" s="232">
        <v>821.59299999999996</v>
      </c>
      <c r="I328" s="233"/>
      <c r="J328" s="228"/>
      <c r="K328" s="228"/>
      <c r="L328" s="234"/>
      <c r="M328" s="235"/>
      <c r="N328" s="236"/>
      <c r="O328" s="236"/>
      <c r="P328" s="236"/>
      <c r="Q328" s="236"/>
      <c r="R328" s="236"/>
      <c r="S328" s="236"/>
      <c r="T328" s="237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8" t="s">
        <v>131</v>
      </c>
      <c r="AU328" s="238" t="s">
        <v>83</v>
      </c>
      <c r="AV328" s="13" t="s">
        <v>83</v>
      </c>
      <c r="AW328" s="13" t="s">
        <v>32</v>
      </c>
      <c r="AX328" s="13" t="s">
        <v>76</v>
      </c>
      <c r="AY328" s="238" t="s">
        <v>122</v>
      </c>
    </row>
    <row r="329" s="14" customFormat="1">
      <c r="A329" s="14"/>
      <c r="B329" s="239"/>
      <c r="C329" s="240"/>
      <c r="D329" s="229" t="s">
        <v>131</v>
      </c>
      <c r="E329" s="241" t="s">
        <v>1</v>
      </c>
      <c r="F329" s="242" t="s">
        <v>133</v>
      </c>
      <c r="G329" s="240"/>
      <c r="H329" s="243">
        <v>821.59299999999996</v>
      </c>
      <c r="I329" s="244"/>
      <c r="J329" s="240"/>
      <c r="K329" s="240"/>
      <c r="L329" s="245"/>
      <c r="M329" s="246"/>
      <c r="N329" s="247"/>
      <c r="O329" s="247"/>
      <c r="P329" s="247"/>
      <c r="Q329" s="247"/>
      <c r="R329" s="247"/>
      <c r="S329" s="247"/>
      <c r="T329" s="248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49" t="s">
        <v>131</v>
      </c>
      <c r="AU329" s="249" t="s">
        <v>83</v>
      </c>
      <c r="AV329" s="14" t="s">
        <v>129</v>
      </c>
      <c r="AW329" s="14" t="s">
        <v>32</v>
      </c>
      <c r="AX329" s="14" t="s">
        <v>81</v>
      </c>
      <c r="AY329" s="249" t="s">
        <v>122</v>
      </c>
    </row>
    <row r="330" s="13" customFormat="1">
      <c r="A330" s="13"/>
      <c r="B330" s="227"/>
      <c r="C330" s="228"/>
      <c r="D330" s="229" t="s">
        <v>131</v>
      </c>
      <c r="E330" s="228"/>
      <c r="F330" s="231" t="s">
        <v>412</v>
      </c>
      <c r="G330" s="228"/>
      <c r="H330" s="232">
        <v>903.75199999999995</v>
      </c>
      <c r="I330" s="233"/>
      <c r="J330" s="228"/>
      <c r="K330" s="228"/>
      <c r="L330" s="234"/>
      <c r="M330" s="235"/>
      <c r="N330" s="236"/>
      <c r="O330" s="236"/>
      <c r="P330" s="236"/>
      <c r="Q330" s="236"/>
      <c r="R330" s="236"/>
      <c r="S330" s="236"/>
      <c r="T330" s="237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8" t="s">
        <v>131</v>
      </c>
      <c r="AU330" s="238" t="s">
        <v>83</v>
      </c>
      <c r="AV330" s="13" t="s">
        <v>83</v>
      </c>
      <c r="AW330" s="13" t="s">
        <v>4</v>
      </c>
      <c r="AX330" s="13" t="s">
        <v>81</v>
      </c>
      <c r="AY330" s="238" t="s">
        <v>122</v>
      </c>
    </row>
    <row r="331" s="2" customFormat="1" ht="24.15" customHeight="1">
      <c r="A331" s="39"/>
      <c r="B331" s="40"/>
      <c r="C331" s="213" t="s">
        <v>413</v>
      </c>
      <c r="D331" s="213" t="s">
        <v>125</v>
      </c>
      <c r="E331" s="214" t="s">
        <v>414</v>
      </c>
      <c r="F331" s="215" t="s">
        <v>415</v>
      </c>
      <c r="G331" s="216" t="s">
        <v>146</v>
      </c>
      <c r="H331" s="217">
        <v>29</v>
      </c>
      <c r="I331" s="218"/>
      <c r="J331" s="219">
        <f>ROUND(I331*H331,2)</f>
        <v>0</v>
      </c>
      <c r="K331" s="220"/>
      <c r="L331" s="45"/>
      <c r="M331" s="221" t="s">
        <v>1</v>
      </c>
      <c r="N331" s="222" t="s">
        <v>41</v>
      </c>
      <c r="O331" s="92"/>
      <c r="P331" s="223">
        <f>O331*H331</f>
        <v>0</v>
      </c>
      <c r="Q331" s="223">
        <v>0</v>
      </c>
      <c r="R331" s="223">
        <f>Q331*H331</f>
        <v>0</v>
      </c>
      <c r="S331" s="223">
        <v>0</v>
      </c>
      <c r="T331" s="224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25" t="s">
        <v>207</v>
      </c>
      <c r="AT331" s="225" t="s">
        <v>125</v>
      </c>
      <c r="AU331" s="225" t="s">
        <v>83</v>
      </c>
      <c r="AY331" s="18" t="s">
        <v>122</v>
      </c>
      <c r="BE331" s="226">
        <f>IF(N331="základní",J331,0)</f>
        <v>0</v>
      </c>
      <c r="BF331" s="226">
        <f>IF(N331="snížená",J331,0)</f>
        <v>0</v>
      </c>
      <c r="BG331" s="226">
        <f>IF(N331="zákl. přenesená",J331,0)</f>
        <v>0</v>
      </c>
      <c r="BH331" s="226">
        <f>IF(N331="sníž. přenesená",J331,0)</f>
        <v>0</v>
      </c>
      <c r="BI331" s="226">
        <f>IF(N331="nulová",J331,0)</f>
        <v>0</v>
      </c>
      <c r="BJ331" s="18" t="s">
        <v>81</v>
      </c>
      <c r="BK331" s="226">
        <f>ROUND(I331*H331,2)</f>
        <v>0</v>
      </c>
      <c r="BL331" s="18" t="s">
        <v>207</v>
      </c>
      <c r="BM331" s="225" t="s">
        <v>416</v>
      </c>
    </row>
    <row r="332" s="13" customFormat="1">
      <c r="A332" s="13"/>
      <c r="B332" s="227"/>
      <c r="C332" s="228"/>
      <c r="D332" s="229" t="s">
        <v>131</v>
      </c>
      <c r="E332" s="230" t="s">
        <v>1</v>
      </c>
      <c r="F332" s="231" t="s">
        <v>417</v>
      </c>
      <c r="G332" s="228"/>
      <c r="H332" s="232">
        <v>29</v>
      </c>
      <c r="I332" s="233"/>
      <c r="J332" s="228"/>
      <c r="K332" s="228"/>
      <c r="L332" s="234"/>
      <c r="M332" s="235"/>
      <c r="N332" s="236"/>
      <c r="O332" s="236"/>
      <c r="P332" s="236"/>
      <c r="Q332" s="236"/>
      <c r="R332" s="236"/>
      <c r="S332" s="236"/>
      <c r="T332" s="237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8" t="s">
        <v>131</v>
      </c>
      <c r="AU332" s="238" t="s">
        <v>83</v>
      </c>
      <c r="AV332" s="13" t="s">
        <v>83</v>
      </c>
      <c r="AW332" s="13" t="s">
        <v>32</v>
      </c>
      <c r="AX332" s="13" t="s">
        <v>76</v>
      </c>
      <c r="AY332" s="238" t="s">
        <v>122</v>
      </c>
    </row>
    <row r="333" s="14" customFormat="1">
      <c r="A333" s="14"/>
      <c r="B333" s="239"/>
      <c r="C333" s="240"/>
      <c r="D333" s="229" t="s">
        <v>131</v>
      </c>
      <c r="E333" s="241" t="s">
        <v>1</v>
      </c>
      <c r="F333" s="242" t="s">
        <v>133</v>
      </c>
      <c r="G333" s="240"/>
      <c r="H333" s="243">
        <v>29</v>
      </c>
      <c r="I333" s="244"/>
      <c r="J333" s="240"/>
      <c r="K333" s="240"/>
      <c r="L333" s="245"/>
      <c r="M333" s="246"/>
      <c r="N333" s="247"/>
      <c r="O333" s="247"/>
      <c r="P333" s="247"/>
      <c r="Q333" s="247"/>
      <c r="R333" s="247"/>
      <c r="S333" s="247"/>
      <c r="T333" s="248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49" t="s">
        <v>131</v>
      </c>
      <c r="AU333" s="249" t="s">
        <v>83</v>
      </c>
      <c r="AV333" s="14" t="s">
        <v>129</v>
      </c>
      <c r="AW333" s="14" t="s">
        <v>32</v>
      </c>
      <c r="AX333" s="14" t="s">
        <v>81</v>
      </c>
      <c r="AY333" s="249" t="s">
        <v>122</v>
      </c>
    </row>
    <row r="334" s="2" customFormat="1" ht="24.15" customHeight="1">
      <c r="A334" s="39"/>
      <c r="B334" s="40"/>
      <c r="C334" s="260" t="s">
        <v>418</v>
      </c>
      <c r="D334" s="260" t="s">
        <v>193</v>
      </c>
      <c r="E334" s="261" t="s">
        <v>419</v>
      </c>
      <c r="F334" s="262" t="s">
        <v>420</v>
      </c>
      <c r="G334" s="263" t="s">
        <v>146</v>
      </c>
      <c r="H334" s="264">
        <v>29</v>
      </c>
      <c r="I334" s="265"/>
      <c r="J334" s="266">
        <f>ROUND(I334*H334,2)</f>
        <v>0</v>
      </c>
      <c r="K334" s="267"/>
      <c r="L334" s="268"/>
      <c r="M334" s="269" t="s">
        <v>1</v>
      </c>
      <c r="N334" s="270" t="s">
        <v>41</v>
      </c>
      <c r="O334" s="92"/>
      <c r="P334" s="223">
        <f>O334*H334</f>
        <v>0</v>
      </c>
      <c r="Q334" s="223">
        <v>0.0022599999999999999</v>
      </c>
      <c r="R334" s="223">
        <f>Q334*H334</f>
        <v>0.065540000000000001</v>
      </c>
      <c r="S334" s="223">
        <v>0</v>
      </c>
      <c r="T334" s="224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25" t="s">
        <v>296</v>
      </c>
      <c r="AT334" s="225" t="s">
        <v>193</v>
      </c>
      <c r="AU334" s="225" t="s">
        <v>83</v>
      </c>
      <c r="AY334" s="18" t="s">
        <v>122</v>
      </c>
      <c r="BE334" s="226">
        <f>IF(N334="základní",J334,0)</f>
        <v>0</v>
      </c>
      <c r="BF334" s="226">
        <f>IF(N334="snížená",J334,0)</f>
        <v>0</v>
      </c>
      <c r="BG334" s="226">
        <f>IF(N334="zákl. přenesená",J334,0)</f>
        <v>0</v>
      </c>
      <c r="BH334" s="226">
        <f>IF(N334="sníž. přenesená",J334,0)</f>
        <v>0</v>
      </c>
      <c r="BI334" s="226">
        <f>IF(N334="nulová",J334,0)</f>
        <v>0</v>
      </c>
      <c r="BJ334" s="18" t="s">
        <v>81</v>
      </c>
      <c r="BK334" s="226">
        <f>ROUND(I334*H334,2)</f>
        <v>0</v>
      </c>
      <c r="BL334" s="18" t="s">
        <v>207</v>
      </c>
      <c r="BM334" s="225" t="s">
        <v>421</v>
      </c>
    </row>
    <row r="335" s="13" customFormat="1">
      <c r="A335" s="13"/>
      <c r="B335" s="227"/>
      <c r="C335" s="228"/>
      <c r="D335" s="229" t="s">
        <v>131</v>
      </c>
      <c r="E335" s="230" t="s">
        <v>1</v>
      </c>
      <c r="F335" s="231" t="s">
        <v>282</v>
      </c>
      <c r="G335" s="228"/>
      <c r="H335" s="232">
        <v>29</v>
      </c>
      <c r="I335" s="233"/>
      <c r="J335" s="228"/>
      <c r="K335" s="228"/>
      <c r="L335" s="234"/>
      <c r="M335" s="235"/>
      <c r="N335" s="236"/>
      <c r="O335" s="236"/>
      <c r="P335" s="236"/>
      <c r="Q335" s="236"/>
      <c r="R335" s="236"/>
      <c r="S335" s="236"/>
      <c r="T335" s="237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8" t="s">
        <v>131</v>
      </c>
      <c r="AU335" s="238" t="s">
        <v>83</v>
      </c>
      <c r="AV335" s="13" t="s">
        <v>83</v>
      </c>
      <c r="AW335" s="13" t="s">
        <v>32</v>
      </c>
      <c r="AX335" s="13" t="s">
        <v>81</v>
      </c>
      <c r="AY335" s="238" t="s">
        <v>122</v>
      </c>
    </row>
    <row r="336" s="2" customFormat="1" ht="24.15" customHeight="1">
      <c r="A336" s="39"/>
      <c r="B336" s="40"/>
      <c r="C336" s="213" t="s">
        <v>422</v>
      </c>
      <c r="D336" s="213" t="s">
        <v>125</v>
      </c>
      <c r="E336" s="214" t="s">
        <v>423</v>
      </c>
      <c r="F336" s="215" t="s">
        <v>424</v>
      </c>
      <c r="G336" s="216" t="s">
        <v>352</v>
      </c>
      <c r="H336" s="282"/>
      <c r="I336" s="218"/>
      <c r="J336" s="219">
        <f>ROUND(I336*H336,2)</f>
        <v>0</v>
      </c>
      <c r="K336" s="220"/>
      <c r="L336" s="45"/>
      <c r="M336" s="221" t="s">
        <v>1</v>
      </c>
      <c r="N336" s="222" t="s">
        <v>41</v>
      </c>
      <c r="O336" s="92"/>
      <c r="P336" s="223">
        <f>O336*H336</f>
        <v>0</v>
      </c>
      <c r="Q336" s="223">
        <v>0</v>
      </c>
      <c r="R336" s="223">
        <f>Q336*H336</f>
        <v>0</v>
      </c>
      <c r="S336" s="223">
        <v>0</v>
      </c>
      <c r="T336" s="224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25" t="s">
        <v>207</v>
      </c>
      <c r="AT336" s="225" t="s">
        <v>125</v>
      </c>
      <c r="AU336" s="225" t="s">
        <v>83</v>
      </c>
      <c r="AY336" s="18" t="s">
        <v>122</v>
      </c>
      <c r="BE336" s="226">
        <f>IF(N336="základní",J336,0)</f>
        <v>0</v>
      </c>
      <c r="BF336" s="226">
        <f>IF(N336="snížená",J336,0)</f>
        <v>0</v>
      </c>
      <c r="BG336" s="226">
        <f>IF(N336="zákl. přenesená",J336,0)</f>
        <v>0</v>
      </c>
      <c r="BH336" s="226">
        <f>IF(N336="sníž. přenesená",J336,0)</f>
        <v>0</v>
      </c>
      <c r="BI336" s="226">
        <f>IF(N336="nulová",J336,0)</f>
        <v>0</v>
      </c>
      <c r="BJ336" s="18" t="s">
        <v>81</v>
      </c>
      <c r="BK336" s="226">
        <f>ROUND(I336*H336,2)</f>
        <v>0</v>
      </c>
      <c r="BL336" s="18" t="s">
        <v>207</v>
      </c>
      <c r="BM336" s="225" t="s">
        <v>425</v>
      </c>
    </row>
    <row r="337" s="12" customFormat="1" ht="22.8" customHeight="1">
      <c r="A337" s="12"/>
      <c r="B337" s="197"/>
      <c r="C337" s="198"/>
      <c r="D337" s="199" t="s">
        <v>75</v>
      </c>
      <c r="E337" s="211" t="s">
        <v>426</v>
      </c>
      <c r="F337" s="211" t="s">
        <v>427</v>
      </c>
      <c r="G337" s="198"/>
      <c r="H337" s="198"/>
      <c r="I337" s="201"/>
      <c r="J337" s="212">
        <f>BK337</f>
        <v>0</v>
      </c>
      <c r="K337" s="198"/>
      <c r="L337" s="203"/>
      <c r="M337" s="204"/>
      <c r="N337" s="205"/>
      <c r="O337" s="205"/>
      <c r="P337" s="206">
        <f>SUM(P338:P339)</f>
        <v>0</v>
      </c>
      <c r="Q337" s="205"/>
      <c r="R337" s="206">
        <f>SUM(R338:R339)</f>
        <v>0</v>
      </c>
      <c r="S337" s="205"/>
      <c r="T337" s="207">
        <f>SUM(T338:T339)</f>
        <v>0</v>
      </c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R337" s="208" t="s">
        <v>83</v>
      </c>
      <c r="AT337" s="209" t="s">
        <v>75</v>
      </c>
      <c r="AU337" s="209" t="s">
        <v>81</v>
      </c>
      <c r="AY337" s="208" t="s">
        <v>122</v>
      </c>
      <c r="BK337" s="210">
        <f>SUM(BK338:BK339)</f>
        <v>0</v>
      </c>
    </row>
    <row r="338" s="2" customFormat="1" ht="16.5" customHeight="1">
      <c r="A338" s="39"/>
      <c r="B338" s="40"/>
      <c r="C338" s="213" t="s">
        <v>428</v>
      </c>
      <c r="D338" s="213" t="s">
        <v>125</v>
      </c>
      <c r="E338" s="214" t="s">
        <v>429</v>
      </c>
      <c r="F338" s="215" t="s">
        <v>430</v>
      </c>
      <c r="G338" s="216" t="s">
        <v>431</v>
      </c>
      <c r="H338" s="217">
        <v>1</v>
      </c>
      <c r="I338" s="218"/>
      <c r="J338" s="219">
        <f>ROUND(I338*H338,2)</f>
        <v>0</v>
      </c>
      <c r="K338" s="220"/>
      <c r="L338" s="45"/>
      <c r="M338" s="221" t="s">
        <v>1</v>
      </c>
      <c r="N338" s="222" t="s">
        <v>41</v>
      </c>
      <c r="O338" s="92"/>
      <c r="P338" s="223">
        <f>O338*H338</f>
        <v>0</v>
      </c>
      <c r="Q338" s="223">
        <v>0</v>
      </c>
      <c r="R338" s="223">
        <f>Q338*H338</f>
        <v>0</v>
      </c>
      <c r="S338" s="223">
        <v>0</v>
      </c>
      <c r="T338" s="224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25" t="s">
        <v>207</v>
      </c>
      <c r="AT338" s="225" t="s">
        <v>125</v>
      </c>
      <c r="AU338" s="225" t="s">
        <v>83</v>
      </c>
      <c r="AY338" s="18" t="s">
        <v>122</v>
      </c>
      <c r="BE338" s="226">
        <f>IF(N338="základní",J338,0)</f>
        <v>0</v>
      </c>
      <c r="BF338" s="226">
        <f>IF(N338="snížená",J338,0)</f>
        <v>0</v>
      </c>
      <c r="BG338" s="226">
        <f>IF(N338="zákl. přenesená",J338,0)</f>
        <v>0</v>
      </c>
      <c r="BH338" s="226">
        <f>IF(N338="sníž. přenesená",J338,0)</f>
        <v>0</v>
      </c>
      <c r="BI338" s="226">
        <f>IF(N338="nulová",J338,0)</f>
        <v>0</v>
      </c>
      <c r="BJ338" s="18" t="s">
        <v>81</v>
      </c>
      <c r="BK338" s="226">
        <f>ROUND(I338*H338,2)</f>
        <v>0</v>
      </c>
      <c r="BL338" s="18" t="s">
        <v>207</v>
      </c>
      <c r="BM338" s="225" t="s">
        <v>432</v>
      </c>
    </row>
    <row r="339" s="13" customFormat="1">
      <c r="A339" s="13"/>
      <c r="B339" s="227"/>
      <c r="C339" s="228"/>
      <c r="D339" s="229" t="s">
        <v>131</v>
      </c>
      <c r="E339" s="230" t="s">
        <v>1</v>
      </c>
      <c r="F339" s="231" t="s">
        <v>81</v>
      </c>
      <c r="G339" s="228"/>
      <c r="H339" s="232">
        <v>1</v>
      </c>
      <c r="I339" s="233"/>
      <c r="J339" s="228"/>
      <c r="K339" s="228"/>
      <c r="L339" s="234"/>
      <c r="M339" s="235"/>
      <c r="N339" s="236"/>
      <c r="O339" s="236"/>
      <c r="P339" s="236"/>
      <c r="Q339" s="236"/>
      <c r="R339" s="236"/>
      <c r="S339" s="236"/>
      <c r="T339" s="237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8" t="s">
        <v>131</v>
      </c>
      <c r="AU339" s="238" t="s">
        <v>83</v>
      </c>
      <c r="AV339" s="13" t="s">
        <v>83</v>
      </c>
      <c r="AW339" s="13" t="s">
        <v>32</v>
      </c>
      <c r="AX339" s="13" t="s">
        <v>81</v>
      </c>
      <c r="AY339" s="238" t="s">
        <v>122</v>
      </c>
    </row>
    <row r="340" s="12" customFormat="1" ht="22.8" customHeight="1">
      <c r="A340" s="12"/>
      <c r="B340" s="197"/>
      <c r="C340" s="198"/>
      <c r="D340" s="199" t="s">
        <v>75</v>
      </c>
      <c r="E340" s="211" t="s">
        <v>433</v>
      </c>
      <c r="F340" s="211" t="s">
        <v>434</v>
      </c>
      <c r="G340" s="198"/>
      <c r="H340" s="198"/>
      <c r="I340" s="201"/>
      <c r="J340" s="212">
        <f>BK340</f>
        <v>0</v>
      </c>
      <c r="K340" s="198"/>
      <c r="L340" s="203"/>
      <c r="M340" s="204"/>
      <c r="N340" s="205"/>
      <c r="O340" s="205"/>
      <c r="P340" s="206">
        <f>SUM(P341:P348)</f>
        <v>0</v>
      </c>
      <c r="Q340" s="205"/>
      <c r="R340" s="206">
        <f>SUM(R341:R348)</f>
        <v>0.81411928</v>
      </c>
      <c r="S340" s="205"/>
      <c r="T340" s="207">
        <f>SUM(T341:T348)</f>
        <v>0</v>
      </c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R340" s="208" t="s">
        <v>83</v>
      </c>
      <c r="AT340" s="209" t="s">
        <v>75</v>
      </c>
      <c r="AU340" s="209" t="s">
        <v>81</v>
      </c>
      <c r="AY340" s="208" t="s">
        <v>122</v>
      </c>
      <c r="BK340" s="210">
        <f>SUM(BK341:BK348)</f>
        <v>0</v>
      </c>
    </row>
    <row r="341" s="2" customFormat="1" ht="24.15" customHeight="1">
      <c r="A341" s="39"/>
      <c r="B341" s="40"/>
      <c r="C341" s="213" t="s">
        <v>435</v>
      </c>
      <c r="D341" s="213" t="s">
        <v>125</v>
      </c>
      <c r="E341" s="214" t="s">
        <v>436</v>
      </c>
      <c r="F341" s="215" t="s">
        <v>437</v>
      </c>
      <c r="G341" s="216" t="s">
        <v>128</v>
      </c>
      <c r="H341" s="217">
        <v>58.317999999999998</v>
      </c>
      <c r="I341" s="218"/>
      <c r="J341" s="219">
        <f>ROUND(I341*H341,2)</f>
        <v>0</v>
      </c>
      <c r="K341" s="220"/>
      <c r="L341" s="45"/>
      <c r="M341" s="221" t="s">
        <v>1</v>
      </c>
      <c r="N341" s="222" t="s">
        <v>41</v>
      </c>
      <c r="O341" s="92"/>
      <c r="P341" s="223">
        <f>O341*H341</f>
        <v>0</v>
      </c>
      <c r="Q341" s="223">
        <v>0.01396</v>
      </c>
      <c r="R341" s="223">
        <f>Q341*H341</f>
        <v>0.81411928</v>
      </c>
      <c r="S341" s="223">
        <v>0</v>
      </c>
      <c r="T341" s="224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25" t="s">
        <v>207</v>
      </c>
      <c r="AT341" s="225" t="s">
        <v>125</v>
      </c>
      <c r="AU341" s="225" t="s">
        <v>83</v>
      </c>
      <c r="AY341" s="18" t="s">
        <v>122</v>
      </c>
      <c r="BE341" s="226">
        <f>IF(N341="základní",J341,0)</f>
        <v>0</v>
      </c>
      <c r="BF341" s="226">
        <f>IF(N341="snížená",J341,0)</f>
        <v>0</v>
      </c>
      <c r="BG341" s="226">
        <f>IF(N341="zákl. přenesená",J341,0)</f>
        <v>0</v>
      </c>
      <c r="BH341" s="226">
        <f>IF(N341="sníž. přenesená",J341,0)</f>
        <v>0</v>
      </c>
      <c r="BI341" s="226">
        <f>IF(N341="nulová",J341,0)</f>
        <v>0</v>
      </c>
      <c r="BJ341" s="18" t="s">
        <v>81</v>
      </c>
      <c r="BK341" s="226">
        <f>ROUND(I341*H341,2)</f>
        <v>0</v>
      </c>
      <c r="BL341" s="18" t="s">
        <v>207</v>
      </c>
      <c r="BM341" s="225" t="s">
        <v>438</v>
      </c>
    </row>
    <row r="342" s="15" customFormat="1">
      <c r="A342" s="15"/>
      <c r="B342" s="250"/>
      <c r="C342" s="251"/>
      <c r="D342" s="229" t="s">
        <v>131</v>
      </c>
      <c r="E342" s="252" t="s">
        <v>1</v>
      </c>
      <c r="F342" s="253" t="s">
        <v>439</v>
      </c>
      <c r="G342" s="251"/>
      <c r="H342" s="252" t="s">
        <v>1</v>
      </c>
      <c r="I342" s="254"/>
      <c r="J342" s="251"/>
      <c r="K342" s="251"/>
      <c r="L342" s="255"/>
      <c r="M342" s="256"/>
      <c r="N342" s="257"/>
      <c r="O342" s="257"/>
      <c r="P342" s="257"/>
      <c r="Q342" s="257"/>
      <c r="R342" s="257"/>
      <c r="S342" s="257"/>
      <c r="T342" s="258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59" t="s">
        <v>131</v>
      </c>
      <c r="AU342" s="259" t="s">
        <v>83</v>
      </c>
      <c r="AV342" s="15" t="s">
        <v>81</v>
      </c>
      <c r="AW342" s="15" t="s">
        <v>32</v>
      </c>
      <c r="AX342" s="15" t="s">
        <v>76</v>
      </c>
      <c r="AY342" s="259" t="s">
        <v>122</v>
      </c>
    </row>
    <row r="343" s="13" customFormat="1">
      <c r="A343" s="13"/>
      <c r="B343" s="227"/>
      <c r="C343" s="228"/>
      <c r="D343" s="229" t="s">
        <v>131</v>
      </c>
      <c r="E343" s="230" t="s">
        <v>1</v>
      </c>
      <c r="F343" s="231" t="s">
        <v>378</v>
      </c>
      <c r="G343" s="228"/>
      <c r="H343" s="232">
        <v>4.5880000000000001</v>
      </c>
      <c r="I343" s="233"/>
      <c r="J343" s="228"/>
      <c r="K343" s="228"/>
      <c r="L343" s="234"/>
      <c r="M343" s="235"/>
      <c r="N343" s="236"/>
      <c r="O343" s="236"/>
      <c r="P343" s="236"/>
      <c r="Q343" s="236"/>
      <c r="R343" s="236"/>
      <c r="S343" s="236"/>
      <c r="T343" s="237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8" t="s">
        <v>131</v>
      </c>
      <c r="AU343" s="238" t="s">
        <v>83</v>
      </c>
      <c r="AV343" s="13" t="s">
        <v>83</v>
      </c>
      <c r="AW343" s="13" t="s">
        <v>32</v>
      </c>
      <c r="AX343" s="13" t="s">
        <v>76</v>
      </c>
      <c r="AY343" s="238" t="s">
        <v>122</v>
      </c>
    </row>
    <row r="344" s="13" customFormat="1">
      <c r="A344" s="13"/>
      <c r="B344" s="227"/>
      <c r="C344" s="228"/>
      <c r="D344" s="229" t="s">
        <v>131</v>
      </c>
      <c r="E344" s="230" t="s">
        <v>1</v>
      </c>
      <c r="F344" s="231" t="s">
        <v>252</v>
      </c>
      <c r="G344" s="228"/>
      <c r="H344" s="232">
        <v>38.770000000000003</v>
      </c>
      <c r="I344" s="233"/>
      <c r="J344" s="228"/>
      <c r="K344" s="228"/>
      <c r="L344" s="234"/>
      <c r="M344" s="235"/>
      <c r="N344" s="236"/>
      <c r="O344" s="236"/>
      <c r="P344" s="236"/>
      <c r="Q344" s="236"/>
      <c r="R344" s="236"/>
      <c r="S344" s="236"/>
      <c r="T344" s="237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8" t="s">
        <v>131</v>
      </c>
      <c r="AU344" s="238" t="s">
        <v>83</v>
      </c>
      <c r="AV344" s="13" t="s">
        <v>83</v>
      </c>
      <c r="AW344" s="13" t="s">
        <v>32</v>
      </c>
      <c r="AX344" s="13" t="s">
        <v>76</v>
      </c>
      <c r="AY344" s="238" t="s">
        <v>122</v>
      </c>
    </row>
    <row r="345" s="13" customFormat="1">
      <c r="A345" s="13"/>
      <c r="B345" s="227"/>
      <c r="C345" s="228"/>
      <c r="D345" s="229" t="s">
        <v>131</v>
      </c>
      <c r="E345" s="230" t="s">
        <v>1</v>
      </c>
      <c r="F345" s="231" t="s">
        <v>385</v>
      </c>
      <c r="G345" s="228"/>
      <c r="H345" s="232">
        <v>14.960000000000001</v>
      </c>
      <c r="I345" s="233"/>
      <c r="J345" s="228"/>
      <c r="K345" s="228"/>
      <c r="L345" s="234"/>
      <c r="M345" s="235"/>
      <c r="N345" s="236"/>
      <c r="O345" s="236"/>
      <c r="P345" s="236"/>
      <c r="Q345" s="236"/>
      <c r="R345" s="236"/>
      <c r="S345" s="236"/>
      <c r="T345" s="237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8" t="s">
        <v>131</v>
      </c>
      <c r="AU345" s="238" t="s">
        <v>83</v>
      </c>
      <c r="AV345" s="13" t="s">
        <v>83</v>
      </c>
      <c r="AW345" s="13" t="s">
        <v>32</v>
      </c>
      <c r="AX345" s="13" t="s">
        <v>76</v>
      </c>
      <c r="AY345" s="238" t="s">
        <v>122</v>
      </c>
    </row>
    <row r="346" s="16" customFormat="1">
      <c r="A346" s="16"/>
      <c r="B346" s="271"/>
      <c r="C346" s="272"/>
      <c r="D346" s="229" t="s">
        <v>131</v>
      </c>
      <c r="E346" s="273" t="s">
        <v>1</v>
      </c>
      <c r="F346" s="274" t="s">
        <v>245</v>
      </c>
      <c r="G346" s="272"/>
      <c r="H346" s="275">
        <v>58.317999999999998</v>
      </c>
      <c r="I346" s="276"/>
      <c r="J346" s="272"/>
      <c r="K346" s="272"/>
      <c r="L346" s="277"/>
      <c r="M346" s="278"/>
      <c r="N346" s="279"/>
      <c r="O346" s="279"/>
      <c r="P346" s="279"/>
      <c r="Q346" s="279"/>
      <c r="R346" s="279"/>
      <c r="S346" s="279"/>
      <c r="T346" s="280"/>
      <c r="U346" s="16"/>
      <c r="V346" s="16"/>
      <c r="W346" s="16"/>
      <c r="X346" s="16"/>
      <c r="Y346" s="16"/>
      <c r="Z346" s="16"/>
      <c r="AA346" s="16"/>
      <c r="AB346" s="16"/>
      <c r="AC346" s="16"/>
      <c r="AD346" s="16"/>
      <c r="AE346" s="16"/>
      <c r="AT346" s="281" t="s">
        <v>131</v>
      </c>
      <c r="AU346" s="281" t="s">
        <v>83</v>
      </c>
      <c r="AV346" s="16" t="s">
        <v>123</v>
      </c>
      <c r="AW346" s="16" t="s">
        <v>32</v>
      </c>
      <c r="AX346" s="16" t="s">
        <v>76</v>
      </c>
      <c r="AY346" s="281" t="s">
        <v>122</v>
      </c>
    </row>
    <row r="347" s="14" customFormat="1">
      <c r="A347" s="14"/>
      <c r="B347" s="239"/>
      <c r="C347" s="240"/>
      <c r="D347" s="229" t="s">
        <v>131</v>
      </c>
      <c r="E347" s="241" t="s">
        <v>1</v>
      </c>
      <c r="F347" s="242" t="s">
        <v>133</v>
      </c>
      <c r="G347" s="240"/>
      <c r="H347" s="243">
        <v>58.317999999999998</v>
      </c>
      <c r="I347" s="244"/>
      <c r="J347" s="240"/>
      <c r="K347" s="240"/>
      <c r="L347" s="245"/>
      <c r="M347" s="246"/>
      <c r="N347" s="247"/>
      <c r="O347" s="247"/>
      <c r="P347" s="247"/>
      <c r="Q347" s="247"/>
      <c r="R347" s="247"/>
      <c r="S347" s="247"/>
      <c r="T347" s="248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9" t="s">
        <v>131</v>
      </c>
      <c r="AU347" s="249" t="s">
        <v>83</v>
      </c>
      <c r="AV347" s="14" t="s">
        <v>129</v>
      </c>
      <c r="AW347" s="14" t="s">
        <v>32</v>
      </c>
      <c r="AX347" s="14" t="s">
        <v>81</v>
      </c>
      <c r="AY347" s="249" t="s">
        <v>122</v>
      </c>
    </row>
    <row r="348" s="2" customFormat="1" ht="24.15" customHeight="1">
      <c r="A348" s="39"/>
      <c r="B348" s="40"/>
      <c r="C348" s="213" t="s">
        <v>440</v>
      </c>
      <c r="D348" s="213" t="s">
        <v>125</v>
      </c>
      <c r="E348" s="214" t="s">
        <v>441</v>
      </c>
      <c r="F348" s="215" t="s">
        <v>442</v>
      </c>
      <c r="G348" s="216" t="s">
        <v>352</v>
      </c>
      <c r="H348" s="282"/>
      <c r="I348" s="218"/>
      <c r="J348" s="219">
        <f>ROUND(I348*H348,2)</f>
        <v>0</v>
      </c>
      <c r="K348" s="220"/>
      <c r="L348" s="45"/>
      <c r="M348" s="221" t="s">
        <v>1</v>
      </c>
      <c r="N348" s="222" t="s">
        <v>41</v>
      </c>
      <c r="O348" s="92"/>
      <c r="P348" s="223">
        <f>O348*H348</f>
        <v>0</v>
      </c>
      <c r="Q348" s="223">
        <v>0</v>
      </c>
      <c r="R348" s="223">
        <f>Q348*H348</f>
        <v>0</v>
      </c>
      <c r="S348" s="223">
        <v>0</v>
      </c>
      <c r="T348" s="224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25" t="s">
        <v>207</v>
      </c>
      <c r="AT348" s="225" t="s">
        <v>125</v>
      </c>
      <c r="AU348" s="225" t="s">
        <v>83</v>
      </c>
      <c r="AY348" s="18" t="s">
        <v>122</v>
      </c>
      <c r="BE348" s="226">
        <f>IF(N348="základní",J348,0)</f>
        <v>0</v>
      </c>
      <c r="BF348" s="226">
        <f>IF(N348="snížená",J348,0)</f>
        <v>0</v>
      </c>
      <c r="BG348" s="226">
        <f>IF(N348="zákl. přenesená",J348,0)</f>
        <v>0</v>
      </c>
      <c r="BH348" s="226">
        <f>IF(N348="sníž. přenesená",J348,0)</f>
        <v>0</v>
      </c>
      <c r="BI348" s="226">
        <f>IF(N348="nulová",J348,0)</f>
        <v>0</v>
      </c>
      <c r="BJ348" s="18" t="s">
        <v>81</v>
      </c>
      <c r="BK348" s="226">
        <f>ROUND(I348*H348,2)</f>
        <v>0</v>
      </c>
      <c r="BL348" s="18" t="s">
        <v>207</v>
      </c>
      <c r="BM348" s="225" t="s">
        <v>443</v>
      </c>
    </row>
    <row r="349" s="12" customFormat="1" ht="22.8" customHeight="1">
      <c r="A349" s="12"/>
      <c r="B349" s="197"/>
      <c r="C349" s="198"/>
      <c r="D349" s="199" t="s">
        <v>75</v>
      </c>
      <c r="E349" s="211" t="s">
        <v>444</v>
      </c>
      <c r="F349" s="211" t="s">
        <v>445</v>
      </c>
      <c r="G349" s="198"/>
      <c r="H349" s="198"/>
      <c r="I349" s="201"/>
      <c r="J349" s="212">
        <f>BK349</f>
        <v>0</v>
      </c>
      <c r="K349" s="198"/>
      <c r="L349" s="203"/>
      <c r="M349" s="204"/>
      <c r="N349" s="205"/>
      <c r="O349" s="205"/>
      <c r="P349" s="206">
        <f>SUM(P350:P393)</f>
        <v>0</v>
      </c>
      <c r="Q349" s="205"/>
      <c r="R349" s="206">
        <f>SUM(R350:R393)</f>
        <v>1.10209713</v>
      </c>
      <c r="S349" s="205"/>
      <c r="T349" s="207">
        <f>SUM(T350:T393)</f>
        <v>0.71822890000000017</v>
      </c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R349" s="208" t="s">
        <v>83</v>
      </c>
      <c r="AT349" s="209" t="s">
        <v>75</v>
      </c>
      <c r="AU349" s="209" t="s">
        <v>81</v>
      </c>
      <c r="AY349" s="208" t="s">
        <v>122</v>
      </c>
      <c r="BK349" s="210">
        <f>SUM(BK350:BK393)</f>
        <v>0</v>
      </c>
    </row>
    <row r="350" s="2" customFormat="1" ht="24.15" customHeight="1">
      <c r="A350" s="39"/>
      <c r="B350" s="40"/>
      <c r="C350" s="213" t="s">
        <v>446</v>
      </c>
      <c r="D350" s="213" t="s">
        <v>125</v>
      </c>
      <c r="E350" s="214" t="s">
        <v>447</v>
      </c>
      <c r="F350" s="215" t="s">
        <v>448</v>
      </c>
      <c r="G350" s="216" t="s">
        <v>146</v>
      </c>
      <c r="H350" s="217">
        <v>4</v>
      </c>
      <c r="I350" s="218"/>
      <c r="J350" s="219">
        <f>ROUND(I350*H350,2)</f>
        <v>0</v>
      </c>
      <c r="K350" s="220"/>
      <c r="L350" s="45"/>
      <c r="M350" s="221" t="s">
        <v>1</v>
      </c>
      <c r="N350" s="222" t="s">
        <v>41</v>
      </c>
      <c r="O350" s="92"/>
      <c r="P350" s="223">
        <f>O350*H350</f>
        <v>0</v>
      </c>
      <c r="Q350" s="223">
        <v>0.0026700000000000001</v>
      </c>
      <c r="R350" s="223">
        <f>Q350*H350</f>
        <v>0.01068</v>
      </c>
      <c r="S350" s="223">
        <v>0</v>
      </c>
      <c r="T350" s="224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25" t="s">
        <v>207</v>
      </c>
      <c r="AT350" s="225" t="s">
        <v>125</v>
      </c>
      <c r="AU350" s="225" t="s">
        <v>83</v>
      </c>
      <c r="AY350" s="18" t="s">
        <v>122</v>
      </c>
      <c r="BE350" s="226">
        <f>IF(N350="základní",J350,0)</f>
        <v>0</v>
      </c>
      <c r="BF350" s="226">
        <f>IF(N350="snížená",J350,0)</f>
        <v>0</v>
      </c>
      <c r="BG350" s="226">
        <f>IF(N350="zákl. přenesená",J350,0)</f>
        <v>0</v>
      </c>
      <c r="BH350" s="226">
        <f>IF(N350="sníž. přenesená",J350,0)</f>
        <v>0</v>
      </c>
      <c r="BI350" s="226">
        <f>IF(N350="nulová",J350,0)</f>
        <v>0</v>
      </c>
      <c r="BJ350" s="18" t="s">
        <v>81</v>
      </c>
      <c r="BK350" s="226">
        <f>ROUND(I350*H350,2)</f>
        <v>0</v>
      </c>
      <c r="BL350" s="18" t="s">
        <v>207</v>
      </c>
      <c r="BM350" s="225" t="s">
        <v>449</v>
      </c>
    </row>
    <row r="351" s="13" customFormat="1">
      <c r="A351" s="13"/>
      <c r="B351" s="227"/>
      <c r="C351" s="228"/>
      <c r="D351" s="229" t="s">
        <v>131</v>
      </c>
      <c r="E351" s="230" t="s">
        <v>1</v>
      </c>
      <c r="F351" s="231" t="s">
        <v>450</v>
      </c>
      <c r="G351" s="228"/>
      <c r="H351" s="232">
        <v>4</v>
      </c>
      <c r="I351" s="233"/>
      <c r="J351" s="228"/>
      <c r="K351" s="228"/>
      <c r="L351" s="234"/>
      <c r="M351" s="235"/>
      <c r="N351" s="236"/>
      <c r="O351" s="236"/>
      <c r="P351" s="236"/>
      <c r="Q351" s="236"/>
      <c r="R351" s="236"/>
      <c r="S351" s="236"/>
      <c r="T351" s="237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8" t="s">
        <v>131</v>
      </c>
      <c r="AU351" s="238" t="s">
        <v>83</v>
      </c>
      <c r="AV351" s="13" t="s">
        <v>83</v>
      </c>
      <c r="AW351" s="13" t="s">
        <v>32</v>
      </c>
      <c r="AX351" s="13" t="s">
        <v>76</v>
      </c>
      <c r="AY351" s="238" t="s">
        <v>122</v>
      </c>
    </row>
    <row r="352" s="14" customFormat="1">
      <c r="A352" s="14"/>
      <c r="B352" s="239"/>
      <c r="C352" s="240"/>
      <c r="D352" s="229" t="s">
        <v>131</v>
      </c>
      <c r="E352" s="241" t="s">
        <v>1</v>
      </c>
      <c r="F352" s="242" t="s">
        <v>133</v>
      </c>
      <c r="G352" s="240"/>
      <c r="H352" s="243">
        <v>4</v>
      </c>
      <c r="I352" s="244"/>
      <c r="J352" s="240"/>
      <c r="K352" s="240"/>
      <c r="L352" s="245"/>
      <c r="M352" s="246"/>
      <c r="N352" s="247"/>
      <c r="O352" s="247"/>
      <c r="P352" s="247"/>
      <c r="Q352" s="247"/>
      <c r="R352" s="247"/>
      <c r="S352" s="247"/>
      <c r="T352" s="248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49" t="s">
        <v>131</v>
      </c>
      <c r="AU352" s="249" t="s">
        <v>83</v>
      </c>
      <c r="AV352" s="14" t="s">
        <v>129</v>
      </c>
      <c r="AW352" s="14" t="s">
        <v>32</v>
      </c>
      <c r="AX352" s="14" t="s">
        <v>81</v>
      </c>
      <c r="AY352" s="249" t="s">
        <v>122</v>
      </c>
    </row>
    <row r="353" s="2" customFormat="1" ht="24.15" customHeight="1">
      <c r="A353" s="39"/>
      <c r="B353" s="40"/>
      <c r="C353" s="213" t="s">
        <v>451</v>
      </c>
      <c r="D353" s="213" t="s">
        <v>125</v>
      </c>
      <c r="E353" s="214" t="s">
        <v>452</v>
      </c>
      <c r="F353" s="215" t="s">
        <v>453</v>
      </c>
      <c r="G353" s="216" t="s">
        <v>262</v>
      </c>
      <c r="H353" s="217">
        <v>162.74000000000001</v>
      </c>
      <c r="I353" s="218"/>
      <c r="J353" s="219">
        <f>ROUND(I353*H353,2)</f>
        <v>0</v>
      </c>
      <c r="K353" s="220"/>
      <c r="L353" s="45"/>
      <c r="M353" s="221" t="s">
        <v>1</v>
      </c>
      <c r="N353" s="222" t="s">
        <v>41</v>
      </c>
      <c r="O353" s="92"/>
      <c r="P353" s="223">
        <f>O353*H353</f>
        <v>0</v>
      </c>
      <c r="Q353" s="223">
        <v>0</v>
      </c>
      <c r="R353" s="223">
        <f>Q353*H353</f>
        <v>0</v>
      </c>
      <c r="S353" s="223">
        <v>0.00191</v>
      </c>
      <c r="T353" s="224">
        <f>S353*H353</f>
        <v>0.31083340000000004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25" t="s">
        <v>207</v>
      </c>
      <c r="AT353" s="225" t="s">
        <v>125</v>
      </c>
      <c r="AU353" s="225" t="s">
        <v>83</v>
      </c>
      <c r="AY353" s="18" t="s">
        <v>122</v>
      </c>
      <c r="BE353" s="226">
        <f>IF(N353="základní",J353,0)</f>
        <v>0</v>
      </c>
      <c r="BF353" s="226">
        <f>IF(N353="snížená",J353,0)</f>
        <v>0</v>
      </c>
      <c r="BG353" s="226">
        <f>IF(N353="zákl. přenesená",J353,0)</f>
        <v>0</v>
      </c>
      <c r="BH353" s="226">
        <f>IF(N353="sníž. přenesená",J353,0)</f>
        <v>0</v>
      </c>
      <c r="BI353" s="226">
        <f>IF(N353="nulová",J353,0)</f>
        <v>0</v>
      </c>
      <c r="BJ353" s="18" t="s">
        <v>81</v>
      </c>
      <c r="BK353" s="226">
        <f>ROUND(I353*H353,2)</f>
        <v>0</v>
      </c>
      <c r="BL353" s="18" t="s">
        <v>207</v>
      </c>
      <c r="BM353" s="225" t="s">
        <v>454</v>
      </c>
    </row>
    <row r="354" s="15" customFormat="1">
      <c r="A354" s="15"/>
      <c r="B354" s="250"/>
      <c r="C354" s="251"/>
      <c r="D354" s="229" t="s">
        <v>131</v>
      </c>
      <c r="E354" s="252" t="s">
        <v>1</v>
      </c>
      <c r="F354" s="253" t="s">
        <v>158</v>
      </c>
      <c r="G354" s="251"/>
      <c r="H354" s="252" t="s">
        <v>1</v>
      </c>
      <c r="I354" s="254"/>
      <c r="J354" s="251"/>
      <c r="K354" s="251"/>
      <c r="L354" s="255"/>
      <c r="M354" s="256"/>
      <c r="N354" s="257"/>
      <c r="O354" s="257"/>
      <c r="P354" s="257"/>
      <c r="Q354" s="257"/>
      <c r="R354" s="257"/>
      <c r="S354" s="257"/>
      <c r="T354" s="258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T354" s="259" t="s">
        <v>131</v>
      </c>
      <c r="AU354" s="259" t="s">
        <v>83</v>
      </c>
      <c r="AV354" s="15" t="s">
        <v>81</v>
      </c>
      <c r="AW354" s="15" t="s">
        <v>32</v>
      </c>
      <c r="AX354" s="15" t="s">
        <v>76</v>
      </c>
      <c r="AY354" s="259" t="s">
        <v>122</v>
      </c>
    </row>
    <row r="355" s="13" customFormat="1">
      <c r="A355" s="13"/>
      <c r="B355" s="227"/>
      <c r="C355" s="228"/>
      <c r="D355" s="229" t="s">
        <v>131</v>
      </c>
      <c r="E355" s="230" t="s">
        <v>1</v>
      </c>
      <c r="F355" s="231" t="s">
        <v>455</v>
      </c>
      <c r="G355" s="228"/>
      <c r="H355" s="232">
        <v>11.470000000000001</v>
      </c>
      <c r="I355" s="233"/>
      <c r="J355" s="228"/>
      <c r="K355" s="228"/>
      <c r="L355" s="234"/>
      <c r="M355" s="235"/>
      <c r="N355" s="236"/>
      <c r="O355" s="236"/>
      <c r="P355" s="236"/>
      <c r="Q355" s="236"/>
      <c r="R355" s="236"/>
      <c r="S355" s="236"/>
      <c r="T355" s="237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8" t="s">
        <v>131</v>
      </c>
      <c r="AU355" s="238" t="s">
        <v>83</v>
      </c>
      <c r="AV355" s="13" t="s">
        <v>83</v>
      </c>
      <c r="AW355" s="13" t="s">
        <v>32</v>
      </c>
      <c r="AX355" s="13" t="s">
        <v>76</v>
      </c>
      <c r="AY355" s="238" t="s">
        <v>122</v>
      </c>
    </row>
    <row r="356" s="13" customFormat="1">
      <c r="A356" s="13"/>
      <c r="B356" s="227"/>
      <c r="C356" s="228"/>
      <c r="D356" s="229" t="s">
        <v>131</v>
      </c>
      <c r="E356" s="230" t="s">
        <v>1</v>
      </c>
      <c r="F356" s="231" t="s">
        <v>456</v>
      </c>
      <c r="G356" s="228"/>
      <c r="H356" s="232">
        <v>113.87000000000001</v>
      </c>
      <c r="I356" s="233"/>
      <c r="J356" s="228"/>
      <c r="K356" s="228"/>
      <c r="L356" s="234"/>
      <c r="M356" s="235"/>
      <c r="N356" s="236"/>
      <c r="O356" s="236"/>
      <c r="P356" s="236"/>
      <c r="Q356" s="236"/>
      <c r="R356" s="236"/>
      <c r="S356" s="236"/>
      <c r="T356" s="237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8" t="s">
        <v>131</v>
      </c>
      <c r="AU356" s="238" t="s">
        <v>83</v>
      </c>
      <c r="AV356" s="13" t="s">
        <v>83</v>
      </c>
      <c r="AW356" s="13" t="s">
        <v>32</v>
      </c>
      <c r="AX356" s="13" t="s">
        <v>76</v>
      </c>
      <c r="AY356" s="238" t="s">
        <v>122</v>
      </c>
    </row>
    <row r="357" s="13" customFormat="1">
      <c r="A357" s="13"/>
      <c r="B357" s="227"/>
      <c r="C357" s="228"/>
      <c r="D357" s="229" t="s">
        <v>131</v>
      </c>
      <c r="E357" s="230" t="s">
        <v>1</v>
      </c>
      <c r="F357" s="231" t="s">
        <v>457</v>
      </c>
      <c r="G357" s="228"/>
      <c r="H357" s="232">
        <v>37.399999999999999</v>
      </c>
      <c r="I357" s="233"/>
      <c r="J357" s="228"/>
      <c r="K357" s="228"/>
      <c r="L357" s="234"/>
      <c r="M357" s="235"/>
      <c r="N357" s="236"/>
      <c r="O357" s="236"/>
      <c r="P357" s="236"/>
      <c r="Q357" s="236"/>
      <c r="R357" s="236"/>
      <c r="S357" s="236"/>
      <c r="T357" s="237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8" t="s">
        <v>131</v>
      </c>
      <c r="AU357" s="238" t="s">
        <v>83</v>
      </c>
      <c r="AV357" s="13" t="s">
        <v>83</v>
      </c>
      <c r="AW357" s="13" t="s">
        <v>32</v>
      </c>
      <c r="AX357" s="13" t="s">
        <v>76</v>
      </c>
      <c r="AY357" s="238" t="s">
        <v>122</v>
      </c>
    </row>
    <row r="358" s="14" customFormat="1">
      <c r="A358" s="14"/>
      <c r="B358" s="239"/>
      <c r="C358" s="240"/>
      <c r="D358" s="229" t="s">
        <v>131</v>
      </c>
      <c r="E358" s="241" t="s">
        <v>1</v>
      </c>
      <c r="F358" s="242" t="s">
        <v>133</v>
      </c>
      <c r="G358" s="240"/>
      <c r="H358" s="243">
        <v>162.74000000000001</v>
      </c>
      <c r="I358" s="244"/>
      <c r="J358" s="240"/>
      <c r="K358" s="240"/>
      <c r="L358" s="245"/>
      <c r="M358" s="246"/>
      <c r="N358" s="247"/>
      <c r="O358" s="247"/>
      <c r="P358" s="247"/>
      <c r="Q358" s="247"/>
      <c r="R358" s="247"/>
      <c r="S358" s="247"/>
      <c r="T358" s="248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49" t="s">
        <v>131</v>
      </c>
      <c r="AU358" s="249" t="s">
        <v>83</v>
      </c>
      <c r="AV358" s="14" t="s">
        <v>129</v>
      </c>
      <c r="AW358" s="14" t="s">
        <v>32</v>
      </c>
      <c r="AX358" s="14" t="s">
        <v>81</v>
      </c>
      <c r="AY358" s="249" t="s">
        <v>122</v>
      </c>
    </row>
    <row r="359" s="2" customFormat="1" ht="16.5" customHeight="1">
      <c r="A359" s="39"/>
      <c r="B359" s="40"/>
      <c r="C359" s="213" t="s">
        <v>458</v>
      </c>
      <c r="D359" s="213" t="s">
        <v>125</v>
      </c>
      <c r="E359" s="214" t="s">
        <v>459</v>
      </c>
      <c r="F359" s="215" t="s">
        <v>460</v>
      </c>
      <c r="G359" s="216" t="s">
        <v>262</v>
      </c>
      <c r="H359" s="217">
        <v>167.80000000000001</v>
      </c>
      <c r="I359" s="218"/>
      <c r="J359" s="219">
        <f>ROUND(I359*H359,2)</f>
        <v>0</v>
      </c>
      <c r="K359" s="220"/>
      <c r="L359" s="45"/>
      <c r="M359" s="221" t="s">
        <v>1</v>
      </c>
      <c r="N359" s="222" t="s">
        <v>41</v>
      </c>
      <c r="O359" s="92"/>
      <c r="P359" s="223">
        <f>O359*H359</f>
        <v>0</v>
      </c>
      <c r="Q359" s="223">
        <v>0</v>
      </c>
      <c r="R359" s="223">
        <f>Q359*H359</f>
        <v>0</v>
      </c>
      <c r="S359" s="223">
        <v>0.00175</v>
      </c>
      <c r="T359" s="224">
        <f>S359*H359</f>
        <v>0.29365000000000002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25" t="s">
        <v>207</v>
      </c>
      <c r="AT359" s="225" t="s">
        <v>125</v>
      </c>
      <c r="AU359" s="225" t="s">
        <v>83</v>
      </c>
      <c r="AY359" s="18" t="s">
        <v>122</v>
      </c>
      <c r="BE359" s="226">
        <f>IF(N359="základní",J359,0)</f>
        <v>0</v>
      </c>
      <c r="BF359" s="226">
        <f>IF(N359="snížená",J359,0)</f>
        <v>0</v>
      </c>
      <c r="BG359" s="226">
        <f>IF(N359="zákl. přenesená",J359,0)</f>
        <v>0</v>
      </c>
      <c r="BH359" s="226">
        <f>IF(N359="sníž. přenesená",J359,0)</f>
        <v>0</v>
      </c>
      <c r="BI359" s="226">
        <f>IF(N359="nulová",J359,0)</f>
        <v>0</v>
      </c>
      <c r="BJ359" s="18" t="s">
        <v>81</v>
      </c>
      <c r="BK359" s="226">
        <f>ROUND(I359*H359,2)</f>
        <v>0</v>
      </c>
      <c r="BL359" s="18" t="s">
        <v>207</v>
      </c>
      <c r="BM359" s="225" t="s">
        <v>461</v>
      </c>
    </row>
    <row r="360" s="13" customFormat="1">
      <c r="A360" s="13"/>
      <c r="B360" s="227"/>
      <c r="C360" s="228"/>
      <c r="D360" s="229" t="s">
        <v>131</v>
      </c>
      <c r="E360" s="230" t="s">
        <v>1</v>
      </c>
      <c r="F360" s="231" t="s">
        <v>462</v>
      </c>
      <c r="G360" s="228"/>
      <c r="H360" s="232">
        <v>167.80000000000001</v>
      </c>
      <c r="I360" s="233"/>
      <c r="J360" s="228"/>
      <c r="K360" s="228"/>
      <c r="L360" s="234"/>
      <c r="M360" s="235"/>
      <c r="N360" s="236"/>
      <c r="O360" s="236"/>
      <c r="P360" s="236"/>
      <c r="Q360" s="236"/>
      <c r="R360" s="236"/>
      <c r="S360" s="236"/>
      <c r="T360" s="237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8" t="s">
        <v>131</v>
      </c>
      <c r="AU360" s="238" t="s">
        <v>83</v>
      </c>
      <c r="AV360" s="13" t="s">
        <v>83</v>
      </c>
      <c r="AW360" s="13" t="s">
        <v>32</v>
      </c>
      <c r="AX360" s="13" t="s">
        <v>76</v>
      </c>
      <c r="AY360" s="238" t="s">
        <v>122</v>
      </c>
    </row>
    <row r="361" s="14" customFormat="1">
      <c r="A361" s="14"/>
      <c r="B361" s="239"/>
      <c r="C361" s="240"/>
      <c r="D361" s="229" t="s">
        <v>131</v>
      </c>
      <c r="E361" s="241" t="s">
        <v>1</v>
      </c>
      <c r="F361" s="242" t="s">
        <v>133</v>
      </c>
      <c r="G361" s="240"/>
      <c r="H361" s="243">
        <v>167.80000000000001</v>
      </c>
      <c r="I361" s="244"/>
      <c r="J361" s="240"/>
      <c r="K361" s="240"/>
      <c r="L361" s="245"/>
      <c r="M361" s="246"/>
      <c r="N361" s="247"/>
      <c r="O361" s="247"/>
      <c r="P361" s="247"/>
      <c r="Q361" s="247"/>
      <c r="R361" s="247"/>
      <c r="S361" s="247"/>
      <c r="T361" s="248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49" t="s">
        <v>131</v>
      </c>
      <c r="AU361" s="249" t="s">
        <v>83</v>
      </c>
      <c r="AV361" s="14" t="s">
        <v>129</v>
      </c>
      <c r="AW361" s="14" t="s">
        <v>32</v>
      </c>
      <c r="AX361" s="14" t="s">
        <v>81</v>
      </c>
      <c r="AY361" s="249" t="s">
        <v>122</v>
      </c>
    </row>
    <row r="362" s="2" customFormat="1" ht="16.5" customHeight="1">
      <c r="A362" s="39"/>
      <c r="B362" s="40"/>
      <c r="C362" s="213" t="s">
        <v>463</v>
      </c>
      <c r="D362" s="213" t="s">
        <v>125</v>
      </c>
      <c r="E362" s="214" t="s">
        <v>464</v>
      </c>
      <c r="F362" s="215" t="s">
        <v>465</v>
      </c>
      <c r="G362" s="216" t="s">
        <v>262</v>
      </c>
      <c r="H362" s="217">
        <v>1.3300000000000001</v>
      </c>
      <c r="I362" s="218"/>
      <c r="J362" s="219">
        <f>ROUND(I362*H362,2)</f>
        <v>0</v>
      </c>
      <c r="K362" s="220"/>
      <c r="L362" s="45"/>
      <c r="M362" s="221" t="s">
        <v>1</v>
      </c>
      <c r="N362" s="222" t="s">
        <v>41</v>
      </c>
      <c r="O362" s="92"/>
      <c r="P362" s="223">
        <f>O362*H362</f>
        <v>0</v>
      </c>
      <c r="Q362" s="223">
        <v>0</v>
      </c>
      <c r="R362" s="223">
        <f>Q362*H362</f>
        <v>0</v>
      </c>
      <c r="S362" s="223">
        <v>0.00175</v>
      </c>
      <c r="T362" s="224">
        <f>S362*H362</f>
        <v>0.0023275000000000001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25" t="s">
        <v>207</v>
      </c>
      <c r="AT362" s="225" t="s">
        <v>125</v>
      </c>
      <c r="AU362" s="225" t="s">
        <v>83</v>
      </c>
      <c r="AY362" s="18" t="s">
        <v>122</v>
      </c>
      <c r="BE362" s="226">
        <f>IF(N362="základní",J362,0)</f>
        <v>0</v>
      </c>
      <c r="BF362" s="226">
        <f>IF(N362="snížená",J362,0)</f>
        <v>0</v>
      </c>
      <c r="BG362" s="226">
        <f>IF(N362="zákl. přenesená",J362,0)</f>
        <v>0</v>
      </c>
      <c r="BH362" s="226">
        <f>IF(N362="sníž. přenesená",J362,0)</f>
        <v>0</v>
      </c>
      <c r="BI362" s="226">
        <f>IF(N362="nulová",J362,0)</f>
        <v>0</v>
      </c>
      <c r="BJ362" s="18" t="s">
        <v>81</v>
      </c>
      <c r="BK362" s="226">
        <f>ROUND(I362*H362,2)</f>
        <v>0</v>
      </c>
      <c r="BL362" s="18" t="s">
        <v>207</v>
      </c>
      <c r="BM362" s="225" t="s">
        <v>466</v>
      </c>
    </row>
    <row r="363" s="13" customFormat="1">
      <c r="A363" s="13"/>
      <c r="B363" s="227"/>
      <c r="C363" s="228"/>
      <c r="D363" s="229" t="s">
        <v>131</v>
      </c>
      <c r="E363" s="230" t="s">
        <v>1</v>
      </c>
      <c r="F363" s="231" t="s">
        <v>467</v>
      </c>
      <c r="G363" s="228"/>
      <c r="H363" s="232">
        <v>1.3300000000000001</v>
      </c>
      <c r="I363" s="233"/>
      <c r="J363" s="228"/>
      <c r="K363" s="228"/>
      <c r="L363" s="234"/>
      <c r="M363" s="235"/>
      <c r="N363" s="236"/>
      <c r="O363" s="236"/>
      <c r="P363" s="236"/>
      <c r="Q363" s="236"/>
      <c r="R363" s="236"/>
      <c r="S363" s="236"/>
      <c r="T363" s="237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8" t="s">
        <v>131</v>
      </c>
      <c r="AU363" s="238" t="s">
        <v>83</v>
      </c>
      <c r="AV363" s="13" t="s">
        <v>83</v>
      </c>
      <c r="AW363" s="13" t="s">
        <v>32</v>
      </c>
      <c r="AX363" s="13" t="s">
        <v>81</v>
      </c>
      <c r="AY363" s="238" t="s">
        <v>122</v>
      </c>
    </row>
    <row r="364" s="2" customFormat="1" ht="33" customHeight="1">
      <c r="A364" s="39"/>
      <c r="B364" s="40"/>
      <c r="C364" s="213" t="s">
        <v>468</v>
      </c>
      <c r="D364" s="213" t="s">
        <v>125</v>
      </c>
      <c r="E364" s="214" t="s">
        <v>469</v>
      </c>
      <c r="F364" s="215" t="s">
        <v>470</v>
      </c>
      <c r="G364" s="216" t="s">
        <v>146</v>
      </c>
      <c r="H364" s="217">
        <v>46</v>
      </c>
      <c r="I364" s="218"/>
      <c r="J364" s="219">
        <f>ROUND(I364*H364,2)</f>
        <v>0</v>
      </c>
      <c r="K364" s="220"/>
      <c r="L364" s="45"/>
      <c r="M364" s="221" t="s">
        <v>1</v>
      </c>
      <c r="N364" s="222" t="s">
        <v>41</v>
      </c>
      <c r="O364" s="92"/>
      <c r="P364" s="223">
        <f>O364*H364</f>
        <v>0</v>
      </c>
      <c r="Q364" s="223">
        <v>0</v>
      </c>
      <c r="R364" s="223">
        <f>Q364*H364</f>
        <v>0</v>
      </c>
      <c r="S364" s="223">
        <v>0.0018799999999999999</v>
      </c>
      <c r="T364" s="224">
        <f>S364*H364</f>
        <v>0.086480000000000001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25" t="s">
        <v>207</v>
      </c>
      <c r="AT364" s="225" t="s">
        <v>125</v>
      </c>
      <c r="AU364" s="225" t="s">
        <v>83</v>
      </c>
      <c r="AY364" s="18" t="s">
        <v>122</v>
      </c>
      <c r="BE364" s="226">
        <f>IF(N364="základní",J364,0)</f>
        <v>0</v>
      </c>
      <c r="BF364" s="226">
        <f>IF(N364="snížená",J364,0)</f>
        <v>0</v>
      </c>
      <c r="BG364" s="226">
        <f>IF(N364="zákl. přenesená",J364,0)</f>
        <v>0</v>
      </c>
      <c r="BH364" s="226">
        <f>IF(N364="sníž. přenesená",J364,0)</f>
        <v>0</v>
      </c>
      <c r="BI364" s="226">
        <f>IF(N364="nulová",J364,0)</f>
        <v>0</v>
      </c>
      <c r="BJ364" s="18" t="s">
        <v>81</v>
      </c>
      <c r="BK364" s="226">
        <f>ROUND(I364*H364,2)</f>
        <v>0</v>
      </c>
      <c r="BL364" s="18" t="s">
        <v>207</v>
      </c>
      <c r="BM364" s="225" t="s">
        <v>471</v>
      </c>
    </row>
    <row r="365" s="13" customFormat="1">
      <c r="A365" s="13"/>
      <c r="B365" s="227"/>
      <c r="C365" s="228"/>
      <c r="D365" s="229" t="s">
        <v>131</v>
      </c>
      <c r="E365" s="230" t="s">
        <v>1</v>
      </c>
      <c r="F365" s="231" t="s">
        <v>472</v>
      </c>
      <c r="G365" s="228"/>
      <c r="H365" s="232">
        <v>46</v>
      </c>
      <c r="I365" s="233"/>
      <c r="J365" s="228"/>
      <c r="K365" s="228"/>
      <c r="L365" s="234"/>
      <c r="M365" s="235"/>
      <c r="N365" s="236"/>
      <c r="O365" s="236"/>
      <c r="P365" s="236"/>
      <c r="Q365" s="236"/>
      <c r="R365" s="236"/>
      <c r="S365" s="236"/>
      <c r="T365" s="237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8" t="s">
        <v>131</v>
      </c>
      <c r="AU365" s="238" t="s">
        <v>83</v>
      </c>
      <c r="AV365" s="13" t="s">
        <v>83</v>
      </c>
      <c r="AW365" s="13" t="s">
        <v>32</v>
      </c>
      <c r="AX365" s="13" t="s">
        <v>76</v>
      </c>
      <c r="AY365" s="238" t="s">
        <v>122</v>
      </c>
    </row>
    <row r="366" s="14" customFormat="1">
      <c r="A366" s="14"/>
      <c r="B366" s="239"/>
      <c r="C366" s="240"/>
      <c r="D366" s="229" t="s">
        <v>131</v>
      </c>
      <c r="E366" s="241" t="s">
        <v>1</v>
      </c>
      <c r="F366" s="242" t="s">
        <v>133</v>
      </c>
      <c r="G366" s="240"/>
      <c r="H366" s="243">
        <v>46</v>
      </c>
      <c r="I366" s="244"/>
      <c r="J366" s="240"/>
      <c r="K366" s="240"/>
      <c r="L366" s="245"/>
      <c r="M366" s="246"/>
      <c r="N366" s="247"/>
      <c r="O366" s="247"/>
      <c r="P366" s="247"/>
      <c r="Q366" s="247"/>
      <c r="R366" s="247"/>
      <c r="S366" s="247"/>
      <c r="T366" s="248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49" t="s">
        <v>131</v>
      </c>
      <c r="AU366" s="249" t="s">
        <v>83</v>
      </c>
      <c r="AV366" s="14" t="s">
        <v>129</v>
      </c>
      <c r="AW366" s="14" t="s">
        <v>32</v>
      </c>
      <c r="AX366" s="14" t="s">
        <v>81</v>
      </c>
      <c r="AY366" s="249" t="s">
        <v>122</v>
      </c>
    </row>
    <row r="367" s="2" customFormat="1" ht="16.5" customHeight="1">
      <c r="A367" s="39"/>
      <c r="B367" s="40"/>
      <c r="C367" s="213" t="s">
        <v>473</v>
      </c>
      <c r="D367" s="213" t="s">
        <v>125</v>
      </c>
      <c r="E367" s="214" t="s">
        <v>474</v>
      </c>
      <c r="F367" s="215" t="s">
        <v>475</v>
      </c>
      <c r="G367" s="216" t="s">
        <v>262</v>
      </c>
      <c r="H367" s="217">
        <v>5.5</v>
      </c>
      <c r="I367" s="218"/>
      <c r="J367" s="219">
        <f>ROUND(I367*H367,2)</f>
        <v>0</v>
      </c>
      <c r="K367" s="220"/>
      <c r="L367" s="45"/>
      <c r="M367" s="221" t="s">
        <v>1</v>
      </c>
      <c r="N367" s="222" t="s">
        <v>41</v>
      </c>
      <c r="O367" s="92"/>
      <c r="P367" s="223">
        <f>O367*H367</f>
        <v>0</v>
      </c>
      <c r="Q367" s="223">
        <v>0</v>
      </c>
      <c r="R367" s="223">
        <f>Q367*H367</f>
        <v>0</v>
      </c>
      <c r="S367" s="223">
        <v>0.0025999999999999999</v>
      </c>
      <c r="T367" s="224">
        <f>S367*H367</f>
        <v>0.0143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25" t="s">
        <v>207</v>
      </c>
      <c r="AT367" s="225" t="s">
        <v>125</v>
      </c>
      <c r="AU367" s="225" t="s">
        <v>83</v>
      </c>
      <c r="AY367" s="18" t="s">
        <v>122</v>
      </c>
      <c r="BE367" s="226">
        <f>IF(N367="základní",J367,0)</f>
        <v>0</v>
      </c>
      <c r="BF367" s="226">
        <f>IF(N367="snížená",J367,0)</f>
        <v>0</v>
      </c>
      <c r="BG367" s="226">
        <f>IF(N367="zákl. přenesená",J367,0)</f>
        <v>0</v>
      </c>
      <c r="BH367" s="226">
        <f>IF(N367="sníž. přenesená",J367,0)</f>
        <v>0</v>
      </c>
      <c r="BI367" s="226">
        <f>IF(N367="nulová",J367,0)</f>
        <v>0</v>
      </c>
      <c r="BJ367" s="18" t="s">
        <v>81</v>
      </c>
      <c r="BK367" s="226">
        <f>ROUND(I367*H367,2)</f>
        <v>0</v>
      </c>
      <c r="BL367" s="18" t="s">
        <v>207</v>
      </c>
      <c r="BM367" s="225" t="s">
        <v>476</v>
      </c>
    </row>
    <row r="368" s="13" customFormat="1">
      <c r="A368" s="13"/>
      <c r="B368" s="227"/>
      <c r="C368" s="228"/>
      <c r="D368" s="229" t="s">
        <v>131</v>
      </c>
      <c r="E368" s="230" t="s">
        <v>1</v>
      </c>
      <c r="F368" s="231" t="s">
        <v>477</v>
      </c>
      <c r="G368" s="228"/>
      <c r="H368" s="232">
        <v>5.5</v>
      </c>
      <c r="I368" s="233"/>
      <c r="J368" s="228"/>
      <c r="K368" s="228"/>
      <c r="L368" s="234"/>
      <c r="M368" s="235"/>
      <c r="N368" s="236"/>
      <c r="O368" s="236"/>
      <c r="P368" s="236"/>
      <c r="Q368" s="236"/>
      <c r="R368" s="236"/>
      <c r="S368" s="236"/>
      <c r="T368" s="237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8" t="s">
        <v>131</v>
      </c>
      <c r="AU368" s="238" t="s">
        <v>83</v>
      </c>
      <c r="AV368" s="13" t="s">
        <v>83</v>
      </c>
      <c r="AW368" s="13" t="s">
        <v>32</v>
      </c>
      <c r="AX368" s="13" t="s">
        <v>81</v>
      </c>
      <c r="AY368" s="238" t="s">
        <v>122</v>
      </c>
    </row>
    <row r="369" s="2" customFormat="1" ht="16.5" customHeight="1">
      <c r="A369" s="39"/>
      <c r="B369" s="40"/>
      <c r="C369" s="213" t="s">
        <v>478</v>
      </c>
      <c r="D369" s="213" t="s">
        <v>125</v>
      </c>
      <c r="E369" s="214" t="s">
        <v>479</v>
      </c>
      <c r="F369" s="215" t="s">
        <v>480</v>
      </c>
      <c r="G369" s="216" t="s">
        <v>262</v>
      </c>
      <c r="H369" s="217">
        <v>2.7000000000000002</v>
      </c>
      <c r="I369" s="218"/>
      <c r="J369" s="219">
        <f>ROUND(I369*H369,2)</f>
        <v>0</v>
      </c>
      <c r="K369" s="220"/>
      <c r="L369" s="45"/>
      <c r="M369" s="221" t="s">
        <v>1</v>
      </c>
      <c r="N369" s="222" t="s">
        <v>41</v>
      </c>
      <c r="O369" s="92"/>
      <c r="P369" s="223">
        <f>O369*H369</f>
        <v>0</v>
      </c>
      <c r="Q369" s="223">
        <v>0</v>
      </c>
      <c r="R369" s="223">
        <f>Q369*H369</f>
        <v>0</v>
      </c>
      <c r="S369" s="223">
        <v>0.0039399999999999999</v>
      </c>
      <c r="T369" s="224">
        <f>S369*H369</f>
        <v>0.010638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25" t="s">
        <v>207</v>
      </c>
      <c r="AT369" s="225" t="s">
        <v>125</v>
      </c>
      <c r="AU369" s="225" t="s">
        <v>83</v>
      </c>
      <c r="AY369" s="18" t="s">
        <v>122</v>
      </c>
      <c r="BE369" s="226">
        <f>IF(N369="základní",J369,0)</f>
        <v>0</v>
      </c>
      <c r="BF369" s="226">
        <f>IF(N369="snížená",J369,0)</f>
        <v>0</v>
      </c>
      <c r="BG369" s="226">
        <f>IF(N369="zákl. přenesená",J369,0)</f>
        <v>0</v>
      </c>
      <c r="BH369" s="226">
        <f>IF(N369="sníž. přenesená",J369,0)</f>
        <v>0</v>
      </c>
      <c r="BI369" s="226">
        <f>IF(N369="nulová",J369,0)</f>
        <v>0</v>
      </c>
      <c r="BJ369" s="18" t="s">
        <v>81</v>
      </c>
      <c r="BK369" s="226">
        <f>ROUND(I369*H369,2)</f>
        <v>0</v>
      </c>
      <c r="BL369" s="18" t="s">
        <v>207</v>
      </c>
      <c r="BM369" s="225" t="s">
        <v>481</v>
      </c>
    </row>
    <row r="370" s="13" customFormat="1">
      <c r="A370" s="13"/>
      <c r="B370" s="227"/>
      <c r="C370" s="228"/>
      <c r="D370" s="229" t="s">
        <v>131</v>
      </c>
      <c r="E370" s="230" t="s">
        <v>1</v>
      </c>
      <c r="F370" s="231" t="s">
        <v>482</v>
      </c>
      <c r="G370" s="228"/>
      <c r="H370" s="232">
        <v>2.7000000000000002</v>
      </c>
      <c r="I370" s="233"/>
      <c r="J370" s="228"/>
      <c r="K370" s="228"/>
      <c r="L370" s="234"/>
      <c r="M370" s="235"/>
      <c r="N370" s="236"/>
      <c r="O370" s="236"/>
      <c r="P370" s="236"/>
      <c r="Q370" s="236"/>
      <c r="R370" s="236"/>
      <c r="S370" s="236"/>
      <c r="T370" s="237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38" t="s">
        <v>131</v>
      </c>
      <c r="AU370" s="238" t="s">
        <v>83</v>
      </c>
      <c r="AV370" s="13" t="s">
        <v>83</v>
      </c>
      <c r="AW370" s="13" t="s">
        <v>32</v>
      </c>
      <c r="AX370" s="13" t="s">
        <v>81</v>
      </c>
      <c r="AY370" s="238" t="s">
        <v>122</v>
      </c>
    </row>
    <row r="371" s="2" customFormat="1" ht="24.15" customHeight="1">
      <c r="A371" s="39"/>
      <c r="B371" s="40"/>
      <c r="C371" s="213" t="s">
        <v>483</v>
      </c>
      <c r="D371" s="213" t="s">
        <v>125</v>
      </c>
      <c r="E371" s="214" t="s">
        <v>484</v>
      </c>
      <c r="F371" s="215" t="s">
        <v>485</v>
      </c>
      <c r="G371" s="216" t="s">
        <v>262</v>
      </c>
      <c r="H371" s="217">
        <v>16.5</v>
      </c>
      <c r="I371" s="218"/>
      <c r="J371" s="219">
        <f>ROUND(I371*H371,2)</f>
        <v>0</v>
      </c>
      <c r="K371" s="220"/>
      <c r="L371" s="45"/>
      <c r="M371" s="221" t="s">
        <v>1</v>
      </c>
      <c r="N371" s="222" t="s">
        <v>41</v>
      </c>
      <c r="O371" s="92"/>
      <c r="P371" s="223">
        <f>O371*H371</f>
        <v>0</v>
      </c>
      <c r="Q371" s="223">
        <v>0.00172</v>
      </c>
      <c r="R371" s="223">
        <f>Q371*H371</f>
        <v>0.028379999999999999</v>
      </c>
      <c r="S371" s="223">
        <v>0</v>
      </c>
      <c r="T371" s="224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25" t="s">
        <v>207</v>
      </c>
      <c r="AT371" s="225" t="s">
        <v>125</v>
      </c>
      <c r="AU371" s="225" t="s">
        <v>83</v>
      </c>
      <c r="AY371" s="18" t="s">
        <v>122</v>
      </c>
      <c r="BE371" s="226">
        <f>IF(N371="základní",J371,0)</f>
        <v>0</v>
      </c>
      <c r="BF371" s="226">
        <f>IF(N371="snížená",J371,0)</f>
        <v>0</v>
      </c>
      <c r="BG371" s="226">
        <f>IF(N371="zákl. přenesená",J371,0)</f>
        <v>0</v>
      </c>
      <c r="BH371" s="226">
        <f>IF(N371="sníž. přenesená",J371,0)</f>
        <v>0</v>
      </c>
      <c r="BI371" s="226">
        <f>IF(N371="nulová",J371,0)</f>
        <v>0</v>
      </c>
      <c r="BJ371" s="18" t="s">
        <v>81</v>
      </c>
      <c r="BK371" s="226">
        <f>ROUND(I371*H371,2)</f>
        <v>0</v>
      </c>
      <c r="BL371" s="18" t="s">
        <v>207</v>
      </c>
      <c r="BM371" s="225" t="s">
        <v>486</v>
      </c>
    </row>
    <row r="372" s="13" customFormat="1">
      <c r="A372" s="13"/>
      <c r="B372" s="227"/>
      <c r="C372" s="228"/>
      <c r="D372" s="229" t="s">
        <v>131</v>
      </c>
      <c r="E372" s="230" t="s">
        <v>1</v>
      </c>
      <c r="F372" s="231" t="s">
        <v>487</v>
      </c>
      <c r="G372" s="228"/>
      <c r="H372" s="232">
        <v>16.5</v>
      </c>
      <c r="I372" s="233"/>
      <c r="J372" s="228"/>
      <c r="K372" s="228"/>
      <c r="L372" s="234"/>
      <c r="M372" s="235"/>
      <c r="N372" s="236"/>
      <c r="O372" s="236"/>
      <c r="P372" s="236"/>
      <c r="Q372" s="236"/>
      <c r="R372" s="236"/>
      <c r="S372" s="236"/>
      <c r="T372" s="237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8" t="s">
        <v>131</v>
      </c>
      <c r="AU372" s="238" t="s">
        <v>83</v>
      </c>
      <c r="AV372" s="13" t="s">
        <v>83</v>
      </c>
      <c r="AW372" s="13" t="s">
        <v>32</v>
      </c>
      <c r="AX372" s="13" t="s">
        <v>81</v>
      </c>
      <c r="AY372" s="238" t="s">
        <v>122</v>
      </c>
    </row>
    <row r="373" s="2" customFormat="1" ht="33" customHeight="1">
      <c r="A373" s="39"/>
      <c r="B373" s="40"/>
      <c r="C373" s="213" t="s">
        <v>488</v>
      </c>
      <c r="D373" s="213" t="s">
        <v>125</v>
      </c>
      <c r="E373" s="214" t="s">
        <v>489</v>
      </c>
      <c r="F373" s="215" t="s">
        <v>490</v>
      </c>
      <c r="G373" s="216" t="s">
        <v>262</v>
      </c>
      <c r="H373" s="217">
        <v>11.445</v>
      </c>
      <c r="I373" s="218"/>
      <c r="J373" s="219">
        <f>ROUND(I373*H373,2)</f>
        <v>0</v>
      </c>
      <c r="K373" s="220"/>
      <c r="L373" s="45"/>
      <c r="M373" s="221" t="s">
        <v>1</v>
      </c>
      <c r="N373" s="222" t="s">
        <v>41</v>
      </c>
      <c r="O373" s="92"/>
      <c r="P373" s="223">
        <f>O373*H373</f>
        <v>0</v>
      </c>
      <c r="Q373" s="223">
        <v>0.0022200000000000002</v>
      </c>
      <c r="R373" s="223">
        <f>Q373*H373</f>
        <v>0.025407900000000004</v>
      </c>
      <c r="S373" s="223">
        <v>0</v>
      </c>
      <c r="T373" s="224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25" t="s">
        <v>207</v>
      </c>
      <c r="AT373" s="225" t="s">
        <v>125</v>
      </c>
      <c r="AU373" s="225" t="s">
        <v>83</v>
      </c>
      <c r="AY373" s="18" t="s">
        <v>122</v>
      </c>
      <c r="BE373" s="226">
        <f>IF(N373="základní",J373,0)</f>
        <v>0</v>
      </c>
      <c r="BF373" s="226">
        <f>IF(N373="snížená",J373,0)</f>
        <v>0</v>
      </c>
      <c r="BG373" s="226">
        <f>IF(N373="zákl. přenesená",J373,0)</f>
        <v>0</v>
      </c>
      <c r="BH373" s="226">
        <f>IF(N373="sníž. přenesená",J373,0)</f>
        <v>0</v>
      </c>
      <c r="BI373" s="226">
        <f>IF(N373="nulová",J373,0)</f>
        <v>0</v>
      </c>
      <c r="BJ373" s="18" t="s">
        <v>81</v>
      </c>
      <c r="BK373" s="226">
        <f>ROUND(I373*H373,2)</f>
        <v>0</v>
      </c>
      <c r="BL373" s="18" t="s">
        <v>207</v>
      </c>
      <c r="BM373" s="225" t="s">
        <v>491</v>
      </c>
    </row>
    <row r="374" s="13" customFormat="1">
      <c r="A374" s="13"/>
      <c r="B374" s="227"/>
      <c r="C374" s="228"/>
      <c r="D374" s="229" t="s">
        <v>131</v>
      </c>
      <c r="E374" s="230" t="s">
        <v>1</v>
      </c>
      <c r="F374" s="231" t="s">
        <v>492</v>
      </c>
      <c r="G374" s="228"/>
      <c r="H374" s="232">
        <v>11.445</v>
      </c>
      <c r="I374" s="233"/>
      <c r="J374" s="228"/>
      <c r="K374" s="228"/>
      <c r="L374" s="234"/>
      <c r="M374" s="235"/>
      <c r="N374" s="236"/>
      <c r="O374" s="236"/>
      <c r="P374" s="236"/>
      <c r="Q374" s="236"/>
      <c r="R374" s="236"/>
      <c r="S374" s="236"/>
      <c r="T374" s="237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8" t="s">
        <v>131</v>
      </c>
      <c r="AU374" s="238" t="s">
        <v>83</v>
      </c>
      <c r="AV374" s="13" t="s">
        <v>83</v>
      </c>
      <c r="AW374" s="13" t="s">
        <v>32</v>
      </c>
      <c r="AX374" s="13" t="s">
        <v>76</v>
      </c>
      <c r="AY374" s="238" t="s">
        <v>122</v>
      </c>
    </row>
    <row r="375" s="14" customFormat="1">
      <c r="A375" s="14"/>
      <c r="B375" s="239"/>
      <c r="C375" s="240"/>
      <c r="D375" s="229" t="s">
        <v>131</v>
      </c>
      <c r="E375" s="241" t="s">
        <v>1</v>
      </c>
      <c r="F375" s="242" t="s">
        <v>133</v>
      </c>
      <c r="G375" s="240"/>
      <c r="H375" s="243">
        <v>11.445</v>
      </c>
      <c r="I375" s="244"/>
      <c r="J375" s="240"/>
      <c r="K375" s="240"/>
      <c r="L375" s="245"/>
      <c r="M375" s="246"/>
      <c r="N375" s="247"/>
      <c r="O375" s="247"/>
      <c r="P375" s="247"/>
      <c r="Q375" s="247"/>
      <c r="R375" s="247"/>
      <c r="S375" s="247"/>
      <c r="T375" s="248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49" t="s">
        <v>131</v>
      </c>
      <c r="AU375" s="249" t="s">
        <v>83</v>
      </c>
      <c r="AV375" s="14" t="s">
        <v>129</v>
      </c>
      <c r="AW375" s="14" t="s">
        <v>32</v>
      </c>
      <c r="AX375" s="14" t="s">
        <v>81</v>
      </c>
      <c r="AY375" s="249" t="s">
        <v>122</v>
      </c>
    </row>
    <row r="376" s="2" customFormat="1" ht="33" customHeight="1">
      <c r="A376" s="39"/>
      <c r="B376" s="40"/>
      <c r="C376" s="213" t="s">
        <v>493</v>
      </c>
      <c r="D376" s="213" t="s">
        <v>125</v>
      </c>
      <c r="E376" s="214" t="s">
        <v>494</v>
      </c>
      <c r="F376" s="215" t="s">
        <v>495</v>
      </c>
      <c r="G376" s="216" t="s">
        <v>262</v>
      </c>
      <c r="H376" s="217">
        <v>141.22499999999999</v>
      </c>
      <c r="I376" s="218"/>
      <c r="J376" s="219">
        <f>ROUND(I376*H376,2)</f>
        <v>0</v>
      </c>
      <c r="K376" s="220"/>
      <c r="L376" s="45"/>
      <c r="M376" s="221" t="s">
        <v>1</v>
      </c>
      <c r="N376" s="222" t="s">
        <v>41</v>
      </c>
      <c r="O376" s="92"/>
      <c r="P376" s="223">
        <f>O376*H376</f>
        <v>0</v>
      </c>
      <c r="Q376" s="223">
        <v>0.0029099999999999998</v>
      </c>
      <c r="R376" s="223">
        <f>Q376*H376</f>
        <v>0.41096474999999993</v>
      </c>
      <c r="S376" s="223">
        <v>0</v>
      </c>
      <c r="T376" s="224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25" t="s">
        <v>207</v>
      </c>
      <c r="AT376" s="225" t="s">
        <v>125</v>
      </c>
      <c r="AU376" s="225" t="s">
        <v>83</v>
      </c>
      <c r="AY376" s="18" t="s">
        <v>122</v>
      </c>
      <c r="BE376" s="226">
        <f>IF(N376="základní",J376,0)</f>
        <v>0</v>
      </c>
      <c r="BF376" s="226">
        <f>IF(N376="snížená",J376,0)</f>
        <v>0</v>
      </c>
      <c r="BG376" s="226">
        <f>IF(N376="zákl. přenesená",J376,0)</f>
        <v>0</v>
      </c>
      <c r="BH376" s="226">
        <f>IF(N376="sníž. přenesená",J376,0)</f>
        <v>0</v>
      </c>
      <c r="BI376" s="226">
        <f>IF(N376="nulová",J376,0)</f>
        <v>0</v>
      </c>
      <c r="BJ376" s="18" t="s">
        <v>81</v>
      </c>
      <c r="BK376" s="226">
        <f>ROUND(I376*H376,2)</f>
        <v>0</v>
      </c>
      <c r="BL376" s="18" t="s">
        <v>207</v>
      </c>
      <c r="BM376" s="225" t="s">
        <v>496</v>
      </c>
    </row>
    <row r="377" s="13" customFormat="1">
      <c r="A377" s="13"/>
      <c r="B377" s="227"/>
      <c r="C377" s="228"/>
      <c r="D377" s="229" t="s">
        <v>131</v>
      </c>
      <c r="E377" s="230" t="s">
        <v>1</v>
      </c>
      <c r="F377" s="231" t="s">
        <v>497</v>
      </c>
      <c r="G377" s="228"/>
      <c r="H377" s="232">
        <v>141.22499999999999</v>
      </c>
      <c r="I377" s="233"/>
      <c r="J377" s="228"/>
      <c r="K377" s="228"/>
      <c r="L377" s="234"/>
      <c r="M377" s="235"/>
      <c r="N377" s="236"/>
      <c r="O377" s="236"/>
      <c r="P377" s="236"/>
      <c r="Q377" s="236"/>
      <c r="R377" s="236"/>
      <c r="S377" s="236"/>
      <c r="T377" s="237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8" t="s">
        <v>131</v>
      </c>
      <c r="AU377" s="238" t="s">
        <v>83</v>
      </c>
      <c r="AV377" s="13" t="s">
        <v>83</v>
      </c>
      <c r="AW377" s="13" t="s">
        <v>32</v>
      </c>
      <c r="AX377" s="13" t="s">
        <v>76</v>
      </c>
      <c r="AY377" s="238" t="s">
        <v>122</v>
      </c>
    </row>
    <row r="378" s="14" customFormat="1">
      <c r="A378" s="14"/>
      <c r="B378" s="239"/>
      <c r="C378" s="240"/>
      <c r="D378" s="229" t="s">
        <v>131</v>
      </c>
      <c r="E378" s="241" t="s">
        <v>1</v>
      </c>
      <c r="F378" s="242" t="s">
        <v>133</v>
      </c>
      <c r="G378" s="240"/>
      <c r="H378" s="243">
        <v>141.22499999999999</v>
      </c>
      <c r="I378" s="244"/>
      <c r="J378" s="240"/>
      <c r="K378" s="240"/>
      <c r="L378" s="245"/>
      <c r="M378" s="246"/>
      <c r="N378" s="247"/>
      <c r="O378" s="247"/>
      <c r="P378" s="247"/>
      <c r="Q378" s="247"/>
      <c r="R378" s="247"/>
      <c r="S378" s="247"/>
      <c r="T378" s="248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49" t="s">
        <v>131</v>
      </c>
      <c r="AU378" s="249" t="s">
        <v>83</v>
      </c>
      <c r="AV378" s="14" t="s">
        <v>129</v>
      </c>
      <c r="AW378" s="14" t="s">
        <v>32</v>
      </c>
      <c r="AX378" s="14" t="s">
        <v>81</v>
      </c>
      <c r="AY378" s="249" t="s">
        <v>122</v>
      </c>
    </row>
    <row r="379" s="2" customFormat="1" ht="33" customHeight="1">
      <c r="A379" s="39"/>
      <c r="B379" s="40"/>
      <c r="C379" s="213" t="s">
        <v>498</v>
      </c>
      <c r="D379" s="213" t="s">
        <v>125</v>
      </c>
      <c r="E379" s="214" t="s">
        <v>499</v>
      </c>
      <c r="F379" s="215" t="s">
        <v>500</v>
      </c>
      <c r="G379" s="216" t="s">
        <v>262</v>
      </c>
      <c r="H379" s="217">
        <v>91.349999999999994</v>
      </c>
      <c r="I379" s="218"/>
      <c r="J379" s="219">
        <f>ROUND(I379*H379,2)</f>
        <v>0</v>
      </c>
      <c r="K379" s="220"/>
      <c r="L379" s="45"/>
      <c r="M379" s="221" t="s">
        <v>1</v>
      </c>
      <c r="N379" s="222" t="s">
        <v>41</v>
      </c>
      <c r="O379" s="92"/>
      <c r="P379" s="223">
        <f>O379*H379</f>
        <v>0</v>
      </c>
      <c r="Q379" s="223">
        <v>0.0035100000000000001</v>
      </c>
      <c r="R379" s="223">
        <f>Q379*H379</f>
        <v>0.32063849999999999</v>
      </c>
      <c r="S379" s="223">
        <v>0</v>
      </c>
      <c r="T379" s="224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25" t="s">
        <v>207</v>
      </c>
      <c r="AT379" s="225" t="s">
        <v>125</v>
      </c>
      <c r="AU379" s="225" t="s">
        <v>83</v>
      </c>
      <c r="AY379" s="18" t="s">
        <v>122</v>
      </c>
      <c r="BE379" s="226">
        <f>IF(N379="základní",J379,0)</f>
        <v>0</v>
      </c>
      <c r="BF379" s="226">
        <f>IF(N379="snížená",J379,0)</f>
        <v>0</v>
      </c>
      <c r="BG379" s="226">
        <f>IF(N379="zákl. přenesená",J379,0)</f>
        <v>0</v>
      </c>
      <c r="BH379" s="226">
        <f>IF(N379="sníž. přenesená",J379,0)</f>
        <v>0</v>
      </c>
      <c r="BI379" s="226">
        <f>IF(N379="nulová",J379,0)</f>
        <v>0</v>
      </c>
      <c r="BJ379" s="18" t="s">
        <v>81</v>
      </c>
      <c r="BK379" s="226">
        <f>ROUND(I379*H379,2)</f>
        <v>0</v>
      </c>
      <c r="BL379" s="18" t="s">
        <v>207</v>
      </c>
      <c r="BM379" s="225" t="s">
        <v>501</v>
      </c>
    </row>
    <row r="380" s="13" customFormat="1">
      <c r="A380" s="13"/>
      <c r="B380" s="227"/>
      <c r="C380" s="228"/>
      <c r="D380" s="229" t="s">
        <v>131</v>
      </c>
      <c r="E380" s="230" t="s">
        <v>1</v>
      </c>
      <c r="F380" s="231" t="s">
        <v>502</v>
      </c>
      <c r="G380" s="228"/>
      <c r="H380" s="232">
        <v>91.349999999999994</v>
      </c>
      <c r="I380" s="233"/>
      <c r="J380" s="228"/>
      <c r="K380" s="228"/>
      <c r="L380" s="234"/>
      <c r="M380" s="235"/>
      <c r="N380" s="236"/>
      <c r="O380" s="236"/>
      <c r="P380" s="236"/>
      <c r="Q380" s="236"/>
      <c r="R380" s="236"/>
      <c r="S380" s="236"/>
      <c r="T380" s="237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8" t="s">
        <v>131</v>
      </c>
      <c r="AU380" s="238" t="s">
        <v>83</v>
      </c>
      <c r="AV380" s="13" t="s">
        <v>83</v>
      </c>
      <c r="AW380" s="13" t="s">
        <v>32</v>
      </c>
      <c r="AX380" s="13" t="s">
        <v>76</v>
      </c>
      <c r="AY380" s="238" t="s">
        <v>122</v>
      </c>
    </row>
    <row r="381" s="14" customFormat="1">
      <c r="A381" s="14"/>
      <c r="B381" s="239"/>
      <c r="C381" s="240"/>
      <c r="D381" s="229" t="s">
        <v>131</v>
      </c>
      <c r="E381" s="241" t="s">
        <v>1</v>
      </c>
      <c r="F381" s="242" t="s">
        <v>133</v>
      </c>
      <c r="G381" s="240"/>
      <c r="H381" s="243">
        <v>91.349999999999994</v>
      </c>
      <c r="I381" s="244"/>
      <c r="J381" s="240"/>
      <c r="K381" s="240"/>
      <c r="L381" s="245"/>
      <c r="M381" s="246"/>
      <c r="N381" s="247"/>
      <c r="O381" s="247"/>
      <c r="P381" s="247"/>
      <c r="Q381" s="247"/>
      <c r="R381" s="247"/>
      <c r="S381" s="247"/>
      <c r="T381" s="248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49" t="s">
        <v>131</v>
      </c>
      <c r="AU381" s="249" t="s">
        <v>83</v>
      </c>
      <c r="AV381" s="14" t="s">
        <v>129</v>
      </c>
      <c r="AW381" s="14" t="s">
        <v>32</v>
      </c>
      <c r="AX381" s="14" t="s">
        <v>81</v>
      </c>
      <c r="AY381" s="249" t="s">
        <v>122</v>
      </c>
    </row>
    <row r="382" s="2" customFormat="1" ht="24.15" customHeight="1">
      <c r="A382" s="39"/>
      <c r="B382" s="40"/>
      <c r="C382" s="213" t="s">
        <v>503</v>
      </c>
      <c r="D382" s="213" t="s">
        <v>125</v>
      </c>
      <c r="E382" s="214" t="s">
        <v>504</v>
      </c>
      <c r="F382" s="215" t="s">
        <v>505</v>
      </c>
      <c r="G382" s="216" t="s">
        <v>128</v>
      </c>
      <c r="H382" s="217">
        <v>37.030999999999999</v>
      </c>
      <c r="I382" s="218"/>
      <c r="J382" s="219">
        <f>ROUND(I382*H382,2)</f>
        <v>0</v>
      </c>
      <c r="K382" s="220"/>
      <c r="L382" s="45"/>
      <c r="M382" s="221" t="s">
        <v>1</v>
      </c>
      <c r="N382" s="222" t="s">
        <v>41</v>
      </c>
      <c r="O382" s="92"/>
      <c r="P382" s="223">
        <f>O382*H382</f>
        <v>0</v>
      </c>
      <c r="Q382" s="223">
        <v>0.0078300000000000002</v>
      </c>
      <c r="R382" s="223">
        <f>Q382*H382</f>
        <v>0.28995272999999999</v>
      </c>
      <c r="S382" s="223">
        <v>0</v>
      </c>
      <c r="T382" s="224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25" t="s">
        <v>207</v>
      </c>
      <c r="AT382" s="225" t="s">
        <v>125</v>
      </c>
      <c r="AU382" s="225" t="s">
        <v>83</v>
      </c>
      <c r="AY382" s="18" t="s">
        <v>122</v>
      </c>
      <c r="BE382" s="226">
        <f>IF(N382="základní",J382,0)</f>
        <v>0</v>
      </c>
      <c r="BF382" s="226">
        <f>IF(N382="snížená",J382,0)</f>
        <v>0</v>
      </c>
      <c r="BG382" s="226">
        <f>IF(N382="zákl. přenesená",J382,0)</f>
        <v>0</v>
      </c>
      <c r="BH382" s="226">
        <f>IF(N382="sníž. přenesená",J382,0)</f>
        <v>0</v>
      </c>
      <c r="BI382" s="226">
        <f>IF(N382="nulová",J382,0)</f>
        <v>0</v>
      </c>
      <c r="BJ382" s="18" t="s">
        <v>81</v>
      </c>
      <c r="BK382" s="226">
        <f>ROUND(I382*H382,2)</f>
        <v>0</v>
      </c>
      <c r="BL382" s="18" t="s">
        <v>207</v>
      </c>
      <c r="BM382" s="225" t="s">
        <v>506</v>
      </c>
    </row>
    <row r="383" s="15" customFormat="1">
      <c r="A383" s="15"/>
      <c r="B383" s="250"/>
      <c r="C383" s="251"/>
      <c r="D383" s="229" t="s">
        <v>131</v>
      </c>
      <c r="E383" s="252" t="s">
        <v>1</v>
      </c>
      <c r="F383" s="253" t="s">
        <v>158</v>
      </c>
      <c r="G383" s="251"/>
      <c r="H383" s="252" t="s">
        <v>1</v>
      </c>
      <c r="I383" s="254"/>
      <c r="J383" s="251"/>
      <c r="K383" s="251"/>
      <c r="L383" s="255"/>
      <c r="M383" s="256"/>
      <c r="N383" s="257"/>
      <c r="O383" s="257"/>
      <c r="P383" s="257"/>
      <c r="Q383" s="257"/>
      <c r="R383" s="257"/>
      <c r="S383" s="257"/>
      <c r="T383" s="258"/>
      <c r="U383" s="15"/>
      <c r="V383" s="15"/>
      <c r="W383" s="15"/>
      <c r="X383" s="15"/>
      <c r="Y383" s="15"/>
      <c r="Z383" s="15"/>
      <c r="AA383" s="15"/>
      <c r="AB383" s="15"/>
      <c r="AC383" s="15"/>
      <c r="AD383" s="15"/>
      <c r="AE383" s="15"/>
      <c r="AT383" s="259" t="s">
        <v>131</v>
      </c>
      <c r="AU383" s="259" t="s">
        <v>83</v>
      </c>
      <c r="AV383" s="15" t="s">
        <v>81</v>
      </c>
      <c r="AW383" s="15" t="s">
        <v>32</v>
      </c>
      <c r="AX383" s="15" t="s">
        <v>76</v>
      </c>
      <c r="AY383" s="259" t="s">
        <v>122</v>
      </c>
    </row>
    <row r="384" s="13" customFormat="1">
      <c r="A384" s="13"/>
      <c r="B384" s="227"/>
      <c r="C384" s="228"/>
      <c r="D384" s="229" t="s">
        <v>131</v>
      </c>
      <c r="E384" s="230" t="s">
        <v>1</v>
      </c>
      <c r="F384" s="231" t="s">
        <v>507</v>
      </c>
      <c r="G384" s="228"/>
      <c r="H384" s="232">
        <v>35.909999999999997</v>
      </c>
      <c r="I384" s="233"/>
      <c r="J384" s="228"/>
      <c r="K384" s="228"/>
      <c r="L384" s="234"/>
      <c r="M384" s="235"/>
      <c r="N384" s="236"/>
      <c r="O384" s="236"/>
      <c r="P384" s="236"/>
      <c r="Q384" s="236"/>
      <c r="R384" s="236"/>
      <c r="S384" s="236"/>
      <c r="T384" s="237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8" t="s">
        <v>131</v>
      </c>
      <c r="AU384" s="238" t="s">
        <v>83</v>
      </c>
      <c r="AV384" s="13" t="s">
        <v>83</v>
      </c>
      <c r="AW384" s="13" t="s">
        <v>32</v>
      </c>
      <c r="AX384" s="13" t="s">
        <v>76</v>
      </c>
      <c r="AY384" s="238" t="s">
        <v>122</v>
      </c>
    </row>
    <row r="385" s="13" customFormat="1">
      <c r="A385" s="13"/>
      <c r="B385" s="227"/>
      <c r="C385" s="228"/>
      <c r="D385" s="229" t="s">
        <v>131</v>
      </c>
      <c r="E385" s="230" t="s">
        <v>1</v>
      </c>
      <c r="F385" s="231" t="s">
        <v>508</v>
      </c>
      <c r="G385" s="228"/>
      <c r="H385" s="232">
        <v>1.121</v>
      </c>
      <c r="I385" s="233"/>
      <c r="J385" s="228"/>
      <c r="K385" s="228"/>
      <c r="L385" s="234"/>
      <c r="M385" s="235"/>
      <c r="N385" s="236"/>
      <c r="O385" s="236"/>
      <c r="P385" s="236"/>
      <c r="Q385" s="236"/>
      <c r="R385" s="236"/>
      <c r="S385" s="236"/>
      <c r="T385" s="237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8" t="s">
        <v>131</v>
      </c>
      <c r="AU385" s="238" t="s">
        <v>83</v>
      </c>
      <c r="AV385" s="13" t="s">
        <v>83</v>
      </c>
      <c r="AW385" s="13" t="s">
        <v>32</v>
      </c>
      <c r="AX385" s="13" t="s">
        <v>76</v>
      </c>
      <c r="AY385" s="238" t="s">
        <v>122</v>
      </c>
    </row>
    <row r="386" s="14" customFormat="1">
      <c r="A386" s="14"/>
      <c r="B386" s="239"/>
      <c r="C386" s="240"/>
      <c r="D386" s="229" t="s">
        <v>131</v>
      </c>
      <c r="E386" s="241" t="s">
        <v>1</v>
      </c>
      <c r="F386" s="242" t="s">
        <v>133</v>
      </c>
      <c r="G386" s="240"/>
      <c r="H386" s="243">
        <v>37.030999999999999</v>
      </c>
      <c r="I386" s="244"/>
      <c r="J386" s="240"/>
      <c r="K386" s="240"/>
      <c r="L386" s="245"/>
      <c r="M386" s="246"/>
      <c r="N386" s="247"/>
      <c r="O386" s="247"/>
      <c r="P386" s="247"/>
      <c r="Q386" s="247"/>
      <c r="R386" s="247"/>
      <c r="S386" s="247"/>
      <c r="T386" s="248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49" t="s">
        <v>131</v>
      </c>
      <c r="AU386" s="249" t="s">
        <v>83</v>
      </c>
      <c r="AV386" s="14" t="s">
        <v>129</v>
      </c>
      <c r="AW386" s="14" t="s">
        <v>32</v>
      </c>
      <c r="AX386" s="14" t="s">
        <v>81</v>
      </c>
      <c r="AY386" s="249" t="s">
        <v>122</v>
      </c>
    </row>
    <row r="387" s="2" customFormat="1" ht="24.15" customHeight="1">
      <c r="A387" s="39"/>
      <c r="B387" s="40"/>
      <c r="C387" s="213" t="s">
        <v>509</v>
      </c>
      <c r="D387" s="213" t="s">
        <v>125</v>
      </c>
      <c r="E387" s="214" t="s">
        <v>510</v>
      </c>
      <c r="F387" s="215" t="s">
        <v>511</v>
      </c>
      <c r="G387" s="216" t="s">
        <v>262</v>
      </c>
      <c r="H387" s="217">
        <v>5.7750000000000004</v>
      </c>
      <c r="I387" s="218"/>
      <c r="J387" s="219">
        <f>ROUND(I387*H387,2)</f>
        <v>0</v>
      </c>
      <c r="K387" s="220"/>
      <c r="L387" s="45"/>
      <c r="M387" s="221" t="s">
        <v>1</v>
      </c>
      <c r="N387" s="222" t="s">
        <v>41</v>
      </c>
      <c r="O387" s="92"/>
      <c r="P387" s="223">
        <f>O387*H387</f>
        <v>0</v>
      </c>
      <c r="Q387" s="223">
        <v>0.0016900000000000001</v>
      </c>
      <c r="R387" s="223">
        <f>Q387*H387</f>
        <v>0.0097597500000000011</v>
      </c>
      <c r="S387" s="223">
        <v>0</v>
      </c>
      <c r="T387" s="224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25" t="s">
        <v>207</v>
      </c>
      <c r="AT387" s="225" t="s">
        <v>125</v>
      </c>
      <c r="AU387" s="225" t="s">
        <v>83</v>
      </c>
      <c r="AY387" s="18" t="s">
        <v>122</v>
      </c>
      <c r="BE387" s="226">
        <f>IF(N387="základní",J387,0)</f>
        <v>0</v>
      </c>
      <c r="BF387" s="226">
        <f>IF(N387="snížená",J387,0)</f>
        <v>0</v>
      </c>
      <c r="BG387" s="226">
        <f>IF(N387="zákl. přenesená",J387,0)</f>
        <v>0</v>
      </c>
      <c r="BH387" s="226">
        <f>IF(N387="sníž. přenesená",J387,0)</f>
        <v>0</v>
      </c>
      <c r="BI387" s="226">
        <f>IF(N387="nulová",J387,0)</f>
        <v>0</v>
      </c>
      <c r="BJ387" s="18" t="s">
        <v>81</v>
      </c>
      <c r="BK387" s="226">
        <f>ROUND(I387*H387,2)</f>
        <v>0</v>
      </c>
      <c r="BL387" s="18" t="s">
        <v>207</v>
      </c>
      <c r="BM387" s="225" t="s">
        <v>512</v>
      </c>
    </row>
    <row r="388" s="13" customFormat="1">
      <c r="A388" s="13"/>
      <c r="B388" s="227"/>
      <c r="C388" s="228"/>
      <c r="D388" s="229" t="s">
        <v>131</v>
      </c>
      <c r="E388" s="230" t="s">
        <v>1</v>
      </c>
      <c r="F388" s="231" t="s">
        <v>513</v>
      </c>
      <c r="G388" s="228"/>
      <c r="H388" s="232">
        <v>5.7750000000000004</v>
      </c>
      <c r="I388" s="233"/>
      <c r="J388" s="228"/>
      <c r="K388" s="228"/>
      <c r="L388" s="234"/>
      <c r="M388" s="235"/>
      <c r="N388" s="236"/>
      <c r="O388" s="236"/>
      <c r="P388" s="236"/>
      <c r="Q388" s="236"/>
      <c r="R388" s="236"/>
      <c r="S388" s="236"/>
      <c r="T388" s="237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38" t="s">
        <v>131</v>
      </c>
      <c r="AU388" s="238" t="s">
        <v>83</v>
      </c>
      <c r="AV388" s="13" t="s">
        <v>83</v>
      </c>
      <c r="AW388" s="13" t="s">
        <v>32</v>
      </c>
      <c r="AX388" s="13" t="s">
        <v>81</v>
      </c>
      <c r="AY388" s="238" t="s">
        <v>122</v>
      </c>
    </row>
    <row r="389" s="2" customFormat="1" ht="24.15" customHeight="1">
      <c r="A389" s="39"/>
      <c r="B389" s="40"/>
      <c r="C389" s="213" t="s">
        <v>514</v>
      </c>
      <c r="D389" s="213" t="s">
        <v>125</v>
      </c>
      <c r="E389" s="214" t="s">
        <v>515</v>
      </c>
      <c r="F389" s="215" t="s">
        <v>516</v>
      </c>
      <c r="G389" s="216" t="s">
        <v>146</v>
      </c>
      <c r="H389" s="217">
        <v>1</v>
      </c>
      <c r="I389" s="218"/>
      <c r="J389" s="219">
        <f>ROUND(I389*H389,2)</f>
        <v>0</v>
      </c>
      <c r="K389" s="220"/>
      <c r="L389" s="45"/>
      <c r="M389" s="221" t="s">
        <v>1</v>
      </c>
      <c r="N389" s="222" t="s">
        <v>41</v>
      </c>
      <c r="O389" s="92"/>
      <c r="P389" s="223">
        <f>O389*H389</f>
        <v>0</v>
      </c>
      <c r="Q389" s="223">
        <v>0.00036000000000000002</v>
      </c>
      <c r="R389" s="223">
        <f>Q389*H389</f>
        <v>0.00036000000000000002</v>
      </c>
      <c r="S389" s="223">
        <v>0</v>
      </c>
      <c r="T389" s="224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25" t="s">
        <v>207</v>
      </c>
      <c r="AT389" s="225" t="s">
        <v>125</v>
      </c>
      <c r="AU389" s="225" t="s">
        <v>83</v>
      </c>
      <c r="AY389" s="18" t="s">
        <v>122</v>
      </c>
      <c r="BE389" s="226">
        <f>IF(N389="základní",J389,0)</f>
        <v>0</v>
      </c>
      <c r="BF389" s="226">
        <f>IF(N389="snížená",J389,0)</f>
        <v>0</v>
      </c>
      <c r="BG389" s="226">
        <f>IF(N389="zákl. přenesená",J389,0)</f>
        <v>0</v>
      </c>
      <c r="BH389" s="226">
        <f>IF(N389="sníž. přenesená",J389,0)</f>
        <v>0</v>
      </c>
      <c r="BI389" s="226">
        <f>IF(N389="nulová",J389,0)</f>
        <v>0</v>
      </c>
      <c r="BJ389" s="18" t="s">
        <v>81</v>
      </c>
      <c r="BK389" s="226">
        <f>ROUND(I389*H389,2)</f>
        <v>0</v>
      </c>
      <c r="BL389" s="18" t="s">
        <v>207</v>
      </c>
      <c r="BM389" s="225" t="s">
        <v>517</v>
      </c>
    </row>
    <row r="390" s="13" customFormat="1">
      <c r="A390" s="13"/>
      <c r="B390" s="227"/>
      <c r="C390" s="228"/>
      <c r="D390" s="229" t="s">
        <v>131</v>
      </c>
      <c r="E390" s="230" t="s">
        <v>1</v>
      </c>
      <c r="F390" s="231" t="s">
        <v>518</v>
      </c>
      <c r="G390" s="228"/>
      <c r="H390" s="232">
        <v>1</v>
      </c>
      <c r="I390" s="233"/>
      <c r="J390" s="228"/>
      <c r="K390" s="228"/>
      <c r="L390" s="234"/>
      <c r="M390" s="235"/>
      <c r="N390" s="236"/>
      <c r="O390" s="236"/>
      <c r="P390" s="236"/>
      <c r="Q390" s="236"/>
      <c r="R390" s="236"/>
      <c r="S390" s="236"/>
      <c r="T390" s="237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38" t="s">
        <v>131</v>
      </c>
      <c r="AU390" s="238" t="s">
        <v>83</v>
      </c>
      <c r="AV390" s="13" t="s">
        <v>83</v>
      </c>
      <c r="AW390" s="13" t="s">
        <v>32</v>
      </c>
      <c r="AX390" s="13" t="s">
        <v>81</v>
      </c>
      <c r="AY390" s="238" t="s">
        <v>122</v>
      </c>
    </row>
    <row r="391" s="2" customFormat="1" ht="33" customHeight="1">
      <c r="A391" s="39"/>
      <c r="B391" s="40"/>
      <c r="C391" s="213" t="s">
        <v>519</v>
      </c>
      <c r="D391" s="213" t="s">
        <v>125</v>
      </c>
      <c r="E391" s="214" t="s">
        <v>520</v>
      </c>
      <c r="F391" s="215" t="s">
        <v>521</v>
      </c>
      <c r="G391" s="216" t="s">
        <v>262</v>
      </c>
      <c r="H391" s="217">
        <v>2.835</v>
      </c>
      <c r="I391" s="218"/>
      <c r="J391" s="219">
        <f>ROUND(I391*H391,2)</f>
        <v>0</v>
      </c>
      <c r="K391" s="220"/>
      <c r="L391" s="45"/>
      <c r="M391" s="221" t="s">
        <v>1</v>
      </c>
      <c r="N391" s="222" t="s">
        <v>41</v>
      </c>
      <c r="O391" s="92"/>
      <c r="P391" s="223">
        <f>O391*H391</f>
        <v>0</v>
      </c>
      <c r="Q391" s="223">
        <v>0.0020999999999999999</v>
      </c>
      <c r="R391" s="223">
        <f>Q391*H391</f>
        <v>0.0059534999999999996</v>
      </c>
      <c r="S391" s="223">
        <v>0</v>
      </c>
      <c r="T391" s="224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25" t="s">
        <v>207</v>
      </c>
      <c r="AT391" s="225" t="s">
        <v>125</v>
      </c>
      <c r="AU391" s="225" t="s">
        <v>83</v>
      </c>
      <c r="AY391" s="18" t="s">
        <v>122</v>
      </c>
      <c r="BE391" s="226">
        <f>IF(N391="základní",J391,0)</f>
        <v>0</v>
      </c>
      <c r="BF391" s="226">
        <f>IF(N391="snížená",J391,0)</f>
        <v>0</v>
      </c>
      <c r="BG391" s="226">
        <f>IF(N391="zákl. přenesená",J391,0)</f>
        <v>0</v>
      </c>
      <c r="BH391" s="226">
        <f>IF(N391="sníž. přenesená",J391,0)</f>
        <v>0</v>
      </c>
      <c r="BI391" s="226">
        <f>IF(N391="nulová",J391,0)</f>
        <v>0</v>
      </c>
      <c r="BJ391" s="18" t="s">
        <v>81</v>
      </c>
      <c r="BK391" s="226">
        <f>ROUND(I391*H391,2)</f>
        <v>0</v>
      </c>
      <c r="BL391" s="18" t="s">
        <v>207</v>
      </c>
      <c r="BM391" s="225" t="s">
        <v>522</v>
      </c>
    </row>
    <row r="392" s="13" customFormat="1">
      <c r="A392" s="13"/>
      <c r="B392" s="227"/>
      <c r="C392" s="228"/>
      <c r="D392" s="229" t="s">
        <v>131</v>
      </c>
      <c r="E392" s="230" t="s">
        <v>1</v>
      </c>
      <c r="F392" s="231" t="s">
        <v>523</v>
      </c>
      <c r="G392" s="228"/>
      <c r="H392" s="232">
        <v>2.835</v>
      </c>
      <c r="I392" s="233"/>
      <c r="J392" s="228"/>
      <c r="K392" s="228"/>
      <c r="L392" s="234"/>
      <c r="M392" s="235"/>
      <c r="N392" s="236"/>
      <c r="O392" s="236"/>
      <c r="P392" s="236"/>
      <c r="Q392" s="236"/>
      <c r="R392" s="236"/>
      <c r="S392" s="236"/>
      <c r="T392" s="237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38" t="s">
        <v>131</v>
      </c>
      <c r="AU392" s="238" t="s">
        <v>83</v>
      </c>
      <c r="AV392" s="13" t="s">
        <v>83</v>
      </c>
      <c r="AW392" s="13" t="s">
        <v>32</v>
      </c>
      <c r="AX392" s="13" t="s">
        <v>81</v>
      </c>
      <c r="AY392" s="238" t="s">
        <v>122</v>
      </c>
    </row>
    <row r="393" s="2" customFormat="1" ht="24.15" customHeight="1">
      <c r="A393" s="39"/>
      <c r="B393" s="40"/>
      <c r="C393" s="213" t="s">
        <v>524</v>
      </c>
      <c r="D393" s="213" t="s">
        <v>125</v>
      </c>
      <c r="E393" s="214" t="s">
        <v>525</v>
      </c>
      <c r="F393" s="215" t="s">
        <v>526</v>
      </c>
      <c r="G393" s="216" t="s">
        <v>352</v>
      </c>
      <c r="H393" s="282"/>
      <c r="I393" s="218"/>
      <c r="J393" s="219">
        <f>ROUND(I393*H393,2)</f>
        <v>0</v>
      </c>
      <c r="K393" s="220"/>
      <c r="L393" s="45"/>
      <c r="M393" s="221" t="s">
        <v>1</v>
      </c>
      <c r="N393" s="222" t="s">
        <v>41</v>
      </c>
      <c r="O393" s="92"/>
      <c r="P393" s="223">
        <f>O393*H393</f>
        <v>0</v>
      </c>
      <c r="Q393" s="223">
        <v>0</v>
      </c>
      <c r="R393" s="223">
        <f>Q393*H393</f>
        <v>0</v>
      </c>
      <c r="S393" s="223">
        <v>0</v>
      </c>
      <c r="T393" s="224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25" t="s">
        <v>207</v>
      </c>
      <c r="AT393" s="225" t="s">
        <v>125</v>
      </c>
      <c r="AU393" s="225" t="s">
        <v>83</v>
      </c>
      <c r="AY393" s="18" t="s">
        <v>122</v>
      </c>
      <c r="BE393" s="226">
        <f>IF(N393="základní",J393,0)</f>
        <v>0</v>
      </c>
      <c r="BF393" s="226">
        <f>IF(N393="snížená",J393,0)</f>
        <v>0</v>
      </c>
      <c r="BG393" s="226">
        <f>IF(N393="zákl. přenesená",J393,0)</f>
        <v>0</v>
      </c>
      <c r="BH393" s="226">
        <f>IF(N393="sníž. přenesená",J393,0)</f>
        <v>0</v>
      </c>
      <c r="BI393" s="226">
        <f>IF(N393="nulová",J393,0)</f>
        <v>0</v>
      </c>
      <c r="BJ393" s="18" t="s">
        <v>81</v>
      </c>
      <c r="BK393" s="226">
        <f>ROUND(I393*H393,2)</f>
        <v>0</v>
      </c>
      <c r="BL393" s="18" t="s">
        <v>207</v>
      </c>
      <c r="BM393" s="225" t="s">
        <v>527</v>
      </c>
    </row>
    <row r="394" s="12" customFormat="1" ht="22.8" customHeight="1">
      <c r="A394" s="12"/>
      <c r="B394" s="197"/>
      <c r="C394" s="198"/>
      <c r="D394" s="199" t="s">
        <v>75</v>
      </c>
      <c r="E394" s="211" t="s">
        <v>528</v>
      </c>
      <c r="F394" s="211" t="s">
        <v>529</v>
      </c>
      <c r="G394" s="198"/>
      <c r="H394" s="198"/>
      <c r="I394" s="201"/>
      <c r="J394" s="212">
        <f>BK394</f>
        <v>0</v>
      </c>
      <c r="K394" s="198"/>
      <c r="L394" s="203"/>
      <c r="M394" s="204"/>
      <c r="N394" s="205"/>
      <c r="O394" s="205"/>
      <c r="P394" s="206">
        <f>SUM(P395:P400)</f>
        <v>0</v>
      </c>
      <c r="Q394" s="205"/>
      <c r="R394" s="206">
        <f>SUM(R395:R400)</f>
        <v>0.0038070199999999999</v>
      </c>
      <c r="S394" s="205"/>
      <c r="T394" s="207">
        <f>SUM(T395:T400)</f>
        <v>0</v>
      </c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R394" s="208" t="s">
        <v>83</v>
      </c>
      <c r="AT394" s="209" t="s">
        <v>75</v>
      </c>
      <c r="AU394" s="209" t="s">
        <v>81</v>
      </c>
      <c r="AY394" s="208" t="s">
        <v>122</v>
      </c>
      <c r="BK394" s="210">
        <f>SUM(BK395:BK400)</f>
        <v>0</v>
      </c>
    </row>
    <row r="395" s="2" customFormat="1" ht="24.15" customHeight="1">
      <c r="A395" s="39"/>
      <c r="B395" s="40"/>
      <c r="C395" s="213" t="s">
        <v>530</v>
      </c>
      <c r="D395" s="213" t="s">
        <v>125</v>
      </c>
      <c r="E395" s="214" t="s">
        <v>531</v>
      </c>
      <c r="F395" s="215" t="s">
        <v>532</v>
      </c>
      <c r="G395" s="216" t="s">
        <v>128</v>
      </c>
      <c r="H395" s="217">
        <v>27.193000000000001</v>
      </c>
      <c r="I395" s="218"/>
      <c r="J395" s="219">
        <f>ROUND(I395*H395,2)</f>
        <v>0</v>
      </c>
      <c r="K395" s="220"/>
      <c r="L395" s="45"/>
      <c r="M395" s="221" t="s">
        <v>1</v>
      </c>
      <c r="N395" s="222" t="s">
        <v>41</v>
      </c>
      <c r="O395" s="92"/>
      <c r="P395" s="223">
        <f>O395*H395</f>
        <v>0</v>
      </c>
      <c r="Q395" s="223">
        <v>0.00013999999999999999</v>
      </c>
      <c r="R395" s="223">
        <f>Q395*H395</f>
        <v>0.0038070199999999999</v>
      </c>
      <c r="S395" s="223">
        <v>0</v>
      </c>
      <c r="T395" s="224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25" t="s">
        <v>207</v>
      </c>
      <c r="AT395" s="225" t="s">
        <v>125</v>
      </c>
      <c r="AU395" s="225" t="s">
        <v>83</v>
      </c>
      <c r="AY395" s="18" t="s">
        <v>122</v>
      </c>
      <c r="BE395" s="226">
        <f>IF(N395="základní",J395,0)</f>
        <v>0</v>
      </c>
      <c r="BF395" s="226">
        <f>IF(N395="snížená",J395,0)</f>
        <v>0</v>
      </c>
      <c r="BG395" s="226">
        <f>IF(N395="zákl. přenesená",J395,0)</f>
        <v>0</v>
      </c>
      <c r="BH395" s="226">
        <f>IF(N395="sníž. přenesená",J395,0)</f>
        <v>0</v>
      </c>
      <c r="BI395" s="226">
        <f>IF(N395="nulová",J395,0)</f>
        <v>0</v>
      </c>
      <c r="BJ395" s="18" t="s">
        <v>81</v>
      </c>
      <c r="BK395" s="226">
        <f>ROUND(I395*H395,2)</f>
        <v>0</v>
      </c>
      <c r="BL395" s="18" t="s">
        <v>207</v>
      </c>
      <c r="BM395" s="225" t="s">
        <v>533</v>
      </c>
    </row>
    <row r="396" s="15" customFormat="1">
      <c r="A396" s="15"/>
      <c r="B396" s="250"/>
      <c r="C396" s="251"/>
      <c r="D396" s="229" t="s">
        <v>131</v>
      </c>
      <c r="E396" s="252" t="s">
        <v>1</v>
      </c>
      <c r="F396" s="253" t="s">
        <v>534</v>
      </c>
      <c r="G396" s="251"/>
      <c r="H396" s="252" t="s">
        <v>1</v>
      </c>
      <c r="I396" s="254"/>
      <c r="J396" s="251"/>
      <c r="K396" s="251"/>
      <c r="L396" s="255"/>
      <c r="M396" s="256"/>
      <c r="N396" s="257"/>
      <c r="O396" s="257"/>
      <c r="P396" s="257"/>
      <c r="Q396" s="257"/>
      <c r="R396" s="257"/>
      <c r="S396" s="257"/>
      <c r="T396" s="258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T396" s="259" t="s">
        <v>131</v>
      </c>
      <c r="AU396" s="259" t="s">
        <v>83</v>
      </c>
      <c r="AV396" s="15" t="s">
        <v>81</v>
      </c>
      <c r="AW396" s="15" t="s">
        <v>32</v>
      </c>
      <c r="AX396" s="15" t="s">
        <v>76</v>
      </c>
      <c r="AY396" s="259" t="s">
        <v>122</v>
      </c>
    </row>
    <row r="397" s="13" customFormat="1">
      <c r="A397" s="13"/>
      <c r="B397" s="227"/>
      <c r="C397" s="228"/>
      <c r="D397" s="229" t="s">
        <v>131</v>
      </c>
      <c r="E397" s="230" t="s">
        <v>1</v>
      </c>
      <c r="F397" s="231" t="s">
        <v>535</v>
      </c>
      <c r="G397" s="228"/>
      <c r="H397" s="232">
        <v>6.657</v>
      </c>
      <c r="I397" s="233"/>
      <c r="J397" s="228"/>
      <c r="K397" s="228"/>
      <c r="L397" s="234"/>
      <c r="M397" s="235"/>
      <c r="N397" s="236"/>
      <c r="O397" s="236"/>
      <c r="P397" s="236"/>
      <c r="Q397" s="236"/>
      <c r="R397" s="236"/>
      <c r="S397" s="236"/>
      <c r="T397" s="237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8" t="s">
        <v>131</v>
      </c>
      <c r="AU397" s="238" t="s">
        <v>83</v>
      </c>
      <c r="AV397" s="13" t="s">
        <v>83</v>
      </c>
      <c r="AW397" s="13" t="s">
        <v>32</v>
      </c>
      <c r="AX397" s="13" t="s">
        <v>76</v>
      </c>
      <c r="AY397" s="238" t="s">
        <v>122</v>
      </c>
    </row>
    <row r="398" s="13" customFormat="1">
      <c r="A398" s="13"/>
      <c r="B398" s="227"/>
      <c r="C398" s="228"/>
      <c r="D398" s="229" t="s">
        <v>131</v>
      </c>
      <c r="E398" s="230" t="s">
        <v>1</v>
      </c>
      <c r="F398" s="231" t="s">
        <v>536</v>
      </c>
      <c r="G398" s="228"/>
      <c r="H398" s="232">
        <v>16.768000000000001</v>
      </c>
      <c r="I398" s="233"/>
      <c r="J398" s="228"/>
      <c r="K398" s="228"/>
      <c r="L398" s="234"/>
      <c r="M398" s="235"/>
      <c r="N398" s="236"/>
      <c r="O398" s="236"/>
      <c r="P398" s="236"/>
      <c r="Q398" s="236"/>
      <c r="R398" s="236"/>
      <c r="S398" s="236"/>
      <c r="T398" s="237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38" t="s">
        <v>131</v>
      </c>
      <c r="AU398" s="238" t="s">
        <v>83</v>
      </c>
      <c r="AV398" s="13" t="s">
        <v>83</v>
      </c>
      <c r="AW398" s="13" t="s">
        <v>32</v>
      </c>
      <c r="AX398" s="13" t="s">
        <v>76</v>
      </c>
      <c r="AY398" s="238" t="s">
        <v>122</v>
      </c>
    </row>
    <row r="399" s="13" customFormat="1">
      <c r="A399" s="13"/>
      <c r="B399" s="227"/>
      <c r="C399" s="228"/>
      <c r="D399" s="229" t="s">
        <v>131</v>
      </c>
      <c r="E399" s="230" t="s">
        <v>1</v>
      </c>
      <c r="F399" s="231" t="s">
        <v>537</v>
      </c>
      <c r="G399" s="228"/>
      <c r="H399" s="232">
        <v>3.7679999999999998</v>
      </c>
      <c r="I399" s="233"/>
      <c r="J399" s="228"/>
      <c r="K399" s="228"/>
      <c r="L399" s="234"/>
      <c r="M399" s="235"/>
      <c r="N399" s="236"/>
      <c r="O399" s="236"/>
      <c r="P399" s="236"/>
      <c r="Q399" s="236"/>
      <c r="R399" s="236"/>
      <c r="S399" s="236"/>
      <c r="T399" s="237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38" t="s">
        <v>131</v>
      </c>
      <c r="AU399" s="238" t="s">
        <v>83</v>
      </c>
      <c r="AV399" s="13" t="s">
        <v>83</v>
      </c>
      <c r="AW399" s="13" t="s">
        <v>32</v>
      </c>
      <c r="AX399" s="13" t="s">
        <v>76</v>
      </c>
      <c r="AY399" s="238" t="s">
        <v>122</v>
      </c>
    </row>
    <row r="400" s="14" customFormat="1">
      <c r="A400" s="14"/>
      <c r="B400" s="239"/>
      <c r="C400" s="240"/>
      <c r="D400" s="229" t="s">
        <v>131</v>
      </c>
      <c r="E400" s="241" t="s">
        <v>1</v>
      </c>
      <c r="F400" s="242" t="s">
        <v>133</v>
      </c>
      <c r="G400" s="240"/>
      <c r="H400" s="243">
        <v>27.193000000000001</v>
      </c>
      <c r="I400" s="244"/>
      <c r="J400" s="240"/>
      <c r="K400" s="240"/>
      <c r="L400" s="245"/>
      <c r="M400" s="246"/>
      <c r="N400" s="247"/>
      <c r="O400" s="247"/>
      <c r="P400" s="247"/>
      <c r="Q400" s="247"/>
      <c r="R400" s="247"/>
      <c r="S400" s="247"/>
      <c r="T400" s="248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49" t="s">
        <v>131</v>
      </c>
      <c r="AU400" s="249" t="s">
        <v>83</v>
      </c>
      <c r="AV400" s="14" t="s">
        <v>129</v>
      </c>
      <c r="AW400" s="14" t="s">
        <v>32</v>
      </c>
      <c r="AX400" s="14" t="s">
        <v>81</v>
      </c>
      <c r="AY400" s="249" t="s">
        <v>122</v>
      </c>
    </row>
    <row r="401" s="12" customFormat="1" ht="25.92" customHeight="1">
      <c r="A401" s="12"/>
      <c r="B401" s="197"/>
      <c r="C401" s="198"/>
      <c r="D401" s="199" t="s">
        <v>75</v>
      </c>
      <c r="E401" s="200" t="s">
        <v>538</v>
      </c>
      <c r="F401" s="200" t="s">
        <v>539</v>
      </c>
      <c r="G401" s="198"/>
      <c r="H401" s="198"/>
      <c r="I401" s="201"/>
      <c r="J401" s="202">
        <f>BK401</f>
        <v>0</v>
      </c>
      <c r="K401" s="198"/>
      <c r="L401" s="203"/>
      <c r="M401" s="204"/>
      <c r="N401" s="205"/>
      <c r="O401" s="205"/>
      <c r="P401" s="206">
        <f>P402+P404</f>
        <v>0</v>
      </c>
      <c r="Q401" s="205"/>
      <c r="R401" s="206">
        <f>R402+R404</f>
        <v>0</v>
      </c>
      <c r="S401" s="205"/>
      <c r="T401" s="207">
        <f>T402+T404</f>
        <v>0</v>
      </c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R401" s="208" t="s">
        <v>149</v>
      </c>
      <c r="AT401" s="209" t="s">
        <v>75</v>
      </c>
      <c r="AU401" s="209" t="s">
        <v>76</v>
      </c>
      <c r="AY401" s="208" t="s">
        <v>122</v>
      </c>
      <c r="BK401" s="210">
        <f>BK402+BK404</f>
        <v>0</v>
      </c>
    </row>
    <row r="402" s="12" customFormat="1" ht="22.8" customHeight="1">
      <c r="A402" s="12"/>
      <c r="B402" s="197"/>
      <c r="C402" s="198"/>
      <c r="D402" s="199" t="s">
        <v>75</v>
      </c>
      <c r="E402" s="211" t="s">
        <v>540</v>
      </c>
      <c r="F402" s="211" t="s">
        <v>541</v>
      </c>
      <c r="G402" s="198"/>
      <c r="H402" s="198"/>
      <c r="I402" s="201"/>
      <c r="J402" s="212">
        <f>BK402</f>
        <v>0</v>
      </c>
      <c r="K402" s="198"/>
      <c r="L402" s="203"/>
      <c r="M402" s="204"/>
      <c r="N402" s="205"/>
      <c r="O402" s="205"/>
      <c r="P402" s="206">
        <f>P403</f>
        <v>0</v>
      </c>
      <c r="Q402" s="205"/>
      <c r="R402" s="206">
        <f>R403</f>
        <v>0</v>
      </c>
      <c r="S402" s="205"/>
      <c r="T402" s="207">
        <f>T403</f>
        <v>0</v>
      </c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R402" s="208" t="s">
        <v>149</v>
      </c>
      <c r="AT402" s="209" t="s">
        <v>75</v>
      </c>
      <c r="AU402" s="209" t="s">
        <v>81</v>
      </c>
      <c r="AY402" s="208" t="s">
        <v>122</v>
      </c>
      <c r="BK402" s="210">
        <f>BK403</f>
        <v>0</v>
      </c>
    </row>
    <row r="403" s="2" customFormat="1" ht="16.5" customHeight="1">
      <c r="A403" s="39"/>
      <c r="B403" s="40"/>
      <c r="C403" s="213" t="s">
        <v>542</v>
      </c>
      <c r="D403" s="213" t="s">
        <v>125</v>
      </c>
      <c r="E403" s="214" t="s">
        <v>543</v>
      </c>
      <c r="F403" s="215" t="s">
        <v>541</v>
      </c>
      <c r="G403" s="216" t="s">
        <v>352</v>
      </c>
      <c r="H403" s="282"/>
      <c r="I403" s="218"/>
      <c r="J403" s="219">
        <f>ROUND(I403*H403,2)</f>
        <v>0</v>
      </c>
      <c r="K403" s="220"/>
      <c r="L403" s="45"/>
      <c r="M403" s="221" t="s">
        <v>1</v>
      </c>
      <c r="N403" s="222" t="s">
        <v>41</v>
      </c>
      <c r="O403" s="92"/>
      <c r="P403" s="223">
        <f>O403*H403</f>
        <v>0</v>
      </c>
      <c r="Q403" s="223">
        <v>0</v>
      </c>
      <c r="R403" s="223">
        <f>Q403*H403</f>
        <v>0</v>
      </c>
      <c r="S403" s="223">
        <v>0</v>
      </c>
      <c r="T403" s="224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25" t="s">
        <v>544</v>
      </c>
      <c r="AT403" s="225" t="s">
        <v>125</v>
      </c>
      <c r="AU403" s="225" t="s">
        <v>83</v>
      </c>
      <c r="AY403" s="18" t="s">
        <v>122</v>
      </c>
      <c r="BE403" s="226">
        <f>IF(N403="základní",J403,0)</f>
        <v>0</v>
      </c>
      <c r="BF403" s="226">
        <f>IF(N403="snížená",J403,0)</f>
        <v>0</v>
      </c>
      <c r="BG403" s="226">
        <f>IF(N403="zákl. přenesená",J403,0)</f>
        <v>0</v>
      </c>
      <c r="BH403" s="226">
        <f>IF(N403="sníž. přenesená",J403,0)</f>
        <v>0</v>
      </c>
      <c r="BI403" s="226">
        <f>IF(N403="nulová",J403,0)</f>
        <v>0</v>
      </c>
      <c r="BJ403" s="18" t="s">
        <v>81</v>
      </c>
      <c r="BK403" s="226">
        <f>ROUND(I403*H403,2)</f>
        <v>0</v>
      </c>
      <c r="BL403" s="18" t="s">
        <v>544</v>
      </c>
      <c r="BM403" s="225" t="s">
        <v>545</v>
      </c>
    </row>
    <row r="404" s="12" customFormat="1" ht="22.8" customHeight="1">
      <c r="A404" s="12"/>
      <c r="B404" s="197"/>
      <c r="C404" s="198"/>
      <c r="D404" s="199" t="s">
        <v>75</v>
      </c>
      <c r="E404" s="211" t="s">
        <v>546</v>
      </c>
      <c r="F404" s="211" t="s">
        <v>547</v>
      </c>
      <c r="G404" s="198"/>
      <c r="H404" s="198"/>
      <c r="I404" s="201"/>
      <c r="J404" s="212">
        <f>BK404</f>
        <v>0</v>
      </c>
      <c r="K404" s="198"/>
      <c r="L404" s="203"/>
      <c r="M404" s="204"/>
      <c r="N404" s="205"/>
      <c r="O404" s="205"/>
      <c r="P404" s="206">
        <f>SUM(P405:P406)</f>
        <v>0</v>
      </c>
      <c r="Q404" s="205"/>
      <c r="R404" s="206">
        <f>SUM(R405:R406)</f>
        <v>0</v>
      </c>
      <c r="S404" s="205"/>
      <c r="T404" s="207">
        <f>SUM(T405:T406)</f>
        <v>0</v>
      </c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R404" s="208" t="s">
        <v>149</v>
      </c>
      <c r="AT404" s="209" t="s">
        <v>75</v>
      </c>
      <c r="AU404" s="209" t="s">
        <v>81</v>
      </c>
      <c r="AY404" s="208" t="s">
        <v>122</v>
      </c>
      <c r="BK404" s="210">
        <f>SUM(BK405:BK406)</f>
        <v>0</v>
      </c>
    </row>
    <row r="405" s="2" customFormat="1" ht="16.5" customHeight="1">
      <c r="A405" s="39"/>
      <c r="B405" s="40"/>
      <c r="C405" s="213" t="s">
        <v>548</v>
      </c>
      <c r="D405" s="213" t="s">
        <v>125</v>
      </c>
      <c r="E405" s="214" t="s">
        <v>549</v>
      </c>
      <c r="F405" s="215" t="s">
        <v>550</v>
      </c>
      <c r="G405" s="216" t="s">
        <v>352</v>
      </c>
      <c r="H405" s="282"/>
      <c r="I405" s="218"/>
      <c r="J405" s="219">
        <f>ROUND(I405*H405,2)</f>
        <v>0</v>
      </c>
      <c r="K405" s="220"/>
      <c r="L405" s="45"/>
      <c r="M405" s="221" t="s">
        <v>1</v>
      </c>
      <c r="N405" s="222" t="s">
        <v>41</v>
      </c>
      <c r="O405" s="92"/>
      <c r="P405" s="223">
        <f>O405*H405</f>
        <v>0</v>
      </c>
      <c r="Q405" s="223">
        <v>0</v>
      </c>
      <c r="R405" s="223">
        <f>Q405*H405</f>
        <v>0</v>
      </c>
      <c r="S405" s="223">
        <v>0</v>
      </c>
      <c r="T405" s="224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25" t="s">
        <v>544</v>
      </c>
      <c r="AT405" s="225" t="s">
        <v>125</v>
      </c>
      <c r="AU405" s="225" t="s">
        <v>83</v>
      </c>
      <c r="AY405" s="18" t="s">
        <v>122</v>
      </c>
      <c r="BE405" s="226">
        <f>IF(N405="základní",J405,0)</f>
        <v>0</v>
      </c>
      <c r="BF405" s="226">
        <f>IF(N405="snížená",J405,0)</f>
        <v>0</v>
      </c>
      <c r="BG405" s="226">
        <f>IF(N405="zákl. přenesená",J405,0)</f>
        <v>0</v>
      </c>
      <c r="BH405" s="226">
        <f>IF(N405="sníž. přenesená",J405,0)</f>
        <v>0</v>
      </c>
      <c r="BI405" s="226">
        <f>IF(N405="nulová",J405,0)</f>
        <v>0</v>
      </c>
      <c r="BJ405" s="18" t="s">
        <v>81</v>
      </c>
      <c r="BK405" s="226">
        <f>ROUND(I405*H405,2)</f>
        <v>0</v>
      </c>
      <c r="BL405" s="18" t="s">
        <v>544</v>
      </c>
      <c r="BM405" s="225" t="s">
        <v>551</v>
      </c>
    </row>
    <row r="406" s="13" customFormat="1">
      <c r="A406" s="13"/>
      <c r="B406" s="227"/>
      <c r="C406" s="228"/>
      <c r="D406" s="229" t="s">
        <v>131</v>
      </c>
      <c r="E406" s="230" t="s">
        <v>1</v>
      </c>
      <c r="F406" s="231" t="s">
        <v>83</v>
      </c>
      <c r="G406" s="228"/>
      <c r="H406" s="232">
        <v>2</v>
      </c>
      <c r="I406" s="233"/>
      <c r="J406" s="228"/>
      <c r="K406" s="228"/>
      <c r="L406" s="234"/>
      <c r="M406" s="283"/>
      <c r="N406" s="284"/>
      <c r="O406" s="284"/>
      <c r="P406" s="284"/>
      <c r="Q406" s="284"/>
      <c r="R406" s="284"/>
      <c r="S406" s="284"/>
      <c r="T406" s="285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38" t="s">
        <v>131</v>
      </c>
      <c r="AU406" s="238" t="s">
        <v>83</v>
      </c>
      <c r="AV406" s="13" t="s">
        <v>83</v>
      </c>
      <c r="AW406" s="13" t="s">
        <v>32</v>
      </c>
      <c r="AX406" s="13" t="s">
        <v>81</v>
      </c>
      <c r="AY406" s="238" t="s">
        <v>122</v>
      </c>
    </row>
    <row r="407" s="2" customFormat="1" ht="6.96" customHeight="1">
      <c r="A407" s="39"/>
      <c r="B407" s="67"/>
      <c r="C407" s="68"/>
      <c r="D407" s="68"/>
      <c r="E407" s="68"/>
      <c r="F407" s="68"/>
      <c r="G407" s="68"/>
      <c r="H407" s="68"/>
      <c r="I407" s="68"/>
      <c r="J407" s="68"/>
      <c r="K407" s="68"/>
      <c r="L407" s="45"/>
      <c r="M407" s="39"/>
      <c r="O407" s="39"/>
      <c r="P407" s="39"/>
      <c r="Q407" s="39"/>
      <c r="R407" s="39"/>
      <c r="S407" s="39"/>
      <c r="T407" s="39"/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</row>
  </sheetData>
  <sheetProtection sheet="1" autoFilter="0" formatColumns="0" formatRows="0" objects="1" scenarios="1" spinCount="100000" saltValue="Sd11dMBjIvTfkWnGyPcMEOZIR/1bi3dt9uJVHC0uX3vN8u0xoScvP7fnu92Il3zZ0XEq87kbzIhv0Bh5WSF/6Q==" hashValue="zri7di68p9hjpiH5p2PHGrBNLgh6mRz44gb9pOcjw3elXRNCmMARZ+7/pzYd7ddAS8ff9ZxfMU74S5+NeVVgIA==" algorithmName="SHA-512" password="CC35"/>
  <autoFilter ref="C128:K406"/>
  <mergeCells count="6">
    <mergeCell ref="E7:H7"/>
    <mergeCell ref="E16:H16"/>
    <mergeCell ref="E25:H25"/>
    <mergeCell ref="E85:H85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User-PC\User</dc:creator>
  <cp:lastModifiedBy>User-PC\User</cp:lastModifiedBy>
  <dcterms:created xsi:type="dcterms:W3CDTF">2022-11-21T14:10:08Z</dcterms:created>
  <dcterms:modified xsi:type="dcterms:W3CDTF">2022-11-21T14:10:13Z</dcterms:modified>
</cp:coreProperties>
</file>