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01 - Komunikace" sheetId="2" r:id="rId2"/>
    <sheet name="VON - Vedlejší a ostatní ..."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'SO 101 - Komunikace'!$C$87:$K$304</definedName>
    <definedName name="_xlnm.Print_Area" localSheetId="1">'SO 101 - Komunikace'!$C$4:$J$36,'SO 101 - Komunikace'!$C$42:$J$69,'SO 101 - Komunikace'!$C$75:$K$304</definedName>
    <definedName name="_xlnm.Print_Titles" localSheetId="1">'SO 101 - Komunikace'!$87:$87</definedName>
    <definedName name="_xlnm._FilterDatabase" localSheetId="2" hidden="1">'VON - Vedlejší a ostatní ...'!$C$78:$K$105</definedName>
    <definedName name="_xlnm.Print_Area" localSheetId="2">'VON - Vedlejší a ostatní ...'!$C$4:$J$36,'VON - Vedlejší a ostatní ...'!$C$42:$J$60,'VON - Vedlejší a ostatní ...'!$C$66:$K$105</definedName>
    <definedName name="_xlnm.Print_Titles" localSheetId="2">'VON - Vedlejší a ostatní ...'!$78:$78</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104"/>
  <c r="BH104"/>
  <c r="BG104"/>
  <c r="BF104"/>
  <c r="T104"/>
  <c r="R104"/>
  <c r="P104"/>
  <c r="BK104"/>
  <c r="J104"/>
  <c r="BE104"/>
  <c r="BI102"/>
  <c r="BH102"/>
  <c r="BG102"/>
  <c r="BF102"/>
  <c r="T102"/>
  <c r="R102"/>
  <c r="P102"/>
  <c r="BK102"/>
  <c r="J102"/>
  <c r="BE102"/>
  <c r="BI100"/>
  <c r="BH100"/>
  <c r="BG100"/>
  <c r="BF100"/>
  <c r="T100"/>
  <c r="T99"/>
  <c r="R100"/>
  <c r="R99"/>
  <c r="P100"/>
  <c r="P99"/>
  <c r="BK100"/>
  <c r="BK99"/>
  <c r="J99"/>
  <c r="J100"/>
  <c r="BE100"/>
  <c r="J59"/>
  <c r="BI98"/>
  <c r="BH98"/>
  <c r="BG98"/>
  <c r="BF98"/>
  <c r="T98"/>
  <c r="R98"/>
  <c r="P98"/>
  <c r="BK98"/>
  <c r="J98"/>
  <c r="BE98"/>
  <c r="BI96"/>
  <c r="BH96"/>
  <c r="BG96"/>
  <c r="BF96"/>
  <c r="T96"/>
  <c r="R96"/>
  <c r="P96"/>
  <c r="BK96"/>
  <c r="J96"/>
  <c r="BE96"/>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89"/>
  <c r="BH89"/>
  <c r="BG89"/>
  <c r="BF89"/>
  <c r="T89"/>
  <c r="R89"/>
  <c r="P89"/>
  <c r="BK89"/>
  <c r="J89"/>
  <c r="BE89"/>
  <c r="BI88"/>
  <c r="BH88"/>
  <c r="BG88"/>
  <c r="BF88"/>
  <c r="T88"/>
  <c r="R88"/>
  <c r="P88"/>
  <c r="BK88"/>
  <c r="J88"/>
  <c r="BE88"/>
  <c r="BI86"/>
  <c r="BH86"/>
  <c r="BG86"/>
  <c r="BF86"/>
  <c r="T86"/>
  <c r="R86"/>
  <c r="P86"/>
  <c r="BK86"/>
  <c r="J86"/>
  <c r="BE86"/>
  <c r="BI84"/>
  <c r="BH84"/>
  <c r="BG84"/>
  <c r="BF84"/>
  <c r="T84"/>
  <c r="R84"/>
  <c r="P84"/>
  <c r="BK84"/>
  <c r="J84"/>
  <c r="BE84"/>
  <c r="BI82"/>
  <c r="F34"/>
  <c i="1" r="BD53"/>
  <c i="3" r="BH82"/>
  <c r="F33"/>
  <c i="1" r="BC53"/>
  <c i="3" r="BG82"/>
  <c r="F32"/>
  <c i="1" r="BB53"/>
  <c i="3" r="BF82"/>
  <c r="J31"/>
  <c i="1" r="AW53"/>
  <c i="3" r="F31"/>
  <c i="1" r="BA53"/>
  <c i="3" r="T82"/>
  <c r="T81"/>
  <c r="T80"/>
  <c r="T79"/>
  <c r="R82"/>
  <c r="R81"/>
  <c r="R80"/>
  <c r="R79"/>
  <c r="P82"/>
  <c r="P81"/>
  <c r="P80"/>
  <c r="P79"/>
  <c i="1" r="AU53"/>
  <c i="3" r="BK82"/>
  <c r="BK81"/>
  <c r="J81"/>
  <c r="BK80"/>
  <c r="J80"/>
  <c r="BK79"/>
  <c r="J79"/>
  <c r="J56"/>
  <c r="J27"/>
  <c i="1" r="AG53"/>
  <c i="3" r="J82"/>
  <c r="BE82"/>
  <c r="J30"/>
  <c i="1" r="AV53"/>
  <c i="3" r="F30"/>
  <c i="1" r="AZ53"/>
  <c i="3" r="J58"/>
  <c r="J57"/>
  <c r="J75"/>
  <c r="F75"/>
  <c r="F73"/>
  <c r="E71"/>
  <c r="J51"/>
  <c r="F51"/>
  <c r="F49"/>
  <c r="E47"/>
  <c r="J36"/>
  <c r="J18"/>
  <c r="E18"/>
  <c r="F76"/>
  <c r="F52"/>
  <c r="J17"/>
  <c r="J12"/>
  <c r="J73"/>
  <c r="J49"/>
  <c r="E7"/>
  <c r="E69"/>
  <c r="E45"/>
  <c i="1" r="AY52"/>
  <c r="AX52"/>
  <c i="2" r="BI303"/>
  <c r="BH303"/>
  <c r="BG303"/>
  <c r="BF303"/>
  <c r="T303"/>
  <c r="R303"/>
  <c r="P303"/>
  <c r="BK303"/>
  <c r="J303"/>
  <c r="BE303"/>
  <c r="BI301"/>
  <c r="BH301"/>
  <c r="BG301"/>
  <c r="BF301"/>
  <c r="T301"/>
  <c r="R301"/>
  <c r="P301"/>
  <c r="BK301"/>
  <c r="J301"/>
  <c r="BE301"/>
  <c r="BI298"/>
  <c r="BH298"/>
  <c r="BG298"/>
  <c r="BF298"/>
  <c r="T298"/>
  <c r="R298"/>
  <c r="P298"/>
  <c r="BK298"/>
  <c r="J298"/>
  <c r="BE298"/>
  <c r="BI296"/>
  <c r="BH296"/>
  <c r="BG296"/>
  <c r="BF296"/>
  <c r="T296"/>
  <c r="R296"/>
  <c r="P296"/>
  <c r="BK296"/>
  <c r="J296"/>
  <c r="BE296"/>
  <c r="BI294"/>
  <c r="BH294"/>
  <c r="BG294"/>
  <c r="BF294"/>
  <c r="T294"/>
  <c r="T293"/>
  <c r="T292"/>
  <c r="R294"/>
  <c r="R293"/>
  <c r="R292"/>
  <c r="P294"/>
  <c r="P293"/>
  <c r="P292"/>
  <c r="BK294"/>
  <c r="BK293"/>
  <c r="J293"/>
  <c r="BK292"/>
  <c r="J292"/>
  <c r="J294"/>
  <c r="BE294"/>
  <c r="J68"/>
  <c r="J67"/>
  <c r="BI291"/>
  <c r="BH291"/>
  <c r="BG291"/>
  <c r="BF291"/>
  <c r="T291"/>
  <c r="T290"/>
  <c r="R291"/>
  <c r="R290"/>
  <c r="P291"/>
  <c r="P290"/>
  <c r="BK291"/>
  <c r="BK290"/>
  <c r="J290"/>
  <c r="J291"/>
  <c r="BE291"/>
  <c r="J66"/>
  <c r="BI288"/>
  <c r="BH288"/>
  <c r="BG288"/>
  <c r="BF288"/>
  <c r="T288"/>
  <c r="R288"/>
  <c r="P288"/>
  <c r="BK288"/>
  <c r="J288"/>
  <c r="BE288"/>
  <c r="BI285"/>
  <c r="BH285"/>
  <c r="BG285"/>
  <c r="BF285"/>
  <c r="T285"/>
  <c r="R285"/>
  <c r="P285"/>
  <c r="BK285"/>
  <c r="J285"/>
  <c r="BE285"/>
  <c r="BI280"/>
  <c r="BH280"/>
  <c r="BG280"/>
  <c r="BF280"/>
  <c r="T280"/>
  <c r="R280"/>
  <c r="P280"/>
  <c r="BK280"/>
  <c r="J280"/>
  <c r="BE280"/>
  <c r="BI277"/>
  <c r="BH277"/>
  <c r="BG277"/>
  <c r="BF277"/>
  <c r="T277"/>
  <c r="R277"/>
  <c r="P277"/>
  <c r="BK277"/>
  <c r="J277"/>
  <c r="BE277"/>
  <c r="BI274"/>
  <c r="BH274"/>
  <c r="BG274"/>
  <c r="BF274"/>
  <c r="T274"/>
  <c r="T273"/>
  <c r="R274"/>
  <c r="R273"/>
  <c r="P274"/>
  <c r="P273"/>
  <c r="BK274"/>
  <c r="BK273"/>
  <c r="J273"/>
  <c r="J274"/>
  <c r="BE274"/>
  <c r="J65"/>
  <c r="BI271"/>
  <c r="BH271"/>
  <c r="BG271"/>
  <c r="BF271"/>
  <c r="T271"/>
  <c r="R271"/>
  <c r="P271"/>
  <c r="BK271"/>
  <c r="J271"/>
  <c r="BE271"/>
  <c r="BI268"/>
  <c r="BH268"/>
  <c r="BG268"/>
  <c r="BF268"/>
  <c r="T268"/>
  <c r="R268"/>
  <c r="P268"/>
  <c r="BK268"/>
  <c r="J268"/>
  <c r="BE268"/>
  <c r="BI267"/>
  <c r="BH267"/>
  <c r="BG267"/>
  <c r="BF267"/>
  <c r="T267"/>
  <c r="R267"/>
  <c r="P267"/>
  <c r="BK267"/>
  <c r="J267"/>
  <c r="BE267"/>
  <c r="BI264"/>
  <c r="BH264"/>
  <c r="BG264"/>
  <c r="BF264"/>
  <c r="T264"/>
  <c r="R264"/>
  <c r="P264"/>
  <c r="BK264"/>
  <c r="J264"/>
  <c r="BE264"/>
  <c r="BI263"/>
  <c r="BH263"/>
  <c r="BG263"/>
  <c r="BF263"/>
  <c r="T263"/>
  <c r="R263"/>
  <c r="P263"/>
  <c r="BK263"/>
  <c r="J263"/>
  <c r="BE263"/>
  <c r="BI262"/>
  <c r="BH262"/>
  <c r="BG262"/>
  <c r="BF262"/>
  <c r="T262"/>
  <c r="R262"/>
  <c r="P262"/>
  <c r="BK262"/>
  <c r="J262"/>
  <c r="BE262"/>
  <c r="BI261"/>
  <c r="BH261"/>
  <c r="BG261"/>
  <c r="BF261"/>
  <c r="T261"/>
  <c r="R261"/>
  <c r="P261"/>
  <c r="BK261"/>
  <c r="J261"/>
  <c r="BE261"/>
  <c r="BI258"/>
  <c r="BH258"/>
  <c r="BG258"/>
  <c r="BF258"/>
  <c r="T258"/>
  <c r="R258"/>
  <c r="P258"/>
  <c r="BK258"/>
  <c r="J258"/>
  <c r="BE258"/>
  <c r="BI257"/>
  <c r="BH257"/>
  <c r="BG257"/>
  <c r="BF257"/>
  <c r="T257"/>
  <c r="R257"/>
  <c r="P257"/>
  <c r="BK257"/>
  <c r="J257"/>
  <c r="BE257"/>
  <c r="BI256"/>
  <c r="BH256"/>
  <c r="BG256"/>
  <c r="BF256"/>
  <c r="T256"/>
  <c r="R256"/>
  <c r="P256"/>
  <c r="BK256"/>
  <c r="J256"/>
  <c r="BE256"/>
  <c r="BI253"/>
  <c r="BH253"/>
  <c r="BG253"/>
  <c r="BF253"/>
  <c r="T253"/>
  <c r="T252"/>
  <c r="R253"/>
  <c r="R252"/>
  <c r="P253"/>
  <c r="P252"/>
  <c r="BK253"/>
  <c r="BK252"/>
  <c r="J252"/>
  <c r="J253"/>
  <c r="BE253"/>
  <c r="J64"/>
  <c r="BI249"/>
  <c r="BH249"/>
  <c r="BG249"/>
  <c r="BF249"/>
  <c r="T249"/>
  <c r="R249"/>
  <c r="P249"/>
  <c r="BK249"/>
  <c r="J249"/>
  <c r="BE249"/>
  <c r="BI248"/>
  <c r="BH248"/>
  <c r="BG248"/>
  <c r="BF248"/>
  <c r="T248"/>
  <c r="R248"/>
  <c r="P248"/>
  <c r="BK248"/>
  <c r="J248"/>
  <c r="BE248"/>
  <c r="BI245"/>
  <c r="BH245"/>
  <c r="BG245"/>
  <c r="BF245"/>
  <c r="T245"/>
  <c r="T244"/>
  <c r="R245"/>
  <c r="R244"/>
  <c r="P245"/>
  <c r="P244"/>
  <c r="BK245"/>
  <c r="BK244"/>
  <c r="J244"/>
  <c r="J245"/>
  <c r="BE245"/>
  <c r="J63"/>
  <c r="BI241"/>
  <c r="BH241"/>
  <c r="BG241"/>
  <c r="BF241"/>
  <c r="T241"/>
  <c r="R241"/>
  <c r="P241"/>
  <c r="BK241"/>
  <c r="J241"/>
  <c r="BE241"/>
  <c r="BI238"/>
  <c r="BH238"/>
  <c r="BG238"/>
  <c r="BF238"/>
  <c r="T238"/>
  <c r="R238"/>
  <c r="P238"/>
  <c r="BK238"/>
  <c r="J238"/>
  <c r="BE238"/>
  <c r="BI235"/>
  <c r="BH235"/>
  <c r="BG235"/>
  <c r="BF235"/>
  <c r="T235"/>
  <c r="R235"/>
  <c r="P235"/>
  <c r="BK235"/>
  <c r="J235"/>
  <c r="BE235"/>
  <c r="BI232"/>
  <c r="BH232"/>
  <c r="BG232"/>
  <c r="BF232"/>
  <c r="T232"/>
  <c r="R232"/>
  <c r="P232"/>
  <c r="BK232"/>
  <c r="J232"/>
  <c r="BE232"/>
  <c r="BI229"/>
  <c r="BH229"/>
  <c r="BG229"/>
  <c r="BF229"/>
  <c r="T229"/>
  <c r="R229"/>
  <c r="P229"/>
  <c r="BK229"/>
  <c r="J229"/>
  <c r="BE229"/>
  <c r="BI227"/>
  <c r="BH227"/>
  <c r="BG227"/>
  <c r="BF227"/>
  <c r="T227"/>
  <c r="R227"/>
  <c r="P227"/>
  <c r="BK227"/>
  <c r="J227"/>
  <c r="BE227"/>
  <c r="BI224"/>
  <c r="BH224"/>
  <c r="BG224"/>
  <c r="BF224"/>
  <c r="T224"/>
  <c r="R224"/>
  <c r="P224"/>
  <c r="BK224"/>
  <c r="J224"/>
  <c r="BE224"/>
  <c r="BI221"/>
  <c r="BH221"/>
  <c r="BG221"/>
  <c r="BF221"/>
  <c r="T221"/>
  <c r="R221"/>
  <c r="P221"/>
  <c r="BK221"/>
  <c r="J221"/>
  <c r="BE221"/>
  <c r="BI218"/>
  <c r="BH218"/>
  <c r="BG218"/>
  <c r="BF218"/>
  <c r="T218"/>
  <c r="R218"/>
  <c r="P218"/>
  <c r="BK218"/>
  <c r="J218"/>
  <c r="BE218"/>
  <c r="BI216"/>
  <c r="BH216"/>
  <c r="BG216"/>
  <c r="BF216"/>
  <c r="T216"/>
  <c r="R216"/>
  <c r="P216"/>
  <c r="BK216"/>
  <c r="J216"/>
  <c r="BE216"/>
  <c r="BI213"/>
  <c r="BH213"/>
  <c r="BG213"/>
  <c r="BF213"/>
  <c r="T213"/>
  <c r="R213"/>
  <c r="P213"/>
  <c r="BK213"/>
  <c r="J213"/>
  <c r="BE213"/>
  <c r="BI211"/>
  <c r="BH211"/>
  <c r="BG211"/>
  <c r="BF211"/>
  <c r="T211"/>
  <c r="R211"/>
  <c r="P211"/>
  <c r="BK211"/>
  <c r="J211"/>
  <c r="BE211"/>
  <c r="BI209"/>
  <c r="BH209"/>
  <c r="BG209"/>
  <c r="BF209"/>
  <c r="T209"/>
  <c r="T208"/>
  <c r="R209"/>
  <c r="R208"/>
  <c r="P209"/>
  <c r="P208"/>
  <c r="BK209"/>
  <c r="BK208"/>
  <c r="J208"/>
  <c r="J209"/>
  <c r="BE209"/>
  <c r="J62"/>
  <c r="BI206"/>
  <c r="BH206"/>
  <c r="BG206"/>
  <c r="BF206"/>
  <c r="T206"/>
  <c r="R206"/>
  <c r="P206"/>
  <c r="BK206"/>
  <c r="J206"/>
  <c r="BE206"/>
  <c r="BI203"/>
  <c r="BH203"/>
  <c r="BG203"/>
  <c r="BF203"/>
  <c r="T203"/>
  <c r="T202"/>
  <c r="R203"/>
  <c r="R202"/>
  <c r="P203"/>
  <c r="P202"/>
  <c r="BK203"/>
  <c r="BK202"/>
  <c r="J202"/>
  <c r="J203"/>
  <c r="BE203"/>
  <c r="J61"/>
  <c r="BI199"/>
  <c r="BH199"/>
  <c r="BG199"/>
  <c r="BF199"/>
  <c r="T199"/>
  <c r="R199"/>
  <c r="P199"/>
  <c r="BK199"/>
  <c r="J199"/>
  <c r="BE199"/>
  <c r="BI196"/>
  <c r="BH196"/>
  <c r="BG196"/>
  <c r="BF196"/>
  <c r="T196"/>
  <c r="R196"/>
  <c r="P196"/>
  <c r="BK196"/>
  <c r="J196"/>
  <c r="BE196"/>
  <c r="BI194"/>
  <c r="BH194"/>
  <c r="BG194"/>
  <c r="BF194"/>
  <c r="T194"/>
  <c r="R194"/>
  <c r="P194"/>
  <c r="BK194"/>
  <c r="J194"/>
  <c r="BE194"/>
  <c r="BI191"/>
  <c r="BH191"/>
  <c r="BG191"/>
  <c r="BF191"/>
  <c r="T191"/>
  <c r="R191"/>
  <c r="P191"/>
  <c r="BK191"/>
  <c r="J191"/>
  <c r="BE191"/>
  <c r="BI188"/>
  <c r="BH188"/>
  <c r="BG188"/>
  <c r="BF188"/>
  <c r="T188"/>
  <c r="T187"/>
  <c r="R188"/>
  <c r="R187"/>
  <c r="P188"/>
  <c r="P187"/>
  <c r="BK188"/>
  <c r="BK187"/>
  <c r="J187"/>
  <c r="J188"/>
  <c r="BE188"/>
  <c r="J60"/>
  <c r="BI184"/>
  <c r="BH184"/>
  <c r="BG184"/>
  <c r="BF184"/>
  <c r="T184"/>
  <c r="R184"/>
  <c r="P184"/>
  <c r="BK184"/>
  <c r="J184"/>
  <c r="BE184"/>
  <c r="BI181"/>
  <c r="BH181"/>
  <c r="BG181"/>
  <c r="BF181"/>
  <c r="T181"/>
  <c r="R181"/>
  <c r="P181"/>
  <c r="BK181"/>
  <c r="J181"/>
  <c r="BE181"/>
  <c r="BI178"/>
  <c r="BH178"/>
  <c r="BG178"/>
  <c r="BF178"/>
  <c r="T178"/>
  <c r="T177"/>
  <c r="R178"/>
  <c r="R177"/>
  <c r="P178"/>
  <c r="P177"/>
  <c r="BK178"/>
  <c r="BK177"/>
  <c r="J177"/>
  <c r="J178"/>
  <c r="BE178"/>
  <c r="J59"/>
  <c r="BI175"/>
  <c r="BH175"/>
  <c r="BG175"/>
  <c r="BF175"/>
  <c r="T175"/>
  <c r="R175"/>
  <c r="P175"/>
  <c r="BK175"/>
  <c r="J175"/>
  <c r="BE175"/>
  <c r="BI174"/>
  <c r="BH174"/>
  <c r="BG174"/>
  <c r="BF174"/>
  <c r="T174"/>
  <c r="R174"/>
  <c r="P174"/>
  <c r="BK174"/>
  <c r="J174"/>
  <c r="BE174"/>
  <c r="BI172"/>
  <c r="BH172"/>
  <c r="BG172"/>
  <c r="BF172"/>
  <c r="T172"/>
  <c r="R172"/>
  <c r="P172"/>
  <c r="BK172"/>
  <c r="J172"/>
  <c r="BE172"/>
  <c r="BI170"/>
  <c r="BH170"/>
  <c r="BG170"/>
  <c r="BF170"/>
  <c r="T170"/>
  <c r="R170"/>
  <c r="P170"/>
  <c r="BK170"/>
  <c r="J170"/>
  <c r="BE170"/>
  <c r="BI167"/>
  <c r="BH167"/>
  <c r="BG167"/>
  <c r="BF167"/>
  <c r="T167"/>
  <c r="R167"/>
  <c r="P167"/>
  <c r="BK167"/>
  <c r="J167"/>
  <c r="BE167"/>
  <c r="BI165"/>
  <c r="BH165"/>
  <c r="BG165"/>
  <c r="BF165"/>
  <c r="T165"/>
  <c r="R165"/>
  <c r="P165"/>
  <c r="BK165"/>
  <c r="J165"/>
  <c r="BE165"/>
  <c r="BI162"/>
  <c r="BH162"/>
  <c r="BG162"/>
  <c r="BF162"/>
  <c r="T162"/>
  <c r="R162"/>
  <c r="P162"/>
  <c r="BK162"/>
  <c r="J162"/>
  <c r="BE162"/>
  <c r="BI159"/>
  <c r="BH159"/>
  <c r="BG159"/>
  <c r="BF159"/>
  <c r="T159"/>
  <c r="R159"/>
  <c r="P159"/>
  <c r="BK159"/>
  <c r="J159"/>
  <c r="BE159"/>
  <c r="BI157"/>
  <c r="BH157"/>
  <c r="BG157"/>
  <c r="BF157"/>
  <c r="T157"/>
  <c r="R157"/>
  <c r="P157"/>
  <c r="BK157"/>
  <c r="J157"/>
  <c r="BE157"/>
  <c r="BI153"/>
  <c r="BH153"/>
  <c r="BG153"/>
  <c r="BF153"/>
  <c r="T153"/>
  <c r="R153"/>
  <c r="P153"/>
  <c r="BK153"/>
  <c r="J153"/>
  <c r="BE153"/>
  <c r="BI150"/>
  <c r="BH150"/>
  <c r="BG150"/>
  <c r="BF150"/>
  <c r="T150"/>
  <c r="R150"/>
  <c r="P150"/>
  <c r="BK150"/>
  <c r="J150"/>
  <c r="BE150"/>
  <c r="BI148"/>
  <c r="BH148"/>
  <c r="BG148"/>
  <c r="BF148"/>
  <c r="T148"/>
  <c r="R148"/>
  <c r="P148"/>
  <c r="BK148"/>
  <c r="J148"/>
  <c r="BE148"/>
  <c r="BI145"/>
  <c r="BH145"/>
  <c r="BG145"/>
  <c r="BF145"/>
  <c r="T145"/>
  <c r="R145"/>
  <c r="P145"/>
  <c r="BK145"/>
  <c r="J145"/>
  <c r="BE145"/>
  <c r="BI142"/>
  <c r="BH142"/>
  <c r="BG142"/>
  <c r="BF142"/>
  <c r="T142"/>
  <c r="R142"/>
  <c r="P142"/>
  <c r="BK142"/>
  <c r="J142"/>
  <c r="BE142"/>
  <c r="BI139"/>
  <c r="BH139"/>
  <c r="BG139"/>
  <c r="BF139"/>
  <c r="T139"/>
  <c r="R139"/>
  <c r="P139"/>
  <c r="BK139"/>
  <c r="J139"/>
  <c r="BE139"/>
  <c r="BI137"/>
  <c r="BH137"/>
  <c r="BG137"/>
  <c r="BF137"/>
  <c r="T137"/>
  <c r="R137"/>
  <c r="P137"/>
  <c r="BK137"/>
  <c r="J137"/>
  <c r="BE137"/>
  <c r="BI131"/>
  <c r="BH131"/>
  <c r="BG131"/>
  <c r="BF131"/>
  <c r="T131"/>
  <c r="R131"/>
  <c r="P131"/>
  <c r="BK131"/>
  <c r="J131"/>
  <c r="BE131"/>
  <c r="BI128"/>
  <c r="BH128"/>
  <c r="BG128"/>
  <c r="BF128"/>
  <c r="T128"/>
  <c r="R128"/>
  <c r="P128"/>
  <c r="BK128"/>
  <c r="J128"/>
  <c r="BE128"/>
  <c r="BI123"/>
  <c r="BH123"/>
  <c r="BG123"/>
  <c r="BF123"/>
  <c r="T123"/>
  <c r="R123"/>
  <c r="P123"/>
  <c r="BK123"/>
  <c r="J123"/>
  <c r="BE123"/>
  <c r="BI117"/>
  <c r="BH117"/>
  <c r="BG117"/>
  <c r="BF117"/>
  <c r="T117"/>
  <c r="R117"/>
  <c r="P117"/>
  <c r="BK117"/>
  <c r="J117"/>
  <c r="BE117"/>
  <c r="BI114"/>
  <c r="BH114"/>
  <c r="BG114"/>
  <c r="BF114"/>
  <c r="T114"/>
  <c r="R114"/>
  <c r="P114"/>
  <c r="BK114"/>
  <c r="J114"/>
  <c r="BE114"/>
  <c r="BI109"/>
  <c r="BH109"/>
  <c r="BG109"/>
  <c r="BF109"/>
  <c r="T109"/>
  <c r="R109"/>
  <c r="P109"/>
  <c r="BK109"/>
  <c r="J109"/>
  <c r="BE109"/>
  <c r="BI107"/>
  <c r="BH107"/>
  <c r="BG107"/>
  <c r="BF107"/>
  <c r="T107"/>
  <c r="R107"/>
  <c r="P107"/>
  <c r="BK107"/>
  <c r="J107"/>
  <c r="BE107"/>
  <c r="BI104"/>
  <c r="BH104"/>
  <c r="BG104"/>
  <c r="BF104"/>
  <c r="T104"/>
  <c r="R104"/>
  <c r="P104"/>
  <c r="BK104"/>
  <c r="J104"/>
  <c r="BE104"/>
  <c r="BI102"/>
  <c r="BH102"/>
  <c r="BG102"/>
  <c r="BF102"/>
  <c r="T102"/>
  <c r="R102"/>
  <c r="P102"/>
  <c r="BK102"/>
  <c r="J102"/>
  <c r="BE102"/>
  <c r="BI99"/>
  <c r="BH99"/>
  <c r="BG99"/>
  <c r="BF99"/>
  <c r="T99"/>
  <c r="R99"/>
  <c r="P99"/>
  <c r="BK99"/>
  <c r="J99"/>
  <c r="BE99"/>
  <c r="BI97"/>
  <c r="BH97"/>
  <c r="BG97"/>
  <c r="BF97"/>
  <c r="T97"/>
  <c r="R97"/>
  <c r="P97"/>
  <c r="BK97"/>
  <c r="J97"/>
  <c r="BE97"/>
  <c r="BI94"/>
  <c r="BH94"/>
  <c r="BG94"/>
  <c r="BF94"/>
  <c r="T94"/>
  <c r="R94"/>
  <c r="P94"/>
  <c r="BK94"/>
  <c r="J94"/>
  <c r="BE94"/>
  <c r="BI91"/>
  <c r="F34"/>
  <c i="1" r="BD52"/>
  <c i="2" r="BH91"/>
  <c r="F33"/>
  <c i="1" r="BC52"/>
  <c i="2" r="BG91"/>
  <c r="F32"/>
  <c i="1" r="BB52"/>
  <c i="2" r="BF91"/>
  <c r="J31"/>
  <c i="1" r="AW52"/>
  <c i="2" r="F31"/>
  <c i="1" r="BA52"/>
  <c i="2" r="T91"/>
  <c r="T90"/>
  <c r="T89"/>
  <c r="T88"/>
  <c r="R91"/>
  <c r="R90"/>
  <c r="R89"/>
  <c r="R88"/>
  <c r="P91"/>
  <c r="P90"/>
  <c r="P89"/>
  <c r="P88"/>
  <c i="1" r="AU52"/>
  <c i="2" r="BK91"/>
  <c r="BK90"/>
  <c r="J90"/>
  <c r="BK89"/>
  <c r="J89"/>
  <c r="BK88"/>
  <c r="J88"/>
  <c r="J56"/>
  <c r="J27"/>
  <c i="1" r="AG52"/>
  <c i="2" r="J91"/>
  <c r="BE91"/>
  <c r="J30"/>
  <c i="1" r="AV52"/>
  <c i="2" r="F30"/>
  <c i="1" r="AZ52"/>
  <c i="2" r="J58"/>
  <c r="J57"/>
  <c r="J84"/>
  <c r="F84"/>
  <c r="F82"/>
  <c r="E80"/>
  <c r="J51"/>
  <c r="F51"/>
  <c r="F49"/>
  <c r="E47"/>
  <c r="J36"/>
  <c r="J18"/>
  <c r="E18"/>
  <c r="F85"/>
  <c r="F52"/>
  <c r="J17"/>
  <c r="J12"/>
  <c r="J82"/>
  <c r="J49"/>
  <c r="E7"/>
  <c r="E78"/>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<sst xmlns="http://schemas.openxmlformats.org/spreadsheetml/2006/main">
  <si>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</si>
  <si>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</si>
  <si>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</si>
  <si>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</si>
  <si>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</si>
  <si>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</si>
  <si>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</si>
  <si>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{9368b705-193f-43cc-b005-be2ba02ceaea}</t>
  </si>
  <si>
    <t>0,01</t>
  </si>
  <si>
    <t>21</t>
  </si>
  <si>
    <t>15</t>
  </si>
  <si>
    <t>REKAPITULACE STAVBY</t>
  </si>
  <si>
    <t xml:space="preserve">v ---  níže se nacházejí doplnkové a pomocné údaje k sestavám  --- v</t>
  </si>
  <si>
    <t>Návod na vyplnění</t>
  </si>
  <si>
    <t>0,001</t>
  </si>
  <si>
    <t>Kód:</t>
  </si>
  <si>
    <t>516916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</si>
  <si>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</si>
  <si>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</si>
  <si>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parkoviště v souběžné ulici s ulicí Havlíčkovou v Rychnově nad Kněžnou</t>
  </si>
  <si>
    <t>KSO:</t>
  </si>
  <si>
    <t/>
  </si>
  <si>
    <t>CC-CZ:</t>
  </si>
  <si>
    <t>Místo:</t>
  </si>
  <si>
    <t xml:space="preserve">Rychnov nad Kněžnou </t>
  </si>
  <si>
    <t>Datum:</t>
  </si>
  <si>
    <t>17. 5. 2017</t>
  </si>
  <si>
    <t>Zadavatel:</t>
  </si>
  <si>
    <t>IČ:</t>
  </si>
  <si>
    <t>00275336</t>
  </si>
  <si>
    <t>Město Rychnov nad Kněžnou Havlíčkova136 Rychnov nK</t>
  </si>
  <si>
    <t>DIČ:</t>
  </si>
  <si>
    <t>CZ00275336</t>
  </si>
  <si>
    <t>Uchazeč:</t>
  </si>
  <si>
    <t>Vyplň údaj</t>
  </si>
  <si>
    <t>Projektant:</t>
  </si>
  <si>
    <t>15028909</t>
  </si>
  <si>
    <t>BKN,spol.s r.o.Vladislavova 29/I,566 01Vysoké Mýto</t>
  </si>
  <si>
    <t>CZ15028909</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</si>
  <si>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</si>
  <si>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</si>
  <si>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</si>
  <si>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</si>
  <si>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</si>
  <si>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</si>
  <si>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</si>
  <si>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</si>
  <si>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</si>
  <si>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</si>
  <si>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</si>
  <si>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</si>
  <si>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</si>
  <si>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</si>
  <si>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</si>
  <si>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</si>
  <si>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</si>
  <si>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</si>
  <si>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</si>
  <si>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</si>
  <si>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</si>
  <si>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</si>
  <si>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</si>
  <si>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</si>
  <si>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</si>
  <si>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</si>
  <si>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</si>
  <si>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</si>
  <si>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</si>
  <si>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</si>
  <si>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</si>
  <si>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</si>
  <si>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</si>
  <si>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</si>
  <si>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</si>
  <si>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</si>
  <si>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</si>
  <si>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</si>
  <si>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</si>
  <si>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</si>
  <si>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</si>
  <si>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</si>
  <si>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</si>
  <si>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Komunikace</t>
  </si>
  <si>
    <t>ING</t>
  </si>
  <si>
    <t>1</t>
  </si>
  <si>
    <t>{b138d943-884c-4768-aeca-6c43477bec04}</t>
  </si>
  <si>
    <t>822 55</t>
  </si>
  <si>
    <t>2</t>
  </si>
  <si>
    <t>VON</t>
  </si>
  <si>
    <t>Vedlejší a ostatní náklady</t>
  </si>
  <si>
    <t>{c9207673-6f5e-40c0-abc0-7fdb54193c60}</t>
  </si>
  <si>
    <t>1) Krycí list soupisu</t>
  </si>
  <si>
    <t>2) Rekapitulace</t>
  </si>
  <si>
    <t>3) Soupis prací</t>
  </si>
  <si>
    <t>Zpět na list:</t>
  </si>
  <si>
    <t>Rekapitulace stavby</t>
  </si>
  <si>
    <t>KRYCÍ LIST SOUPISU</t>
  </si>
  <si>
    <t>Objekt:</t>
  </si>
  <si>
    <t>SO 101 - Komunikace</t>
  </si>
  <si>
    <t>REKAPITULACE ČLENĚNÍ SOUPISU PRACÍ</t>
  </si>
  <si>
    <t>Kód dílu - Popis</t>
  </si>
  <si>
    <t>Cena celkem [CZK]</t>
  </si>
  <si>
    <t>Náklady soupisu celkem</t>
  </si>
  <si>
    <t>-1</t>
  </si>
  <si>
    <t>HSV - Práce a dodávky HSV</t>
  </si>
  <si>
    <t xml:space="preserve">    1 - Zemní práce</t>
  </si>
  <si>
    <t xml:space="preserve">    11 - Zemní práce - přípravné a přidružené práce</t>
  </si>
  <si>
    <t xml:space="preserve">    2 - Zakládání</t>
  </si>
  <si>
    <t xml:space="preserve">    3 - Svislé a kompletní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</si>
  <si>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</si>
  <si>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</si>
  <si>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</si>
  <si>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</si>
  <si>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</si>
  <si>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</si>
  <si>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</si>
  <si>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</si>
  <si>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</si>
  <si>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</si>
  <si>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</si>
  <si>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</si>
  <si>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</si>
  <si>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</si>
  <si>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</si>
  <si>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</si>
  <si>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</si>
  <si>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</si>
  <si>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</si>
  <si>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</si>
  <si>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</si>
  <si>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</si>
  <si>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</si>
  <si>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</si>
  <si>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</si>
  <si>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</si>
  <si>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121101101</t>
  </si>
  <si>
    <t>Sejmutí ornice nebo lesní půdy s vodorovným přemístěním na hromady v místě upotřebení nebo na dočasné či trvalé skládky se složením, na vzdálenost do 50 m</t>
  </si>
  <si>
    <t>m3</t>
  </si>
  <si>
    <t>CS ÚRS 2017 01</t>
  </si>
  <si>
    <t>4</t>
  </si>
  <si>
    <t>88146852</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</si>
  <si>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</si>
  <si>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</si>
  <si>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</si>
  <si>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 xml:space="preserve">49,00*0,15                   "viz.přílohy PD: D.1.1.1 a D.1.1.2.1</t>
  </si>
  <si>
    <t>122202201</t>
  </si>
  <si>
    <t>Odkopávky a prokopávky nezapažené pro silnice s přemístěním výkopku v příčných profilech na vzdálenost do 15 m nebo s naložením na dopravní prostředek v hornině tř. 3 do 100 m3</t>
  </si>
  <si>
    <t>1644550317</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</si>
  <si>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</si>
  <si>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 xml:space="preserve">49,00                   "viz.přílohy PD: D.1.1.1 a D.1.1.2.1</t>
  </si>
  <si>
    <t>3</t>
  </si>
  <si>
    <t>122202209</t>
  </si>
  <si>
    <t>Odkopávky a prokopávky nezapažené pro silnice s přemístěním výkopku v příčných profilech na vzdálenost do 15 m nebo s naložením na dopravní prostředek v hornině tř. 3 Příplatek k cenám za lepivost horniny tř. 3</t>
  </si>
  <si>
    <t>1890929493</t>
  </si>
  <si>
    <t>132201101</t>
  </si>
  <si>
    <t>Hloubení zapažených i nezapažených rýh šířky do 600 mm s urovnáním dna do předepsaného profilu a spádu v hornině tř. 3 do 100 m3</t>
  </si>
  <si>
    <t>1727412643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</si>
  <si>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</si>
  <si>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 xml:space="preserve">(63,00-14,50)*0,50*0,45              "viz.přílohy PD: D.1.1.1;  D.1.1.2.1 a D.1.1.2.2</t>
  </si>
  <si>
    <t>5</t>
  </si>
  <si>
    <t>132201109</t>
  </si>
  <si>
    <t>Hloubení zapažených i nezapažených rýh šířky do 600 mm s urovnáním dna do předepsaného profilu a spádu v hornině tř. 3 Příplatek k cenám za lepivost horniny tř. 3</t>
  </si>
  <si>
    <t>133038925</t>
  </si>
  <si>
    <t>6</t>
  </si>
  <si>
    <t>132201201</t>
  </si>
  <si>
    <t>Hloubení zapažených i nezapažených rýh šířky přes 600 do 2 000 mm s urovnáním dna do předepsaného profilu a spádu v hornině tř. 3 do 100 m3</t>
  </si>
  <si>
    <t>-1316003966</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</si>
  <si>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</si>
  <si>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 xml:space="preserve">14,50*(0,90+0,77)/2*0,31            "viz.přílohy PD: D.1.1.1;  D.1.1.2.1 a D.1.1.2.2</t>
  </si>
  <si>
    <t>7</t>
  </si>
  <si>
    <t>132201209</t>
  </si>
  <si>
    <t>Hloubení zapažených i nezapažených rýh šířky přes 600 do 2 000 mm s urovnáním dna do předepsaného profilu a spádu v hornině tř. 3 Příplatek k cenám za lepivost horniny tř. 3</t>
  </si>
  <si>
    <t>-1381099410</t>
  </si>
  <si>
    <t>8</t>
  </si>
  <si>
    <t>162701105</t>
  </si>
  <si>
    <t>Vodorovné přemístění výkopku nebo sypaniny po suchu na obvyklém dopravním prostředku, bez naložení výkopku, avšak se složením bez rozhrnutí z horniny tř. 1 až 4 na vzdálenost přes 9 000 do 10 000 m</t>
  </si>
  <si>
    <t>533620459</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</si>
  <si>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</si>
  <si>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7,350-20,00*0,15                                          "ohumusování</t>
  </si>
  <si>
    <t xml:space="preserve">49,000+10,913+3,753-(14,00+44,00)*0,20*0,25          "zásyp - obrubníky</t>
  </si>
  <si>
    <t>Součet</t>
  </si>
  <si>
    <t>9</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</si>
  <si>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</si>
  <si>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</si>
  <si>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-531749927</t>
  </si>
  <si>
    <t>65,116*10</t>
  </si>
  <si>
    <t>10</t>
  </si>
  <si>
    <t>167101101</t>
  </si>
  <si>
    <t>Nakládání, skládání a překládání neulehlého výkopku nebo sypaniny nakládání, množství do 100 m3, z hornin tř. 1 až 4</t>
  </si>
  <si>
    <t>-528561436</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</si>
  <si>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</si>
  <si>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(14,00+44,00)*0,20*0,25               "obrubníky</t>
  </si>
  <si>
    <t xml:space="preserve">20,00*0,15                                          "ohumusování</t>
  </si>
  <si>
    <t xml:space="preserve">viz.přílohy PD: D.1.1.1;  D.1.1.2.1 a D.1.1.2.2</t>
  </si>
  <si>
    <t>11</t>
  </si>
  <si>
    <t>171201201</t>
  </si>
  <si>
    <t>Uložení sypaniny na skládky</t>
  </si>
  <si>
    <t>1373091606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</si>
  <si>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</si>
  <si>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7,350</t>
  </si>
  <si>
    <t>49,000+10,913+3,753</t>
  </si>
  <si>
    <t>12</t>
  </si>
  <si>
    <t>171201211</t>
  </si>
  <si>
    <t>Uložení sypaniny poplatek za uložení sypaniny na skládce (skládkovné)</t>
  </si>
  <si>
    <t>t</t>
  </si>
  <si>
    <t>391553820</t>
  </si>
  <si>
    <t xml:space="preserve">65,116*1,900       "viz. položka 162701105</t>
  </si>
  <si>
    <t>13</t>
  </si>
  <si>
    <t>174101101</t>
  </si>
  <si>
    <t>Zásyp sypaninou z jakékoliv horniny s uložením výkopku ve vrstvách se zhutněním jam, šachet, rýh nebo kolem objektů v těchto vykopávkách</t>
  </si>
  <si>
    <t>-1363543033</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</si>
  <si>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</si>
  <si>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10,00                    "Drenáž – kamenivo 16/32</t>
  </si>
  <si>
    <t>14</t>
  </si>
  <si>
    <t>M</t>
  </si>
  <si>
    <t>583439320</t>
  </si>
  <si>
    <t>kamenivo drcené hrubé frakce 16-32</t>
  </si>
  <si>
    <t>-1445157424</t>
  </si>
  <si>
    <t xml:space="preserve">10,00*1,80                    "Drenáž – kamenivo 16/32</t>
  </si>
  <si>
    <t>181301102</t>
  </si>
  <si>
    <t>Rozprostření a urovnání ornice v rovině nebo ve svahu sklonu do 1:5 při souvislé ploše do 500 m2, tl. vrstvy přes 100 do 150 mm</t>
  </si>
  <si>
    <t>m2</t>
  </si>
  <si>
    <t>1092897436</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</si>
  <si>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</si>
  <si>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 xml:space="preserve">15,00*0,50                   "viz.přílohy PD: D.1.1.1;  D.1.1.2.1 a D.1.1.2.2</t>
  </si>
  <si>
    <t>16</t>
  </si>
  <si>
    <t>181411131</t>
  </si>
  <si>
    <t>Založení trávníku na půdě předem připravené plochy do 1000 m2 výsevem včetně utažení parkového v rovině nebo na svahu do 1:5</t>
  </si>
  <si>
    <t>-985328764</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</si>
  <si>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</si>
  <si>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17</t>
  </si>
  <si>
    <t>181411133</t>
  </si>
  <si>
    <t>Založení trávníku na půdě předem připravené plochy do 1000 m2 výsevem včetně utažení parkového na svahu přes 1:2 do 1:1</t>
  </si>
  <si>
    <t>464073326</t>
  </si>
  <si>
    <t xml:space="preserve">20,00-7,50                   "viz.přílohy PD: D.1.1.1;  D.1.1.2.1 a D.1.1.2.2</t>
  </si>
  <si>
    <t>18</t>
  </si>
  <si>
    <t>005724100</t>
  </si>
  <si>
    <t>osivo směs travní parková</t>
  </si>
  <si>
    <t>kg</t>
  </si>
  <si>
    <t>-1088738778</t>
  </si>
  <si>
    <t>20,00*0,035*1,03</t>
  </si>
  <si>
    <t>19</t>
  </si>
  <si>
    <t>181951101</t>
  </si>
  <si>
    <t>Úprava pláně vyrovnáním výškových rozdílů v hornině tř. 1 až 4 bez zhutnění</t>
  </si>
  <si>
    <t>-1365325520</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</si>
  <si>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</si>
  <si>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20</t>
  </si>
  <si>
    <t>181951102</t>
  </si>
  <si>
    <t>Úprava pláně vyrovnáním výškových rozdílů v hornině tř. 1 až 4 se zhutněním</t>
  </si>
  <si>
    <t>-104137271</t>
  </si>
  <si>
    <t>292,00+378,00+150,00*0,15+44,00*0,10</t>
  </si>
  <si>
    <t>182201101</t>
  </si>
  <si>
    <t>Svahování trvalých svahů do projektovaných profilů s potřebným přemístěním výkopku při svahování násypů v jakékoliv hornině</t>
  </si>
  <si>
    <t>-444270747</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</si>
  <si>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</si>
  <si>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22</t>
  </si>
  <si>
    <t>182301122</t>
  </si>
  <si>
    <t>Rozprostření a urovnání ornice ve svahu sklonu přes 1:5 při souvislé ploše do 500 m2, tl. vrstvy přes 100 do 150 mm</t>
  </si>
  <si>
    <t>-1583754224</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</si>
  <si>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</si>
  <si>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23</t>
  </si>
  <si>
    <t>183403153</t>
  </si>
  <si>
    <t>Obdělání půdy hrabáním v rovině nebo na svahu do 1:5</t>
  </si>
  <si>
    <t>-1487617221</t>
  </si>
  <si>
    <t xml:space="preserve">Poznámka k souboru cen:_x000d_
1. Každé opakované obdělání půdy se oceňuje samostatně. 2. Ceny -3114 a -3115 lze použít i pro obdělání půdy aktivními branami. </t>
  </si>
  <si>
    <t xml:space="preserve">15,00*0,50*2                   "viz.přílohy PD: D.1.1.1;  D.1.1.2.1 a D.1.1.2.2</t>
  </si>
  <si>
    <t>24</t>
  </si>
  <si>
    <t>183403161</t>
  </si>
  <si>
    <t>Obdělání půdy válením v rovině nebo na svahu do 1:5</t>
  </si>
  <si>
    <t>1461667098</t>
  </si>
  <si>
    <t>25</t>
  </si>
  <si>
    <t>183403353</t>
  </si>
  <si>
    <t>Obdělání půdy hrabáním na svahu přes 1:2 do 1:1</t>
  </si>
  <si>
    <t>-1878747433</t>
  </si>
  <si>
    <t>12,500*2</t>
  </si>
  <si>
    <t>26</t>
  </si>
  <si>
    <t>183403371</t>
  </si>
  <si>
    <t>Obdělání půdy dusáním na svahu přes 1:2 do 1:1</t>
  </si>
  <si>
    <t>-1394416896</t>
  </si>
  <si>
    <t>27</t>
  </si>
  <si>
    <t>184802111</t>
  </si>
  <si>
    <t>Chemické odplevelení půdy před založením kultury, trávníku nebo zpevněných ploch o výměře jednotlivě přes 20 m2 v rovině nebo na svahu do 1:5 postřikem na široko</t>
  </si>
  <si>
    <t>1649302800</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</si>
  <si>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</si>
  <si>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28</t>
  </si>
  <si>
    <t>252340130</t>
  </si>
  <si>
    <t>herbicid totální systémový neselektivní, bal. 1 l</t>
  </si>
  <si>
    <t>litr</t>
  </si>
  <si>
    <t>-236920313</t>
  </si>
  <si>
    <t>29</t>
  </si>
  <si>
    <t>184802311</t>
  </si>
  <si>
    <t>Chemické odplevelení půdy před založením kultury, trávníku nebo zpevněných ploch o výměře jednotlivě přes 20 m2 na svahu přes 1:2 do 1:1 postřikem na široko</t>
  </si>
  <si>
    <t>1429210854</t>
  </si>
  <si>
    <t>Zemní práce - přípravné a přidružené práce</t>
  </si>
  <si>
    <t>30</t>
  </si>
  <si>
    <t>113107224</t>
  </si>
  <si>
    <t>Odstranění podkladů nebo krytů s přemístěním hmot na skládku na vzdálenost do 20 m nebo s naložením na dopravní prostředek v ploše jednotlivě přes 200 m2 z kameniva hrubého drceného, o tl. vrstvy přes 300 do 400 mm</t>
  </si>
  <si>
    <t>-814929934</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</si>
  <si>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</si>
  <si>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 xml:space="preserve">662,00                   "viz.přílohy PD: D.1.1.1;  D.1.1.2.1 a D.1.1.2.2</t>
  </si>
  <si>
    <t>31</t>
  </si>
  <si>
    <t>113154224</t>
  </si>
  <si>
    <t>Frézování živičného podkladu nebo krytu s naložením na dopravní prostředek plochy přes 500 do 1 000 m2 bez překážek v trase pruhu šířky do 1 m, tloušťky vrstvy 100 mm</t>
  </si>
  <si>
    <t>269908591</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</si>
  <si>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</si>
  <si>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32</t>
  </si>
  <si>
    <t>113202111</t>
  </si>
  <si>
    <t>Vytrhání obrub s vybouráním lože, s přemístěním hmot na skládku na vzdálenost do 3 m nebo s naložením na dopravní prostředek z krajníků nebo obrubníků stojatých</t>
  </si>
  <si>
    <t>m</t>
  </si>
  <si>
    <t>-885217637</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</si>
  <si>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</si>
  <si>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60,00                   "viz.přílohy PD: D.1.1.1 a  D.1.1.2.1</t>
  </si>
  <si>
    <t>Zakládání</t>
  </si>
  <si>
    <t>33</t>
  </si>
  <si>
    <t>211561111</t>
  </si>
  <si>
    <t>Výplň kamenivem do rýh odvodňovacích žeber nebo trativodů bez zhutnění, s úpravou povrchu výplně kamenivem hrubým drceným frakce 8 až 16 mm</t>
  </si>
  <si>
    <t>-406364285</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</si>
  <si>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</si>
  <si>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 xml:space="preserve">13,00              "viz.přílohy PD: D.1.1.1;  D.1.1.2.1 a D.1.1.2.2</t>
  </si>
  <si>
    <t>34</t>
  </si>
  <si>
    <t>211971121</t>
  </si>
  <si>
    <t>Zřízení opláštění výplně z geotextilie odvodňovacích žeber nebo trativodů v rýze nebo zářezu se stěnami svislými nebo šikmými o sklonu přes 1:2 při rozvinuté šířce opláštění do 2,5 m</t>
  </si>
  <si>
    <t>-1088102514</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</si>
  <si>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</si>
  <si>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 xml:space="preserve">130,00              "viz.přílohy PD: D.1.1.1;  D.1.1.2.1 a D.1.1.2.2</t>
  </si>
  <si>
    <t>35</t>
  </si>
  <si>
    <t>693111490</t>
  </si>
  <si>
    <t>geotextilie netkaná PP 500 g/m2 do š 8,8 m</t>
  </si>
  <si>
    <t>-546399461</t>
  </si>
  <si>
    <t>130,000*1,02</t>
  </si>
  <si>
    <t>36</t>
  </si>
  <si>
    <t>212532111</t>
  </si>
  <si>
    <t>Lože pro trativody z kameniva hrubého drceného frakce 8 až 16 mm</t>
  </si>
  <si>
    <t>1281934425</t>
  </si>
  <si>
    <t xml:space="preserve">Poznámka k souboru cen:_x000d_
1. V cenách jsou započteny i náklady na vyčištění dna rýh a na urovnání povrchu lože. 2. V ceně materiálu jsou započteny i náklady na prohození výkopku. </t>
  </si>
  <si>
    <t xml:space="preserve">75,00*0,50*0,10              "viz.přílohy PD: D.1.1.1;  D.1.1.2.1 a D.1.1.2.2</t>
  </si>
  <si>
    <t>37</t>
  </si>
  <si>
    <t>212755216</t>
  </si>
  <si>
    <t>Trativody bez lože z drenážních trubek plastových flexibilních D 160 mm</t>
  </si>
  <si>
    <t>-256686809</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</si>
  <si>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</si>
  <si>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 xml:space="preserve">75,00            "viz.přílohy PD: D.1.1.1;  D.1.1.2.1 a D.1.1.2.2</t>
  </si>
  <si>
    <t>Svislé a kompletní konstrukce</t>
  </si>
  <si>
    <t>38</t>
  </si>
  <si>
    <t>339921133</t>
  </si>
  <si>
    <t>Osazování palisád betonových v řadě se zabetonováním výšky palisády přes 1000 do 1500 mm</t>
  </si>
  <si>
    <t>-1392102839</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</si>
  <si>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</si>
  <si>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 xml:space="preserve">14,50                   "viz.přílohy PD: D.1.1.1;  D.1.1.2.1 a D.1.1.2.2</t>
  </si>
  <si>
    <t>39</t>
  </si>
  <si>
    <t>592284110</t>
  </si>
  <si>
    <t>palisáda vzhled dobové dlažební kameny betonová přírodní 16X16X120 cm</t>
  </si>
  <si>
    <t>kus</t>
  </si>
  <si>
    <t>1100139598</t>
  </si>
  <si>
    <t>14,500/0,16+0,375</t>
  </si>
  <si>
    <t>Komunikace pozemní</t>
  </si>
  <si>
    <t>40</t>
  </si>
  <si>
    <t>561011111</t>
  </si>
  <si>
    <t>Zřízení podkladu ze zeminy upravené hydraulickými pojivy vápnem, cementem nebo směsnými pojivy (materiál ve specifikaci) s rozprostřením, promísením, vlhčením, zhutněním a ošetřením vodou plochy do 1 000 m2, tloušťka po zhutnění do 150 mm</t>
  </si>
  <si>
    <t>1437749661</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</si>
  <si>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</si>
  <si>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41</t>
  </si>
  <si>
    <t>585211130</t>
  </si>
  <si>
    <t>cement portlandský 52,5 MPa, R VL</t>
  </si>
  <si>
    <t>-1515593400</t>
  </si>
  <si>
    <t>292,000*0,15*0,07080</t>
  </si>
  <si>
    <t>42</t>
  </si>
  <si>
    <t>561041111</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</si>
  <si>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</si>
  <si>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935204937</t>
  </si>
  <si>
    <t xml:space="preserve">378,00                   "viz.přílohy PD: D.1.1.1;  D.1.1.2.1 a D.1.1.2.2</t>
  </si>
  <si>
    <t>43</t>
  </si>
  <si>
    <t>806139699</t>
  </si>
  <si>
    <t>378,000*0,30*0,0708</t>
  </si>
  <si>
    <t>44</t>
  </si>
  <si>
    <t>564871111</t>
  </si>
  <si>
    <t>Podklad ze štěrkodrti ŠD s rozprostřením a zhutněním, po zhutnění tl. 250 mm</t>
  </si>
  <si>
    <t>216559938</t>
  </si>
  <si>
    <t xml:space="preserve">292,00+378,00+150,00*0,15+44,00*0,10               </t>
  </si>
  <si>
    <t>45</t>
  </si>
  <si>
    <t>565135111</t>
  </si>
  <si>
    <t>Asfaltový beton vrstva podkladní ACP 16 (obalované kamenivo střednězrnné - OKS) s rozprostřením a zhutněním v pruhu šířky do 3 m, po zhutnění tl. 50 mm</t>
  </si>
  <si>
    <t>-2135422176</t>
  </si>
  <si>
    <t xml:space="preserve">Poznámka k souboru cen:_x000d_
1. ČSN EN 13108-1 připouští pro ACP 16 pouze tl. 50 až 80 mm. </t>
  </si>
  <si>
    <t>46</t>
  </si>
  <si>
    <t>567122111</t>
  </si>
  <si>
    <t>Podklad ze směsi stmelené cementem SC bez dilatačních spár, s rozprostřením a zhutněním SC C 8/10 (KSC I), po zhutnění tl. 120 mm</t>
  </si>
  <si>
    <t>1348508574</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</si>
  <si>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</si>
  <si>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47</t>
  </si>
  <si>
    <t>573231108</t>
  </si>
  <si>
    <t>Postřik spojovací PS bez posypu kamenivem ze silniční emulze, v množství 0,50 kg/m2</t>
  </si>
  <si>
    <t>-2002293168</t>
  </si>
  <si>
    <t>48</t>
  </si>
  <si>
    <t>577144111</t>
  </si>
  <si>
    <t>Asfaltový beton vrstva obrusná ACO 11 (ABS) s rozprostřením a se zhutněním z nemodifikovaného asfaltu v pruhu šířky do 3 m tř. I, po zhutnění tl. 50 mm</t>
  </si>
  <si>
    <t>670966530</t>
  </si>
  <si>
    <t xml:space="preserve">Poznámka k souboru cen:_x000d_
1. ČSN EN 13108-1 připouští pro ACO 11 pouze tl. 35 až 50 mm. </t>
  </si>
  <si>
    <t>49</t>
  </si>
  <si>
    <t>596412211</t>
  </si>
  <si>
    <t>Kladení dlažby z betonových vegetačních dlaždic pozemních komunikací s ložem z kameniva těženého nebo drceného tl. do 50 mm, s vyplněním spár a vegetačních otvorů, s hutněním vibrováním tl. 80 mm, pro plochy přes 50 do 100 m2</t>
  </si>
  <si>
    <t>-2143187192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</si>
  <si>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</si>
  <si>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 xml:space="preserve">27,75*2,40                    "viz.přílohy PD: D.1.1.1;  D.1.1.2.1 a D.1.1.2.2</t>
  </si>
  <si>
    <t>50</t>
  </si>
  <si>
    <t>596412212</t>
  </si>
  <si>
    <t>Kladení dlažby z betonových vegetačních dlaždic pozemních komunikací s ložem z kameniva těženého nebo drceného tl. do 50 mm, s vyplněním spár a vegetačních otvorů, s hutněním vibrováním tl. 80 mm, pro plochy přes 100 do 300 m2</t>
  </si>
  <si>
    <t>2115109919</t>
  </si>
  <si>
    <t xml:space="preserve">292,00-66,60            "viz.přílohy PD: D.1.1.1;  D.1.1.2.1 a D.1.1.2.2</t>
  </si>
  <si>
    <t>51</t>
  </si>
  <si>
    <t>59248221X01</t>
  </si>
  <si>
    <t>zatravňovací dlažba betonová tl.80 mm</t>
  </si>
  <si>
    <t>2106212927</t>
  </si>
  <si>
    <t>(292,00-(84,00*0,20+1,20*5,00+2*1,00))*1,03</t>
  </si>
  <si>
    <t>52</t>
  </si>
  <si>
    <t>59248221X02</t>
  </si>
  <si>
    <t xml:space="preserve">zatravňovací dlažba betonová červená tl.80 mm </t>
  </si>
  <si>
    <t>-1483677307</t>
  </si>
  <si>
    <t xml:space="preserve">(84,00*0,20+1,20*5,00+2*1,00)*1,03                    </t>
  </si>
  <si>
    <t>Trubní vedení</t>
  </si>
  <si>
    <t>53</t>
  </si>
  <si>
    <t>899231111</t>
  </si>
  <si>
    <t>Výšková úprava uličního vstupu nebo vpusti do 200 mm zvýšením mříže</t>
  </si>
  <si>
    <t>839137310</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</si>
  <si>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</si>
  <si>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2                   "viz.přílohy PD: D.1.1.1 a D.1.1.2.1</t>
  </si>
  <si>
    <t>54</t>
  </si>
  <si>
    <t>552423200</t>
  </si>
  <si>
    <t>mříž čtvercová D 400 plochá 500x500mm</t>
  </si>
  <si>
    <t>-1083710937</t>
  </si>
  <si>
    <t>55</t>
  </si>
  <si>
    <t>899331111</t>
  </si>
  <si>
    <t>Výšková úprava uličního vstupu nebo vpusti do 200 mm zvýšením poklopu</t>
  </si>
  <si>
    <t>-430626557</t>
  </si>
  <si>
    <t>Ostatní konstrukce a práce, bourání</t>
  </si>
  <si>
    <t>56</t>
  </si>
  <si>
    <t>914111111</t>
  </si>
  <si>
    <t>Montáž svislé dopravní značky základní velikosti do 1 m2 objímkami na sloupky nebo konzoly</t>
  </si>
  <si>
    <t>-55555120</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</si>
  <si>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</si>
  <si>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 xml:space="preserve">1+1             "viz.přílohy PD: D.1.1.1 a D.1.1.2.1</t>
  </si>
  <si>
    <t>57</t>
  </si>
  <si>
    <t>404455350</t>
  </si>
  <si>
    <t>značka dopravní svislá retroreflexní fólie tř. 1, FeZn-Al rám., 500 x 700 mm IP12+O1</t>
  </si>
  <si>
    <t>-1475192907</t>
  </si>
  <si>
    <t>58</t>
  </si>
  <si>
    <t>404455390</t>
  </si>
  <si>
    <t>značka dopravní svislá retroreflexní fólie tř. 1, FeZn-Al rám., 500 x 150 mm E8d</t>
  </si>
  <si>
    <t>34217351</t>
  </si>
  <si>
    <t>59</t>
  </si>
  <si>
    <t>914511111</t>
  </si>
  <si>
    <t>Montáž sloupku dopravních značek délky do 3,5 m do betonového základu</t>
  </si>
  <si>
    <t>281839719</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</si>
  <si>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</si>
  <si>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 xml:space="preserve">1             "viz.přílohy PD: D.1.1.1 a D.1.1.2.1</t>
  </si>
  <si>
    <t>60</t>
  </si>
  <si>
    <t>404452530</t>
  </si>
  <si>
    <t>víčko plastové na sloupek 60</t>
  </si>
  <si>
    <t>465666411</t>
  </si>
  <si>
    <t>61</t>
  </si>
  <si>
    <t>404452250</t>
  </si>
  <si>
    <t>sloupek Zn 60 - 350</t>
  </si>
  <si>
    <t>1984450789</t>
  </si>
  <si>
    <t>62</t>
  </si>
  <si>
    <t>915131122X03</t>
  </si>
  <si>
    <t>Vodorovné dopravní značení O1 červená betonová zatravňovací dlažba</t>
  </si>
  <si>
    <t>-1063773925</t>
  </si>
  <si>
    <t>63</t>
  </si>
  <si>
    <t>916131213</t>
  </si>
  <si>
    <t>Osazení silničního obrubníku betonového se zřízením lože, s vyplněním a zatřením spár cementovou maltou stojatého s boční opěrou z betonu prostého tř. C 12/15, do lože z betonu prostého téže značky</t>
  </si>
  <si>
    <t>-91420695</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</si>
  <si>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</si>
  <si>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 xml:space="preserve">150,00                   "viz.přílohy PD: D.1.1.1 a D.1.1.2.1</t>
  </si>
  <si>
    <t>64</t>
  </si>
  <si>
    <t>592174650</t>
  </si>
  <si>
    <t>obrubník betonový silniční vibrolisovaný 100x15x25 cm</t>
  </si>
  <si>
    <t>497355289</t>
  </si>
  <si>
    <t>65</t>
  </si>
  <si>
    <t>919732211</t>
  </si>
  <si>
    <t>Styčná pracovní spára při napojení nového živičného povrchu na stávající se zalitím za tepla modifikovanou asfaltovou hmotou s posypem vápenným hydrátem šířky do 15 mm, hloubky do 25 mm včetně prořezání spáry</t>
  </si>
  <si>
    <t>290255907</t>
  </si>
  <si>
    <t xml:space="preserve">Poznámka k souboru cen:_x000d_
1. V cenách jsou započteny i náklady na vyčištění spár, na impregnaci a zalití spár včetně dodání hmot. </t>
  </si>
  <si>
    <t xml:space="preserve">4,50             "viz.přílohy PD: D.1.1.1 a D.1.1.2.1</t>
  </si>
  <si>
    <t>66</t>
  </si>
  <si>
    <t>919735112</t>
  </si>
  <si>
    <t>Řezání stávajícího živičného krytu nebo podkladu hloubky přes 50 do 100 mm</t>
  </si>
  <si>
    <t>-294260647</t>
  </si>
  <si>
    <t xml:space="preserve">Poznámka k souboru cen:_x000d_
1. V cenách jsou započteny i náklady na spotřebu vody. </t>
  </si>
  <si>
    <t>997</t>
  </si>
  <si>
    <t>Přesun sutě</t>
  </si>
  <si>
    <t>67</t>
  </si>
  <si>
    <t>997221551</t>
  </si>
  <si>
    <t>Vodorovná doprava suti bez naložení, ale se složením a s hrubým urovnáním ze sypkých materiálů, na vzdálenost do 1 km</t>
  </si>
  <si>
    <t>1200090863</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</si>
  <si>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</si>
  <si>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383,960+169,472</t>
  </si>
  <si>
    <t>68</t>
  </si>
  <si>
    <t>997221559</t>
  </si>
  <si>
    <t>Vodorovná doprava suti bez naložení, ale se složením a s hrubým urovnáním Příplatek k ceně za každý další i započatý 1 km přes 1 km</t>
  </si>
  <si>
    <t>2108081770</t>
  </si>
  <si>
    <t>553,432*19</t>
  </si>
  <si>
    <t>69</t>
  </si>
  <si>
    <t>997221561</t>
  </si>
  <si>
    <t>Vodorovná doprava suti bez naložení, ale se složením a s hrubým urovnáním z kusových materiálů, na vzdálenost do 1 km</t>
  </si>
  <si>
    <t>-1975950554</t>
  </si>
  <si>
    <t xml:space="preserve">12,300                     "obrubníky</t>
  </si>
  <si>
    <t xml:space="preserve">0,300                        "mříže s rámem uličních vpustí</t>
  </si>
  <si>
    <t>70</t>
  </si>
  <si>
    <t>997221579</t>
  </si>
  <si>
    <t>Vodorovná doprava vybouraných hmot bez naložení, ale se složením a s hrubým urovnáním na vzdálenost Příplatek k ceně za každý další i započatý 1 km přes 1 km</t>
  </si>
  <si>
    <t>930095984</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</si>
  <si>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</si>
  <si>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12,600*19</t>
  </si>
  <si>
    <t>71</t>
  </si>
  <si>
    <t>997221865X01</t>
  </si>
  <si>
    <t>Poplatek za uložení stavebního odpadu na skládce (skládkovné) suť a vybourané hmoty</t>
  </si>
  <si>
    <t>686895582</t>
  </si>
  <si>
    <t>565,732+0,300</t>
  </si>
  <si>
    <t>998</t>
  </si>
  <si>
    <t>Přesun hmot</t>
  </si>
  <si>
    <t>72</t>
  </si>
  <si>
    <t>998223011</t>
  </si>
  <si>
    <t>Přesun hmot pro pozemní komunikace s krytem dlážděným dopravní vzdálenost do 200 m jakékoliv délky objektu</t>
  </si>
  <si>
    <t>874599927</t>
  </si>
  <si>
    <t>PSV</t>
  </si>
  <si>
    <t>Práce a dodávky PSV</t>
  </si>
  <si>
    <t>711</t>
  </si>
  <si>
    <t>Izolace proti vodě, vlhkosti a plynům</t>
  </si>
  <si>
    <t>73</t>
  </si>
  <si>
    <t>711491176</t>
  </si>
  <si>
    <t>Provedení izolace proti povrchové a podpovrchové tlakové vodě ostatní na ploše vodorovné V připevnění izolace ukončovací lištou</t>
  </si>
  <si>
    <t>-1520729017</t>
  </si>
  <si>
    <t xml:space="preserve">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 </t>
  </si>
  <si>
    <t>74</t>
  </si>
  <si>
    <t>283230870</t>
  </si>
  <si>
    <t>lišta ukončovací pro fólie hydroizolační nopové 2 m</t>
  </si>
  <si>
    <t>1175763604</t>
  </si>
  <si>
    <t>43,000*0,50+0,50</t>
  </si>
  <si>
    <t>75</t>
  </si>
  <si>
    <t>711491273</t>
  </si>
  <si>
    <t>Provedení izolace proti povrchové a podpovrchové tlakové vodě ostatní na ploše svislé S z textilií, vrstvy z nopové fólie</t>
  </si>
  <si>
    <t>-2097070177</t>
  </si>
  <si>
    <t xml:space="preserve">43,00*0,60+14,50*1,60                   "viz.přílohy PD: D.1.1.1 a D.1.1.2.1</t>
  </si>
  <si>
    <t>76</t>
  </si>
  <si>
    <t>283230450</t>
  </si>
  <si>
    <t xml:space="preserve">fólie multifunkční profilovaná (nopová)  2 x 20 m</t>
  </si>
  <si>
    <t>1177459819</t>
  </si>
  <si>
    <t>49,000*1,20</t>
  </si>
  <si>
    <t>77</t>
  </si>
  <si>
    <t>998711101</t>
  </si>
  <si>
    <t>Přesun hmot pro izolace proti vodě, vlhkosti a plynům stanovený z hmotnosti přesunovaného materiálu vodorovná dopravní vzdálenost do 50 m v objektech výšky do 6 m</t>
  </si>
  <si>
    <t>-143100088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</si>
  <si>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</si>
  <si>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VON - Vedlejší a ostatní náklady</t>
  </si>
  <si>
    <t>VRN - Vedlejší rozpočtové náklady</t>
  </si>
  <si>
    <t xml:space="preserve">    O02 - Ostatní náklady</t>
  </si>
  <si>
    <t xml:space="preserve">    0 - Vedlejší rozpočtové náklady</t>
  </si>
  <si>
    <t>VRN</t>
  </si>
  <si>
    <t>Vedlejší rozpočtové náklady</t>
  </si>
  <si>
    <t>O02</t>
  </si>
  <si>
    <t>Ostatní náklady</t>
  </si>
  <si>
    <t>0330020X1</t>
  </si>
  <si>
    <t>Inženýrské sítě stávající</t>
  </si>
  <si>
    <t>soubor</t>
  </si>
  <si>
    <t>1024</t>
  </si>
  <si>
    <t>1461411205</t>
  </si>
  <si>
    <t>P</t>
  </si>
  <si>
    <t xml:space="preserve">Poznámka k položce:
Náklady na seznámení se s rozmístěním a trasou stávajících známých inženýrských sítí na staveništi a přilehlých pozemcích dotčených prováděním díla nebo ochrana tak, aby v průběhu provádění díla nedošlo k jejich poškození, včetně zpětného protokolárního předání jejich správcům. Zhotovitel je povinen dodržovat všechny podmínky správců nebo vlastníků těchto sítí a nese veškeré důsledky a škody vzniklé jejich nedodržením.
</t>
  </si>
  <si>
    <t>0330021X2</t>
  </si>
  <si>
    <t>Vytyčení podzemních sítí od jejich správců</t>
  </si>
  <si>
    <t>-1465416368</t>
  </si>
  <si>
    <t xml:space="preserve">Poznámka k položce:
</t>
  </si>
  <si>
    <t>0330022X011</t>
  </si>
  <si>
    <t>Vytyčení stavby – geodetické zaměření vč. stabilizace bodů apod., vyhotovení protokolu o vytyčení stavby</t>
  </si>
  <si>
    <t>-602759623</t>
  </si>
  <si>
    <t>049003X008</t>
  </si>
  <si>
    <t>Náklady spojené s vyřízením požadavků orgánů a organizací nutných před započetím výstavby</t>
  </si>
  <si>
    <t>-618406434</t>
  </si>
  <si>
    <t>045002000</t>
  </si>
  <si>
    <t>Kompletační a koordinační činnost</t>
  </si>
  <si>
    <t>-1076958490</t>
  </si>
  <si>
    <t xml:space="preserve">Poznámka k položce:
Náklady  na zajištění oznámení zahájení stavebních prací v souladu s pravomocnými rozhodnutími a vyjádřeními například správců sítí.; poskytnutí součinnosti při tvorbě povinných monitorovacích zpráv projektu; zajištění koordinační činnosti subdodavatelů zhotovitele; zajištění a provedení všech nezbytných opatření organizačního a stavebně technologického charakteru k řádnému provedení předmětu díla. Předání všech dokladů o dokončené stavbě.
</t>
  </si>
  <si>
    <t>0132540X1</t>
  </si>
  <si>
    <t>Projektové práce dokumentace (výkresová a textová) skutečného provedení stavby - tištěná verze - 3ks</t>
  </si>
  <si>
    <t>1752670724</t>
  </si>
  <si>
    <t>0132540X2</t>
  </si>
  <si>
    <t>Projektové práce dokumentace stavby skutečného provedení - elektronická verze - 1ks</t>
  </si>
  <si>
    <t>-287319164</t>
  </si>
  <si>
    <t>0132541X3</t>
  </si>
  <si>
    <t>Geodetické zaměření</t>
  </si>
  <si>
    <t>-200334182</t>
  </si>
  <si>
    <t>0132740X1</t>
  </si>
  <si>
    <t>Fotodokumentace prováděného díla</t>
  </si>
  <si>
    <t>1204710805</t>
  </si>
  <si>
    <t xml:space="preserve">Poznámka k položce:
Náklady na zajištění průběžné fotodokumentace provádění díla – zhotovitel zajistí a předá objednateli průběžnou fotodokumentaci realizace díla v 1 digitálním vyhotovení. Fotodokumentace bude dokladovat průběh díla a bude zejména dokumentovat části stavby a konstrukce před jejich zakrytím.
</t>
  </si>
  <si>
    <t>0430020X1</t>
  </si>
  <si>
    <t>Zkoušky, atesty a revize</t>
  </si>
  <si>
    <t>2129152026</t>
  </si>
  <si>
    <t xml:space="preserve">Poznámka k položce:
Náklady na zajištění všech nezbytných zkoušek, atestů a revizí podle ČSN a případných jiných právních nebo technických předpisů platných v době provádění a předání díla, kterými bude prokázáno dosažení předepsané kvality a předepsaných technických parametrů díla. Položka zahrnuje i výtažné a odtrhové zkoušky.
</t>
  </si>
  <si>
    <t>0915040X2</t>
  </si>
  <si>
    <t>Informační cedule se základními údaji o stavbě</t>
  </si>
  <si>
    <t>1404779796</t>
  </si>
  <si>
    <t>0300010X1</t>
  </si>
  <si>
    <t>Vybudování, provoz, údržba a odstraněnní zařízení staveniště</t>
  </si>
  <si>
    <t>1914439067</t>
  </si>
  <si>
    <t xml:space="preserve">Poznámka k položce:
Náklady na vybudování a zajištění zařízení staveniště a jeho provoz, údržbu a likvidaci v souladu s platnými právními předpisy, včetně případného zajištění ohlášení dle zákona č. 183/2006 Sb., o územním plánování a stavebním řádu (stavební zákon), ve znění pozdějších předpisů; zřízení staveništních přípojek energií (vody a energie), jejich měření, provoz, údržba, úhrada a likvidace; zajištění případného zimního opatření; náklady na úpravu povrchů po odstranění zařízení staveniště a úklid ploch, na kterých bylo zařízení staveniště provozováno; dodávka, skladování, správa, zabudování a montáž veškerých dílů a materiálů a zařízení týkající se veřejné zakázky; zajištění staveniště proti přístupu nepovolaných osob, zabezpečení staveniště. Náklady na vybavení objektů zařízení staveniště a odstranění objektů zařízení staveniště včetně odvozu. Náklady na střežení, vhodné zabezpečení staveniště.
</t>
  </si>
  <si>
    <t>041403001</t>
  </si>
  <si>
    <t>Zajištění stavby dočasná dopravní opatření</t>
  </si>
  <si>
    <t>-735429049</t>
  </si>
  <si>
    <t>"označení staveniště, dopravní značení,"1</t>
  </si>
  <si>
    <t>0700010X1</t>
  </si>
  <si>
    <t>Provozní a územní vlivy</t>
  </si>
  <si>
    <t>237026158</t>
  </si>
  <si>
    <t xml:space="preserve">Poznámka k položce:
Náklady na úpravu pozemků, jež  nejsou součástí díla, ale budou stavbou dotčeny, uvede zhotovitel po ukončení prací neprodleně do původního stavu; náklady na zajištění opatření k dočasné ochraně vzrostlých dřevin, jež mají být zachovány, konstrukcí a staveb, náklady na opatření k ochraně a zabezpečení strojů a materiálů na staveništi. Náklady na zábor pozemku, který není v majetku zadavatele.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</si>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</sst>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29</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32</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33</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34</v>
      </c>
      <c r="AO13" s="28"/>
      <c r="AP13" s="28"/>
      <c r="AQ13" s="30"/>
      <c r="BE13" s="38"/>
      <c r="BS13" s="23" t="s">
        <v>8</v>
      </c>
    </row>
    <row r="14">
      <c r="B14" s="27"/>
      <c r="C14" s="28"/>
      <c r="D14" s="28"/>
      <c r="E14" s="41" t="s">
        <v>34</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34</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35</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36</v>
      </c>
      <c r="AO16" s="28"/>
      <c r="AP16" s="28"/>
      <c r="AQ16" s="30"/>
      <c r="BE16" s="38"/>
      <c r="BS16" s="23" t="s">
        <v>6</v>
      </c>
    </row>
    <row r="17" ht="18.48"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38</v>
      </c>
      <c r="AO17" s="28"/>
      <c r="AP17" s="28"/>
      <c r="AQ17" s="30"/>
      <c r="BE17" s="38"/>
      <c r="BS17" s="23" t="s">
        <v>39</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41</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42</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43</v>
      </c>
      <c r="M25" s="51"/>
      <c r="N25" s="51"/>
      <c r="O25" s="51"/>
      <c r="P25" s="46"/>
      <c r="Q25" s="46"/>
      <c r="R25" s="46"/>
      <c r="S25" s="46"/>
      <c r="T25" s="46"/>
      <c r="U25" s="46"/>
      <c r="V25" s="46"/>
      <c r="W25" s="51" t="s">
        <v>44</v>
      </c>
      <c r="X25" s="51"/>
      <c r="Y25" s="51"/>
      <c r="Z25" s="51"/>
      <c r="AA25" s="51"/>
      <c r="AB25" s="51"/>
      <c r="AC25" s="51"/>
      <c r="AD25" s="51"/>
      <c r="AE25" s="51"/>
      <c r="AF25" s="46"/>
      <c r="AG25" s="46"/>
      <c r="AH25" s="46"/>
      <c r="AI25" s="46"/>
      <c r="AJ25" s="46"/>
      <c r="AK25" s="51" t="s">
        <v>45</v>
      </c>
      <c r="AL25" s="51"/>
      <c r="AM25" s="51"/>
      <c r="AN25" s="51"/>
      <c r="AO25" s="51"/>
      <c r="AP25" s="46"/>
      <c r="AQ25" s="50"/>
      <c r="BE25" s="38"/>
    </row>
    <row r="26" s="2" customFormat="1" ht="14.4" customHeight="1">
      <c r="B26" s="52"/>
      <c r="C26" s="53"/>
      <c r="D26" s="54" t="s">
        <v>46</v>
      </c>
      <c r="E26" s="53"/>
      <c r="F26" s="54" t="s">
        <v>47</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48</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49</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50</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51</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52</v>
      </c>
      <c r="E32" s="60"/>
      <c r="F32" s="60"/>
      <c r="G32" s="60"/>
      <c r="H32" s="60"/>
      <c r="I32" s="60"/>
      <c r="J32" s="60"/>
      <c r="K32" s="60"/>
      <c r="L32" s="60"/>
      <c r="M32" s="60"/>
      <c r="N32" s="60"/>
      <c r="O32" s="60"/>
      <c r="P32" s="60"/>
      <c r="Q32" s="60"/>
      <c r="R32" s="60"/>
      <c r="S32" s="60"/>
      <c r="T32" s="61" t="s">
        <v>53</v>
      </c>
      <c r="U32" s="60"/>
      <c r="V32" s="60"/>
      <c r="W32" s="60"/>
      <c r="X32" s="62" t="s">
        <v>54</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55</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516916</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Rekonstrukce parkoviště v souběžné ulici s ulicí Havlíčkovou v Rychnově nad Kněžnou</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 xml:space="preserve">Rychnov nad Kněžnou </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17. 5. 2017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Město Rychnov nad Kněžnou Havlíčkova136 Rychnov nK</v>
      </c>
      <c r="M46" s="73"/>
      <c r="N46" s="73"/>
      <c r="O46" s="73"/>
      <c r="P46" s="73"/>
      <c r="Q46" s="73"/>
      <c r="R46" s="73"/>
      <c r="S46" s="73"/>
      <c r="T46" s="73"/>
      <c r="U46" s="73"/>
      <c r="V46" s="73"/>
      <c r="W46" s="73"/>
      <c r="X46" s="73"/>
      <c r="Y46" s="73"/>
      <c r="Z46" s="73"/>
      <c r="AA46" s="73"/>
      <c r="AB46" s="73"/>
      <c r="AC46" s="73"/>
      <c r="AD46" s="73"/>
      <c r="AE46" s="73"/>
      <c r="AF46" s="73"/>
      <c r="AG46" s="73"/>
      <c r="AH46" s="73"/>
      <c r="AI46" s="75" t="s">
        <v>35</v>
      </c>
      <c r="AJ46" s="73"/>
      <c r="AK46" s="73"/>
      <c r="AL46" s="73"/>
      <c r="AM46" s="76" t="str">
        <f>IF(E17="","",E17)</f>
        <v>BKN,spol.s r.o.Vladislavova 29/I,566 01Vysoké Mýto</v>
      </c>
      <c r="AN46" s="76"/>
      <c r="AO46" s="76"/>
      <c r="AP46" s="76"/>
      <c r="AQ46" s="73"/>
      <c r="AR46" s="71"/>
      <c r="AS46" s="85" t="s">
        <v>56</v>
      </c>
      <c r="AT46" s="86"/>
      <c r="AU46" s="87"/>
      <c r="AV46" s="87"/>
      <c r="AW46" s="87"/>
      <c r="AX46" s="87"/>
      <c r="AY46" s="87"/>
      <c r="AZ46" s="87"/>
      <c r="BA46" s="87"/>
      <c r="BB46" s="87"/>
      <c r="BC46" s="87"/>
      <c r="BD46" s="88"/>
    </row>
    <row r="47" s="1" customFormat="1">
      <c r="B47" s="45"/>
      <c r="C47" s="75" t="s">
        <v>33</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57</v>
      </c>
      <c r="D49" s="96"/>
      <c r="E49" s="96"/>
      <c r="F49" s="96"/>
      <c r="G49" s="96"/>
      <c r="H49" s="97"/>
      <c r="I49" s="98" t="s">
        <v>58</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59</v>
      </c>
      <c r="AH49" s="96"/>
      <c r="AI49" s="96"/>
      <c r="AJ49" s="96"/>
      <c r="AK49" s="96"/>
      <c r="AL49" s="96"/>
      <c r="AM49" s="96"/>
      <c r="AN49" s="98" t="s">
        <v>60</v>
      </c>
      <c r="AO49" s="96"/>
      <c r="AP49" s="96"/>
      <c r="AQ49" s="100" t="s">
        <v>61</v>
      </c>
      <c r="AR49" s="71"/>
      <c r="AS49" s="101" t="s">
        <v>62</v>
      </c>
      <c r="AT49" s="102" t="s">
        <v>63</v>
      </c>
      <c r="AU49" s="102" t="s">
        <v>64</v>
      </c>
      <c r="AV49" s="102" t="s">
        <v>65</v>
      </c>
      <c r="AW49" s="102" t="s">
        <v>66</v>
      </c>
      <c r="AX49" s="102" t="s">
        <v>67</v>
      </c>
      <c r="AY49" s="102" t="s">
        <v>68</v>
      </c>
      <c r="AZ49" s="102" t="s">
        <v>69</v>
      </c>
      <c r="BA49" s="102" t="s">
        <v>70</v>
      </c>
      <c r="BB49" s="102" t="s">
        <v>71</v>
      </c>
      <c r="BC49" s="102" t="s">
        <v>72</v>
      </c>
      <c r="BD49" s="103" t="s">
        <v>73</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74</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ROUND(SUM(AG52:AG53),2)</f>
        <v>0</v>
      </c>
      <c r="AH51" s="109"/>
      <c r="AI51" s="109"/>
      <c r="AJ51" s="109"/>
      <c r="AK51" s="109"/>
      <c r="AL51" s="109"/>
      <c r="AM51" s="109"/>
      <c r="AN51" s="110">
        <f>SUM(AG51,AT51)</f>
        <v>0</v>
      </c>
      <c r="AO51" s="110"/>
      <c r="AP51" s="110"/>
      <c r="AQ51" s="111" t="s">
        <v>21</v>
      </c>
      <c r="AR51" s="82"/>
      <c r="AS51" s="112">
        <f>ROUND(SUM(AS52:AS53),2)</f>
        <v>0</v>
      </c>
      <c r="AT51" s="113">
        <f>ROUND(SUM(AV51:AW51),2)</f>
        <v>0</v>
      </c>
      <c r="AU51" s="114">
        <f>ROUND(SUM(AU52:AU53),5)</f>
        <v>0</v>
      </c>
      <c r="AV51" s="113">
        <f>ROUND(AZ51*L26,2)</f>
        <v>0</v>
      </c>
      <c r="AW51" s="113">
        <f>ROUND(BA51*L27,2)</f>
        <v>0</v>
      </c>
      <c r="AX51" s="113">
        <f>ROUND(BB51*L26,2)</f>
        <v>0</v>
      </c>
      <c r="AY51" s="113">
        <f>ROUND(BC51*L27,2)</f>
        <v>0</v>
      </c>
      <c r="AZ51" s="113">
        <f>ROUND(SUM(AZ52:AZ53),2)</f>
        <v>0</v>
      </c>
      <c r="BA51" s="113">
        <f>ROUND(SUM(BA52:BA53),2)</f>
        <v>0</v>
      </c>
      <c r="BB51" s="113">
        <f>ROUND(SUM(BB52:BB53),2)</f>
        <v>0</v>
      </c>
      <c r="BC51" s="113">
        <f>ROUND(SUM(BC52:BC53),2)</f>
        <v>0</v>
      </c>
      <c r="BD51" s="115">
        <f>ROUND(SUM(BD52:BD53),2)</f>
        <v>0</v>
      </c>
      <c r="BS51" s="116" t="s">
        <v>75</v>
      </c>
      <c r="BT51" s="116" t="s">
        <v>76</v>
      </c>
      <c r="BU51" s="117" t="s">
        <v>77</v>
      </c>
      <c r="BV51" s="116" t="s">
        <v>78</v>
      </c>
      <c r="BW51" s="116" t="s">
        <v>7</v>
      </c>
      <c r="BX51" s="116" t="s">
        <v>79</v>
      </c>
      <c r="CL51" s="116" t="s">
        <v>21</v>
      </c>
    </row>
    <row r="52" s="5" customFormat="1" ht="16.5" customHeight="1">
      <c r="A52" s="118" t="s">
        <v>80</v>
      </c>
      <c r="B52" s="119"/>
      <c r="C52" s="120"/>
      <c r="D52" s="121" t="s">
        <v>81</v>
      </c>
      <c r="E52" s="121"/>
      <c r="F52" s="121"/>
      <c r="G52" s="121"/>
      <c r="H52" s="121"/>
      <c r="I52" s="122"/>
      <c r="J52" s="121" t="s">
        <v>82</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'SO 101 - Komunikace'!J27</f>
        <v>0</v>
      </c>
      <c r="AH52" s="122"/>
      <c r="AI52" s="122"/>
      <c r="AJ52" s="122"/>
      <c r="AK52" s="122"/>
      <c r="AL52" s="122"/>
      <c r="AM52" s="122"/>
      <c r="AN52" s="123">
        <f>SUM(AG52,AT52)</f>
        <v>0</v>
      </c>
      <c r="AO52" s="122"/>
      <c r="AP52" s="122"/>
      <c r="AQ52" s="124" t="s">
        <v>83</v>
      </c>
      <c r="AR52" s="125"/>
      <c r="AS52" s="126">
        <v>0</v>
      </c>
      <c r="AT52" s="127">
        <f>ROUND(SUM(AV52:AW52),2)</f>
        <v>0</v>
      </c>
      <c r="AU52" s="128">
        <f>'SO 101 - Komunikace'!P88</f>
        <v>0</v>
      </c>
      <c r="AV52" s="127">
        <f>'SO 101 - Komunikace'!J30</f>
        <v>0</v>
      </c>
      <c r="AW52" s="127">
        <f>'SO 101 - Komunikace'!J31</f>
        <v>0</v>
      </c>
      <c r="AX52" s="127">
        <f>'SO 101 - Komunikace'!J32</f>
        <v>0</v>
      </c>
      <c r="AY52" s="127">
        <f>'SO 101 - Komunikace'!J33</f>
        <v>0</v>
      </c>
      <c r="AZ52" s="127">
        <f>'SO 101 - Komunikace'!F30</f>
        <v>0</v>
      </c>
      <c r="BA52" s="127">
        <f>'SO 101 - Komunikace'!F31</f>
        <v>0</v>
      </c>
      <c r="BB52" s="127">
        <f>'SO 101 - Komunikace'!F32</f>
        <v>0</v>
      </c>
      <c r="BC52" s="127">
        <f>'SO 101 - Komunikace'!F33</f>
        <v>0</v>
      </c>
      <c r="BD52" s="129">
        <f>'SO 101 - Komunikace'!F34</f>
        <v>0</v>
      </c>
      <c r="BT52" s="130" t="s">
        <v>84</v>
      </c>
      <c r="BV52" s="130" t="s">
        <v>78</v>
      </c>
      <c r="BW52" s="130" t="s">
        <v>85</v>
      </c>
      <c r="BX52" s="130" t="s">
        <v>7</v>
      </c>
      <c r="CL52" s="130" t="s">
        <v>86</v>
      </c>
      <c r="CM52" s="130" t="s">
        <v>87</v>
      </c>
    </row>
    <row r="53" s="5" customFormat="1" ht="16.5" customHeight="1">
      <c r="A53" s="118" t="s">
        <v>80</v>
      </c>
      <c r="B53" s="119"/>
      <c r="C53" s="120"/>
      <c r="D53" s="121" t="s">
        <v>88</v>
      </c>
      <c r="E53" s="121"/>
      <c r="F53" s="121"/>
      <c r="G53" s="121"/>
      <c r="H53" s="121"/>
      <c r="I53" s="122"/>
      <c r="J53" s="121" t="s">
        <v>89</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'VON - Vedlejší a ostatní ...'!J27</f>
        <v>0</v>
      </c>
      <c r="AH53" s="122"/>
      <c r="AI53" s="122"/>
      <c r="AJ53" s="122"/>
      <c r="AK53" s="122"/>
      <c r="AL53" s="122"/>
      <c r="AM53" s="122"/>
      <c r="AN53" s="123">
        <f>SUM(AG53,AT53)</f>
        <v>0</v>
      </c>
      <c r="AO53" s="122"/>
      <c r="AP53" s="122"/>
      <c r="AQ53" s="124" t="s">
        <v>88</v>
      </c>
      <c r="AR53" s="125"/>
      <c r="AS53" s="131">
        <v>0</v>
      </c>
      <c r="AT53" s="132">
        <f>ROUND(SUM(AV53:AW53),2)</f>
        <v>0</v>
      </c>
      <c r="AU53" s="133">
        <f>'VON - Vedlejší a ostatní ...'!P79</f>
        <v>0</v>
      </c>
      <c r="AV53" s="132">
        <f>'VON - Vedlejší a ostatní ...'!J30</f>
        <v>0</v>
      </c>
      <c r="AW53" s="132">
        <f>'VON - Vedlejší a ostatní ...'!J31</f>
        <v>0</v>
      </c>
      <c r="AX53" s="132">
        <f>'VON - Vedlejší a ostatní ...'!J32</f>
        <v>0</v>
      </c>
      <c r="AY53" s="132">
        <f>'VON - Vedlejší a ostatní ...'!J33</f>
        <v>0</v>
      </c>
      <c r="AZ53" s="132">
        <f>'VON - Vedlejší a ostatní ...'!F30</f>
        <v>0</v>
      </c>
      <c r="BA53" s="132">
        <f>'VON - Vedlejší a ostatní ...'!F31</f>
        <v>0</v>
      </c>
      <c r="BB53" s="132">
        <f>'VON - Vedlejší a ostatní ...'!F32</f>
        <v>0</v>
      </c>
      <c r="BC53" s="132">
        <f>'VON - Vedlejší a ostatní ...'!F33</f>
        <v>0</v>
      </c>
      <c r="BD53" s="134">
        <f>'VON - Vedlejší a ostatní ...'!F34</f>
        <v>0</v>
      </c>
      <c r="BT53" s="130" t="s">
        <v>84</v>
      </c>
      <c r="BV53" s="130" t="s">
        <v>78</v>
      </c>
      <c r="BW53" s="130" t="s">
        <v>90</v>
      </c>
      <c r="BX53" s="130" t="s">
        <v>7</v>
      </c>
      <c r="CL53" s="130" t="s">
        <v>21</v>
      </c>
      <c r="CM53" s="130" t="s">
        <v>87</v>
      </c>
    </row>
    <row r="54" s="1" customFormat="1" ht="30" customHeight="1">
      <c r="B54" s="45"/>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1"/>
    </row>
    <row r="55" s="1" customFormat="1" ht="6.96" customHeight="1">
      <c r="B55" s="66"/>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71"/>
    </row>
  </sheetData>
  <sheetProtection sheet="1" formatColumns="0" formatRows="0" objects="1" scenarios="1" spinCount="100000" saltValue="MuVT0ca4vrrvDzkv3yPx0SrKhJDvTcZYAz9WhCkq4OhZEF7obgOQd/WGlzK8xI75HZ2akztsod2K3yCJg8gnNQ==" hashValue="yPss85YxqFbDCB6KzoKjfCjBWugR0W412WEJYICmDxx5ajJNTJyiagtqkfYRocfo07R7Q7jxDB7VcwVTCHhtUA=="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AR2:BE2"/>
  </mergeCells>
  <hyperlinks>
    <hyperlink ref="K1:S1" location="C2" display="1) Rekapitulace stavby"/>
    <hyperlink ref="W1:AI1" location="C51" display="2) Rekapitulace objektů stavby a soupisů prací"/>
    <hyperlink ref="A52" location="'SO 101 - Komunikace'!C2" display="/"/>
    <hyperlink ref="A53" location="'VON - Vedlejší a ostatní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85</v>
      </c>
    </row>
    <row r="3" ht="6.96" customHeight="1">
      <c r="B3" s="24"/>
      <c r="C3" s="25"/>
      <c r="D3" s="25"/>
      <c r="E3" s="25"/>
      <c r="F3" s="25"/>
      <c r="G3" s="25"/>
      <c r="H3" s="25"/>
      <c r="I3" s="140"/>
      <c r="J3" s="25"/>
      <c r="K3" s="26"/>
      <c r="AT3" s="23" t="s">
        <v>87</v>
      </c>
    </row>
    <row r="4" ht="36.96" customHeight="1">
      <c r="B4" s="27"/>
      <c r="C4" s="28"/>
      <c r="D4" s="29" t="s">
        <v>96</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parkoviště v souběžné ulici s ulicí Havlíčkovou v Rychnově nad Kněžnou</v>
      </c>
      <c r="F7" s="39"/>
      <c r="G7" s="39"/>
      <c r="H7" s="39"/>
      <c r="I7" s="141"/>
      <c r="J7" s="28"/>
      <c r="K7" s="30"/>
    </row>
    <row r="8" s="1" customFormat="1">
      <c r="B8" s="45"/>
      <c r="C8" s="46"/>
      <c r="D8" s="39" t="s">
        <v>97</v>
      </c>
      <c r="E8" s="46"/>
      <c r="F8" s="46"/>
      <c r="G8" s="46"/>
      <c r="H8" s="46"/>
      <c r="I8" s="143"/>
      <c r="J8" s="46"/>
      <c r="K8" s="50"/>
    </row>
    <row r="9" s="1" customFormat="1" ht="36.96" customHeight="1">
      <c r="B9" s="45"/>
      <c r="C9" s="46"/>
      <c r="D9" s="46"/>
      <c r="E9" s="144" t="s">
        <v>98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86</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17. 5. 2017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32</v>
      </c>
      <c r="K15" s="50"/>
    </row>
    <row r="16" s="1" customFormat="1" ht="6.96" customHeight="1">
      <c r="B16" s="45"/>
      <c r="C16" s="46"/>
      <c r="D16" s="46"/>
      <c r="E16" s="46"/>
      <c r="F16" s="46"/>
      <c r="G16" s="46"/>
      <c r="H16" s="46"/>
      <c r="I16" s="143"/>
      <c r="J16" s="46"/>
      <c r="K16" s="50"/>
    </row>
    <row r="17" s="1" customFormat="1" ht="14.4" customHeight="1">
      <c r="B17" s="45"/>
      <c r="C17" s="46"/>
      <c r="D17" s="39" t="s">
        <v>33</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35</v>
      </c>
      <c r="E20" s="46"/>
      <c r="F20" s="46"/>
      <c r="G20" s="46"/>
      <c r="H20" s="46"/>
      <c r="I20" s="145" t="s">
        <v>28</v>
      </c>
      <c r="J20" s="34" t="s">
        <v>36</v>
      </c>
      <c r="K20" s="50"/>
    </row>
    <row r="21" s="1" customFormat="1" ht="18" customHeight="1">
      <c r="B21" s="45"/>
      <c r="C21" s="46"/>
      <c r="D21" s="46"/>
      <c r="E21" s="34" t="s">
        <v>37</v>
      </c>
      <c r="F21" s="46"/>
      <c r="G21" s="46"/>
      <c r="H21" s="46"/>
      <c r="I21" s="145" t="s">
        <v>31</v>
      </c>
      <c r="J21" s="34" t="s">
        <v>38</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42</v>
      </c>
      <c r="E27" s="46"/>
      <c r="F27" s="46"/>
      <c r="G27" s="46"/>
      <c r="H27" s="46"/>
      <c r="I27" s="143"/>
      <c r="J27" s="154">
        <f>ROUND(J88,2)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44</v>
      </c>
      <c r="G29" s="46"/>
      <c r="H29" s="46"/>
      <c r="I29" s="155" t="s">
        <v>43</v>
      </c>
      <c r="J29" s="51" t="s">
        <v>45</v>
      </c>
      <c r="K29" s="50"/>
    </row>
    <row r="30" s="1" customFormat="1" ht="14.4" customHeight="1">
      <c r="B30" s="45"/>
      <c r="C30" s="46"/>
      <c r="D30" s="54" t="s">
        <v>46</v>
      </c>
      <c r="E30" s="54" t="s">
        <v>47</v>
      </c>
      <c r="F30" s="156">
        <f>ROUND(SUM(BE88:BE304), 2)</f>
        <v>0</v>
      </c>
      <c r="G30" s="46"/>
      <c r="H30" s="46"/>
      <c r="I30" s="157">
        <v>0.20999999999999999</v>
      </c>
      <c r="J30" s="156">
        <f>ROUND(ROUND((SUM(BE88:BE304)), 2)*I30, 2)</f>
        <v>0</v>
      </c>
      <c r="K30" s="50"/>
    </row>
    <row r="31" s="1" customFormat="1" ht="14.4" customHeight="1">
      <c r="B31" s="45"/>
      <c r="C31" s="46"/>
      <c r="D31" s="46"/>
      <c r="E31" s="54" t="s">
        <v>48</v>
      </c>
      <c r="F31" s="156">
        <f>ROUND(SUM(BF88:BF304), 2)</f>
        <v>0</v>
      </c>
      <c r="G31" s="46"/>
      <c r="H31" s="46"/>
      <c r="I31" s="157">
        <v>0.14999999999999999</v>
      </c>
      <c r="J31" s="156">
        <f>ROUND(ROUND((SUM(BF88:BF304)), 2)*I31, 2)</f>
        <v>0</v>
      </c>
      <c r="K31" s="50"/>
    </row>
    <row r="32" hidden="1" s="1" customFormat="1" ht="14.4" customHeight="1">
      <c r="B32" s="45"/>
      <c r="C32" s="46"/>
      <c r="D32" s="46"/>
      <c r="E32" s="54" t="s">
        <v>49</v>
      </c>
      <c r="F32" s="156">
        <f>ROUND(SUM(BG88:BG304), 2)</f>
        <v>0</v>
      </c>
      <c r="G32" s="46"/>
      <c r="H32" s="46"/>
      <c r="I32" s="157">
        <v>0.20999999999999999</v>
      </c>
      <c r="J32" s="156">
        <v>0</v>
      </c>
      <c r="K32" s="50"/>
    </row>
    <row r="33" hidden="1" s="1" customFormat="1" ht="14.4" customHeight="1">
      <c r="B33" s="45"/>
      <c r="C33" s="46"/>
      <c r="D33" s="46"/>
      <c r="E33" s="54" t="s">
        <v>50</v>
      </c>
      <c r="F33" s="156">
        <f>ROUND(SUM(BH88:BH304), 2)</f>
        <v>0</v>
      </c>
      <c r="G33" s="46"/>
      <c r="H33" s="46"/>
      <c r="I33" s="157">
        <v>0.14999999999999999</v>
      </c>
      <c r="J33" s="156">
        <v>0</v>
      </c>
      <c r="K33" s="50"/>
    </row>
    <row r="34" hidden="1" s="1" customFormat="1" ht="14.4" customHeight="1">
      <c r="B34" s="45"/>
      <c r="C34" s="46"/>
      <c r="D34" s="46"/>
      <c r="E34" s="54" t="s">
        <v>51</v>
      </c>
      <c r="F34" s="156">
        <f>ROUND(SUM(BI88:BI304),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52</v>
      </c>
      <c r="E36" s="97"/>
      <c r="F36" s="97"/>
      <c r="G36" s="160" t="s">
        <v>53</v>
      </c>
      <c r="H36" s="161" t="s">
        <v>54</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parkoviště v souběžné ulici s ulicí Havlíčkovou v Rychnově nad Kněžnou</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SO 101 - Komunikace</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Rychnov nad Kněžnou </v>
      </c>
      <c r="G49" s="46"/>
      <c r="H49" s="46"/>
      <c r="I49" s="145" t="s">
        <v>25</v>
      </c>
      <c r="J49" s="146" t="str">
        <f>IF(J12="","",J12)</f>
        <v>17. 5. 2017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Město Rychnov nad Kněžnou Havlíčkova136 Rychnov nK</v>
      </c>
      <c r="G51" s="46"/>
      <c r="H51" s="46"/>
      <c r="I51" s="145" t="s">
        <v>35</v>
      </c>
      <c r="J51" s="43" t="str">
        <f>E21</f>
        <v>BKN,spol.s r.o.Vladislavova 29/I,566 01Vysoké Mýto</v>
      </c>
      <c r="K51" s="50"/>
    </row>
    <row r="52" s="1" customFormat="1" ht="14.4" customHeight="1">
      <c r="B52" s="45"/>
      <c r="C52" s="39" t="s">
        <v>33</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J88</f>
        <v>0</v>
      </c>
      <c r="K56" s="50"/>
      <c r="AU56" s="23" t="s">
        <v>103</v>
      </c>
    </row>
    <row r="57" s="7" customFormat="1" ht="24.96" customHeight="1">
      <c r="B57" s="176"/>
      <c r="C57" s="177"/>
      <c r="D57" s="178" t="s">
        <v>104</v>
      </c>
      <c r="E57" s="179"/>
      <c r="F57" s="179"/>
      <c r="G57" s="179"/>
      <c r="H57" s="179"/>
      <c r="I57" s="180"/>
      <c r="J57" s="181">
        <f>J89</f>
        <v>0</v>
      </c>
      <c r="K57" s="182"/>
    </row>
    <row r="58" s="8" customFormat="1" ht="19.92" customHeight="1">
      <c r="B58" s="183"/>
      <c r="C58" s="184"/>
      <c r="D58" s="185" t="s">
        <v>105</v>
      </c>
      <c r="E58" s="186"/>
      <c r="F58" s="186"/>
      <c r="G58" s="186"/>
      <c r="H58" s="186"/>
      <c r="I58" s="187"/>
      <c r="J58" s="188">
        <f>J90</f>
        <v>0</v>
      </c>
      <c r="K58" s="189"/>
    </row>
    <row r="59" s="8" customFormat="1" ht="19.92" customHeight="1">
      <c r="B59" s="183"/>
      <c r="C59" s="184"/>
      <c r="D59" s="185" t="s">
        <v>106</v>
      </c>
      <c r="E59" s="186"/>
      <c r="F59" s="186"/>
      <c r="G59" s="186"/>
      <c r="H59" s="186"/>
      <c r="I59" s="187"/>
      <c r="J59" s="188">
        <f>J177</f>
        <v>0</v>
      </c>
      <c r="K59" s="189"/>
    </row>
    <row r="60" s="8" customFormat="1" ht="19.92" customHeight="1">
      <c r="B60" s="183"/>
      <c r="C60" s="184"/>
      <c r="D60" s="185" t="s">
        <v>107</v>
      </c>
      <c r="E60" s="186"/>
      <c r="F60" s="186"/>
      <c r="G60" s="186"/>
      <c r="H60" s="186"/>
      <c r="I60" s="187"/>
      <c r="J60" s="188">
        <f>J187</f>
        <v>0</v>
      </c>
      <c r="K60" s="189"/>
    </row>
    <row r="61" s="8" customFormat="1" ht="19.92" customHeight="1">
      <c r="B61" s="183"/>
      <c r="C61" s="184"/>
      <c r="D61" s="185" t="s">
        <v>108</v>
      </c>
      <c r="E61" s="186"/>
      <c r="F61" s="186"/>
      <c r="G61" s="186"/>
      <c r="H61" s="186"/>
      <c r="I61" s="187"/>
      <c r="J61" s="188">
        <f>J202</f>
        <v>0</v>
      </c>
      <c r="K61" s="189"/>
    </row>
    <row r="62" s="8" customFormat="1" ht="19.92" customHeight="1">
      <c r="B62" s="183"/>
      <c r="C62" s="184"/>
      <c r="D62" s="185" t="s">
        <v>109</v>
      </c>
      <c r="E62" s="186"/>
      <c r="F62" s="186"/>
      <c r="G62" s="186"/>
      <c r="H62" s="186"/>
      <c r="I62" s="187"/>
      <c r="J62" s="188">
        <f>J208</f>
        <v>0</v>
      </c>
      <c r="K62" s="189"/>
    </row>
    <row r="63" s="8" customFormat="1" ht="19.92" customHeight="1">
      <c r="B63" s="183"/>
      <c r="C63" s="184"/>
      <c r="D63" s="185" t="s">
        <v>110</v>
      </c>
      <c r="E63" s="186"/>
      <c r="F63" s="186"/>
      <c r="G63" s="186"/>
      <c r="H63" s="186"/>
      <c r="I63" s="187"/>
      <c r="J63" s="188">
        <f>J244</f>
        <v>0</v>
      </c>
      <c r="K63" s="189"/>
    </row>
    <row r="64" s="8" customFormat="1" ht="19.92" customHeight="1">
      <c r="B64" s="183"/>
      <c r="C64" s="184"/>
      <c r="D64" s="185" t="s">
        <v>111</v>
      </c>
      <c r="E64" s="186"/>
      <c r="F64" s="186"/>
      <c r="G64" s="186"/>
      <c r="H64" s="186"/>
      <c r="I64" s="187"/>
      <c r="J64" s="188">
        <f>J252</f>
        <v>0</v>
      </c>
      <c r="K64" s="189"/>
    </row>
    <row r="65" s="8" customFormat="1" ht="19.92" customHeight="1">
      <c r="B65" s="183"/>
      <c r="C65" s="184"/>
      <c r="D65" s="185" t="s">
        <v>112</v>
      </c>
      <c r="E65" s="186"/>
      <c r="F65" s="186"/>
      <c r="G65" s="186"/>
      <c r="H65" s="186"/>
      <c r="I65" s="187"/>
      <c r="J65" s="188">
        <f>J273</f>
        <v>0</v>
      </c>
      <c r="K65" s="189"/>
    </row>
    <row r="66" s="8" customFormat="1" ht="19.92" customHeight="1">
      <c r="B66" s="183"/>
      <c r="C66" s="184"/>
      <c r="D66" s="185" t="s">
        <v>113</v>
      </c>
      <c r="E66" s="186"/>
      <c r="F66" s="186"/>
      <c r="G66" s="186"/>
      <c r="H66" s="186"/>
      <c r="I66" s="187"/>
      <c r="J66" s="188">
        <f>J290</f>
        <v>0</v>
      </c>
      <c r="K66" s="189"/>
    </row>
    <row r="67" s="7" customFormat="1" ht="24.96" customHeight="1">
      <c r="B67" s="176"/>
      <c r="C67" s="177"/>
      <c r="D67" s="178" t="s">
        <v>114</v>
      </c>
      <c r="E67" s="179"/>
      <c r="F67" s="179"/>
      <c r="G67" s="179"/>
      <c r="H67" s="179"/>
      <c r="I67" s="180"/>
      <c r="J67" s="181">
        <f>J292</f>
        <v>0</v>
      </c>
      <c r="K67" s="182"/>
    </row>
    <row r="68" s="8" customFormat="1" ht="19.92" customHeight="1">
      <c r="B68" s="183"/>
      <c r="C68" s="184"/>
      <c r="D68" s="185" t="s">
        <v>115</v>
      </c>
      <c r="E68" s="186"/>
      <c r="F68" s="186"/>
      <c r="G68" s="186"/>
      <c r="H68" s="186"/>
      <c r="I68" s="187"/>
      <c r="J68" s="188">
        <f>J293</f>
        <v>0</v>
      </c>
      <c r="K68" s="189"/>
    </row>
    <row r="69" s="1" customFormat="1" ht="21.84" customHeight="1">
      <c r="B69" s="45"/>
      <c r="C69" s="46"/>
      <c r="D69" s="46"/>
      <c r="E69" s="46"/>
      <c r="F69" s="46"/>
      <c r="G69" s="46"/>
      <c r="H69" s="46"/>
      <c r="I69" s="143"/>
      <c r="J69" s="46"/>
      <c r="K69" s="50"/>
    </row>
    <row r="70" s="1" customFormat="1" ht="6.96" customHeight="1">
      <c r="B70" s="66"/>
      <c r="C70" s="67"/>
      <c r="D70" s="67"/>
      <c r="E70" s="67"/>
      <c r="F70" s="67"/>
      <c r="G70" s="67"/>
      <c r="H70" s="67"/>
      <c r="I70" s="165"/>
      <c r="J70" s="67"/>
      <c r="K70" s="68"/>
    </row>
    <row r="74" s="1" customFormat="1" ht="6.96" customHeight="1">
      <c r="B74" s="69"/>
      <c r="C74" s="70"/>
      <c r="D74" s="70"/>
      <c r="E74" s="70"/>
      <c r="F74" s="70"/>
      <c r="G74" s="70"/>
      <c r="H74" s="70"/>
      <c r="I74" s="168"/>
      <c r="J74" s="70"/>
      <c r="K74" s="70"/>
      <c r="L74" s="71"/>
    </row>
    <row r="75" s="1" customFormat="1" ht="36.96" customHeight="1">
      <c r="B75" s="45"/>
      <c r="C75" s="72" t="s">
        <v>116</v>
      </c>
      <c r="D75" s="73"/>
      <c r="E75" s="73"/>
      <c r="F75" s="73"/>
      <c r="G75" s="73"/>
      <c r="H75" s="73"/>
      <c r="I75" s="190"/>
      <c r="J75" s="73"/>
      <c r="K75" s="73"/>
      <c r="L75" s="71"/>
    </row>
    <row r="76" s="1" customFormat="1" ht="6.96" customHeight="1">
      <c r="B76" s="45"/>
      <c r="C76" s="73"/>
      <c r="D76" s="73"/>
      <c r="E76" s="73"/>
      <c r="F76" s="73"/>
      <c r="G76" s="73"/>
      <c r="H76" s="73"/>
      <c r="I76" s="190"/>
      <c r="J76" s="73"/>
      <c r="K76" s="73"/>
      <c r="L76" s="71"/>
    </row>
    <row r="77" s="1" customFormat="1" ht="14.4" customHeight="1">
      <c r="B77" s="45"/>
      <c r="C77" s="75" t="s">
        <v>18</v>
      </c>
      <c r="D77" s="73"/>
      <c r="E77" s="73"/>
      <c r="F77" s="73"/>
      <c r="G77" s="73"/>
      <c r="H77" s="73"/>
      <c r="I77" s="190"/>
      <c r="J77" s="73"/>
      <c r="K77" s="73"/>
      <c r="L77" s="71"/>
    </row>
    <row r="78" s="1" customFormat="1" ht="16.5" customHeight="1">
      <c r="B78" s="45"/>
      <c r="C78" s="73"/>
      <c r="D78" s="73"/>
      <c r="E78" s="191" t="str">
        <f>E7</f>
        <v>Rekonstrukce parkoviště v souběžné ulici s ulicí Havlíčkovou v Rychnově nad Kněžnou</v>
      </c>
      <c r="F78" s="75"/>
      <c r="G78" s="75"/>
      <c r="H78" s="75"/>
      <c r="I78" s="190"/>
      <c r="J78" s="73"/>
      <c r="K78" s="73"/>
      <c r="L78" s="71"/>
    </row>
    <row r="79" s="1" customFormat="1" ht="14.4" customHeight="1">
      <c r="B79" s="45"/>
      <c r="C79" s="75" t="s">
        <v>97</v>
      </c>
      <c r="D79" s="73"/>
      <c r="E79" s="73"/>
      <c r="F79" s="73"/>
      <c r="G79" s="73"/>
      <c r="H79" s="73"/>
      <c r="I79" s="190"/>
      <c r="J79" s="73"/>
      <c r="K79" s="73"/>
      <c r="L79" s="71"/>
    </row>
    <row r="80" s="1" customFormat="1" ht="17.25" customHeight="1">
      <c r="B80" s="45"/>
      <c r="C80" s="73"/>
      <c r="D80" s="73"/>
      <c r="E80" s="81" t="str">
        <f>E9</f>
        <v>SO 101 - Komunikace</v>
      </c>
      <c r="F80" s="73"/>
      <c r="G80" s="73"/>
      <c r="H80" s="73"/>
      <c r="I80" s="190"/>
      <c r="J80" s="73"/>
      <c r="K80" s="73"/>
      <c r="L80" s="71"/>
    </row>
    <row r="81" s="1" customFormat="1" ht="6.96" customHeight="1">
      <c r="B81" s="45"/>
      <c r="C81" s="73"/>
      <c r="D81" s="73"/>
      <c r="E81" s="73"/>
      <c r="F81" s="73"/>
      <c r="G81" s="73"/>
      <c r="H81" s="73"/>
      <c r="I81" s="190"/>
      <c r="J81" s="73"/>
      <c r="K81" s="73"/>
      <c r="L81" s="71"/>
    </row>
    <row r="82" s="1" customFormat="1" ht="18" customHeight="1">
      <c r="B82" s="45"/>
      <c r="C82" s="75" t="s">
        <v>23</v>
      </c>
      <c r="D82" s="73"/>
      <c r="E82" s="73"/>
      <c r="F82" s="192" t="str">
        <f>F12</f>
        <v xml:space="preserve">Rychnov nad Kněžnou </v>
      </c>
      <c r="G82" s="73"/>
      <c r="H82" s="73"/>
      <c r="I82" s="193" t="s">
        <v>25</v>
      </c>
      <c r="J82" s="84" t="str">
        <f>IF(J12="","",J12)</f>
        <v>17. 5. 2017</v>
      </c>
      <c r="K82" s="73"/>
      <c r="L82" s="71"/>
    </row>
    <row r="83" s="1" customFormat="1" ht="6.96" customHeight="1">
      <c r="B83" s="45"/>
      <c r="C83" s="73"/>
      <c r="D83" s="73"/>
      <c r="E83" s="73"/>
      <c r="F83" s="73"/>
      <c r="G83" s="73"/>
      <c r="H83" s="73"/>
      <c r="I83" s="190"/>
      <c r="J83" s="73"/>
      <c r="K83" s="73"/>
      <c r="L83" s="71"/>
    </row>
    <row r="84" s="1" customFormat="1">
      <c r="B84" s="45"/>
      <c r="C84" s="75" t="s">
        <v>27</v>
      </c>
      <c r="D84" s="73"/>
      <c r="E84" s="73"/>
      <c r="F84" s="192" t="str">
        <f>E15</f>
        <v>Město Rychnov nad Kněžnou Havlíčkova136 Rychnov nK</v>
      </c>
      <c r="G84" s="73"/>
      <c r="H84" s="73"/>
      <c r="I84" s="193" t="s">
        <v>35</v>
      </c>
      <c r="J84" s="192" t="str">
        <f>E21</f>
        <v>BKN,spol.s r.o.Vladislavova 29/I,566 01Vysoké Mýto</v>
      </c>
      <c r="K84" s="73"/>
      <c r="L84" s="71"/>
    </row>
    <row r="85" s="1" customFormat="1" ht="14.4" customHeight="1">
      <c r="B85" s="45"/>
      <c r="C85" s="75" t="s">
        <v>33</v>
      </c>
      <c r="D85" s="73"/>
      <c r="E85" s="73"/>
      <c r="F85" s="192" t="str">
        <f>IF(E18="","",E18)</f>
        <v/>
      </c>
      <c r="G85" s="73"/>
      <c r="H85" s="73"/>
      <c r="I85" s="190"/>
      <c r="J85" s="73"/>
      <c r="K85" s="73"/>
      <c r="L85" s="71"/>
    </row>
    <row r="86" s="1" customFormat="1" ht="10.32" customHeight="1">
      <c r="B86" s="45"/>
      <c r="C86" s="73"/>
      <c r="D86" s="73"/>
      <c r="E86" s="73"/>
      <c r="F86" s="73"/>
      <c r="G86" s="73"/>
      <c r="H86" s="73"/>
      <c r="I86" s="190"/>
      <c r="J86" s="73"/>
      <c r="K86" s="73"/>
      <c r="L86" s="71"/>
    </row>
    <row r="87" s="9" customFormat="1" ht="29.28" customHeight="1">
      <c r="B87" s="194"/>
      <c r="C87" s="195" t="s">
        <v>117</v>
      </c>
      <c r="D87" s="196" t="s">
        <v>61</v>
      </c>
      <c r="E87" s="196" t="s">
        <v>57</v>
      </c>
      <c r="F87" s="196" t="s">
        <v>118</v>
      </c>
      <c r="G87" s="196" t="s">
        <v>119</v>
      </c>
      <c r="H87" s="196" t="s">
        <v>120</v>
      </c>
      <c r="I87" s="197" t="s">
        <v>121</v>
      </c>
      <c r="J87" s="196" t="s">
        <v>101</v>
      </c>
      <c r="K87" s="198" t="s">
        <v>122</v>
      </c>
      <c r="L87" s="199"/>
      <c r="M87" s="101" t="s">
        <v>123</v>
      </c>
      <c r="N87" s="102" t="s">
        <v>46</v>
      </c>
      <c r="O87" s="102" t="s">
        <v>124</v>
      </c>
      <c r="P87" s="102" t="s">
        <v>125</v>
      </c>
      <c r="Q87" s="102" t="s">
        <v>126</v>
      </c>
      <c r="R87" s="102" t="s">
        <v>127</v>
      </c>
      <c r="S87" s="102" t="s">
        <v>128</v>
      </c>
      <c r="T87" s="103" t="s">
        <v>129</v>
      </c>
    </row>
    <row r="88" s="1" customFormat="1" ht="29.28" customHeight="1">
      <c r="B88" s="45"/>
      <c r="C88" s="107" t="s">
        <v>102</v>
      </c>
      <c r="D88" s="73"/>
      <c r="E88" s="73"/>
      <c r="F88" s="73"/>
      <c r="G88" s="73"/>
      <c r="H88" s="73"/>
      <c r="I88" s="190"/>
      <c r="J88" s="200">
        <f>BK88</f>
        <v>0</v>
      </c>
      <c r="K88" s="73"/>
      <c r="L88" s="71"/>
      <c r="M88" s="104"/>
      <c r="N88" s="105"/>
      <c r="O88" s="105"/>
      <c r="P88" s="201">
        <f>P89+P292</f>
        <v>0</v>
      </c>
      <c r="Q88" s="105"/>
      <c r="R88" s="201">
        <f>R89+R292</f>
        <v>158.564661</v>
      </c>
      <c r="S88" s="105"/>
      <c r="T88" s="202">
        <f>T89+T292</f>
        <v>565.73199999999997</v>
      </c>
      <c r="AT88" s="23" t="s">
        <v>75</v>
      </c>
      <c r="AU88" s="23" t="s">
        <v>103</v>
      </c>
      <c r="BK88" s="203">
        <f>BK89+BK292</f>
        <v>0</v>
      </c>
    </row>
    <row r="89" s="10" customFormat="1" ht="37.44" customHeight="1">
      <c r="B89" s="204"/>
      <c r="C89" s="205"/>
      <c r="D89" s="206" t="s">
        <v>75</v>
      </c>
      <c r="E89" s="207" t="s">
        <v>130</v>
      </c>
      <c r="F89" s="207" t="s">
        <v>131</v>
      </c>
      <c r="G89" s="205"/>
      <c r="H89" s="205"/>
      <c r="I89" s="208"/>
      <c r="J89" s="209">
        <f>BK89</f>
        <v>0</v>
      </c>
      <c r="K89" s="205"/>
      <c r="L89" s="210"/>
      <c r="M89" s="211"/>
      <c r="N89" s="212"/>
      <c r="O89" s="212"/>
      <c r="P89" s="213">
        <f>P90+P177+P187+P202+P208+P244+P252+P273+P290</f>
        <v>0</v>
      </c>
      <c r="Q89" s="212"/>
      <c r="R89" s="213">
        <f>R90+R177+R187+R202+R208+R244+R252+R273+R290</f>
        <v>158.52074099999999</v>
      </c>
      <c r="S89" s="212"/>
      <c r="T89" s="214">
        <f>T90+T177+T187+T202+T208+T244+T252+T273+T290</f>
        <v>565.73199999999997</v>
      </c>
      <c r="AR89" s="215" t="s">
        <v>84</v>
      </c>
      <c r="AT89" s="216" t="s">
        <v>75</v>
      </c>
      <c r="AU89" s="216" t="s">
        <v>76</v>
      </c>
      <c r="AY89" s="215" t="s">
        <v>132</v>
      </c>
      <c r="BK89" s="217">
        <f>BK90+BK177+BK187+BK202+BK208+BK244+BK252+BK273+BK290</f>
        <v>0</v>
      </c>
    </row>
    <row r="90" s="10" customFormat="1" ht="19.92" customHeight="1">
      <c r="B90" s="204"/>
      <c r="C90" s="205"/>
      <c r="D90" s="206" t="s">
        <v>75</v>
      </c>
      <c r="E90" s="218" t="s">
        <v>84</v>
      </c>
      <c r="F90" s="218" t="s">
        <v>133</v>
      </c>
      <c r="G90" s="205"/>
      <c r="H90" s="205"/>
      <c r="I90" s="208"/>
      <c r="J90" s="219">
        <f>BK90</f>
        <v>0</v>
      </c>
      <c r="K90" s="205"/>
      <c r="L90" s="210"/>
      <c r="M90" s="211"/>
      <c r="N90" s="212"/>
      <c r="O90" s="212"/>
      <c r="P90" s="213">
        <f>SUM(P91:P176)</f>
        <v>0</v>
      </c>
      <c r="Q90" s="212"/>
      <c r="R90" s="213">
        <f>SUM(R91:R176)</f>
        <v>18.000920999999998</v>
      </c>
      <c r="S90" s="212"/>
      <c r="T90" s="214">
        <f>SUM(T91:T176)</f>
        <v>0</v>
      </c>
      <c r="AR90" s="215" t="s">
        <v>84</v>
      </c>
      <c r="AT90" s="216" t="s">
        <v>75</v>
      </c>
      <c r="AU90" s="216" t="s">
        <v>84</v>
      </c>
      <c r="AY90" s="215" t="s">
        <v>132</v>
      </c>
      <c r="BK90" s="217">
        <f>SUM(BK91:BK176)</f>
        <v>0</v>
      </c>
    </row>
    <row r="91" s="1" customFormat="1" ht="38.25" customHeight="1">
      <c r="B91" s="45"/>
      <c r="C91" s="220" t="s">
        <v>84</v>
      </c>
      <c r="D91" s="220" t="s">
        <v>134</v>
      </c>
      <c r="E91" s="221" t="s">
        <v>135</v>
      </c>
      <c r="F91" s="222" t="s">
        <v>136</v>
      </c>
      <c r="G91" s="223" t="s">
        <v>137</v>
      </c>
      <c r="H91" s="224">
        <v>7.3499999999999996</v>
      </c>
      <c r="I91" s="225"/>
      <c r="J91" s="226">
        <f>ROUND(I91*H91,2)</f>
        <v>0</v>
      </c>
      <c r="K91" s="222" t="s">
        <v>138</v>
      </c>
      <c r="L91" s="71"/>
      <c r="M91" s="227" t="s">
        <v>21</v>
      </c>
      <c r="N91" s="228" t="s">
        <v>47</v>
      </c>
      <c r="O91" s="46"/>
      <c r="P91" s="229">
        <f>O91*H91</f>
        <v>0</v>
      </c>
      <c r="Q91" s="229">
        <v>0</v>
      </c>
      <c r="R91" s="229">
        <f>Q91*H91</f>
        <v>0</v>
      </c>
      <c r="S91" s="229">
        <v>0</v>
      </c>
      <c r="T91" s="230">
        <f>S91*H91</f>
        <v>0</v>
      </c>
      <c r="AR91" s="23" t="s">
        <v>139</v>
      </c>
      <c r="AT91" s="23" t="s">
        <v>134</v>
      </c>
      <c r="AU91" s="23" t="s">
        <v>87</v>
      </c>
      <c r="AY91" s="23" t="s">
        <v>132</v>
      </c>
      <c r="BE91" s="231">
        <f>IF(N91="základní",J91,0)</f>
        <v>0</v>
      </c>
      <c r="BF91" s="231">
        <f>IF(N91="snížená",J91,0)</f>
        <v>0</v>
      </c>
      <c r="BG91" s="231">
        <f>IF(N91="zákl. přenesená",J91,0)</f>
        <v>0</v>
      </c>
      <c r="BH91" s="231">
        <f>IF(N91="sníž. přenesená",J91,0)</f>
        <v>0</v>
      </c>
      <c r="BI91" s="231">
        <f>IF(N91="nulová",J91,0)</f>
        <v>0</v>
      </c>
      <c r="BJ91" s="23" t="s">
        <v>84</v>
      </c>
      <c r="BK91" s="231">
        <f>ROUND(I91*H91,2)</f>
        <v>0</v>
      </c>
      <c r="BL91" s="23" t="s">
        <v>139</v>
      </c>
      <c r="BM91" s="23" t="s">
        <v>140</v>
      </c>
    </row>
    <row r="92" s="1" customFormat="1">
      <c r="B92" s="45"/>
      <c r="C92" s="73"/>
      <c r="D92" s="232" t="s">
        <v>141</v>
      </c>
      <c r="E92" s="73"/>
      <c r="F92" s="233" t="s">
        <v>142</v>
      </c>
      <c r="G92" s="73"/>
      <c r="H92" s="73"/>
      <c r="I92" s="190"/>
      <c r="J92" s="73"/>
      <c r="K92" s="73"/>
      <c r="L92" s="71"/>
      <c r="M92" s="234"/>
      <c r="N92" s="46"/>
      <c r="O92" s="46"/>
      <c r="P92" s="46"/>
      <c r="Q92" s="46"/>
      <c r="R92" s="46"/>
      <c r="S92" s="46"/>
      <c r="T92" s="94"/>
      <c r="AT92" s="23" t="s">
        <v>141</v>
      </c>
      <c r="AU92" s="23" t="s">
        <v>87</v>
      </c>
    </row>
    <row r="93" s="11" customFormat="1">
      <c r="B93" s="235"/>
      <c r="C93" s="236"/>
      <c r="D93" s="232" t="s">
        <v>143</v>
      </c>
      <c r="E93" s="237" t="s">
        <v>21</v>
      </c>
      <c r="F93" s="238" t="s">
        <v>144</v>
      </c>
      <c r="G93" s="236"/>
      <c r="H93" s="239">
        <v>7.3499999999999996</v>
      </c>
      <c r="I93" s="240"/>
      <c r="J93" s="236"/>
      <c r="K93" s="236"/>
      <c r="L93" s="241"/>
      <c r="M93" s="242"/>
      <c r="N93" s="243"/>
      <c r="O93" s="243"/>
      <c r="P93" s="243"/>
      <c r="Q93" s="243"/>
      <c r="R93" s="243"/>
      <c r="S93" s="243"/>
      <c r="T93" s="244"/>
      <c r="AT93" s="245" t="s">
        <v>143</v>
      </c>
      <c r="AU93" s="245" t="s">
        <v>87</v>
      </c>
      <c r="AV93" s="11" t="s">
        <v>87</v>
      </c>
      <c r="AW93" s="11" t="s">
        <v>39</v>
      </c>
      <c r="AX93" s="11" t="s">
        <v>84</v>
      </c>
      <c r="AY93" s="245" t="s">
        <v>132</v>
      </c>
    </row>
    <row r="94" s="1" customFormat="1" ht="38.25" customHeight="1">
      <c r="B94" s="45"/>
      <c r="C94" s="220" t="s">
        <v>87</v>
      </c>
      <c r="D94" s="220" t="s">
        <v>134</v>
      </c>
      <c r="E94" s="221" t="s">
        <v>145</v>
      </c>
      <c r="F94" s="222" t="s">
        <v>146</v>
      </c>
      <c r="G94" s="223" t="s">
        <v>137</v>
      </c>
      <c r="H94" s="224">
        <v>49</v>
      </c>
      <c r="I94" s="225"/>
      <c r="J94" s="226">
        <f>ROUND(I94*H94,2)</f>
        <v>0</v>
      </c>
      <c r="K94" s="222" t="s">
        <v>138</v>
      </c>
      <c r="L94" s="71"/>
      <c r="M94" s="227" t="s">
        <v>21</v>
      </c>
      <c r="N94" s="228" t="s">
        <v>47</v>
      </c>
      <c r="O94" s="46"/>
      <c r="P94" s="229">
        <f>O94*H94</f>
        <v>0</v>
      </c>
      <c r="Q94" s="229">
        <v>0</v>
      </c>
      <c r="R94" s="229">
        <f>Q94*H94</f>
        <v>0</v>
      </c>
      <c r="S94" s="229">
        <v>0</v>
      </c>
      <c r="T94" s="230">
        <f>S94*H94</f>
        <v>0</v>
      </c>
      <c r="AR94" s="23" t="s">
        <v>139</v>
      </c>
      <c r="AT94" s="23" t="s">
        <v>134</v>
      </c>
      <c r="AU94" s="23" t="s">
        <v>87</v>
      </c>
      <c r="AY94" s="23" t="s">
        <v>132</v>
      </c>
      <c r="BE94" s="231">
        <f>IF(N94="základní",J94,0)</f>
        <v>0</v>
      </c>
      <c r="BF94" s="231">
        <f>IF(N94="snížená",J94,0)</f>
        <v>0</v>
      </c>
      <c r="BG94" s="231">
        <f>IF(N94="zákl. přenesená",J94,0)</f>
        <v>0</v>
      </c>
      <c r="BH94" s="231">
        <f>IF(N94="sníž. přenesená",J94,0)</f>
        <v>0</v>
      </c>
      <c r="BI94" s="231">
        <f>IF(N94="nulová",J94,0)</f>
        <v>0</v>
      </c>
      <c r="BJ94" s="23" t="s">
        <v>84</v>
      </c>
      <c r="BK94" s="231">
        <f>ROUND(I94*H94,2)</f>
        <v>0</v>
      </c>
      <c r="BL94" s="23" t="s">
        <v>139</v>
      </c>
      <c r="BM94" s="23" t="s">
        <v>147</v>
      </c>
    </row>
    <row r="95" s="1" customFormat="1">
      <c r="B95" s="45"/>
      <c r="C95" s="73"/>
      <c r="D95" s="232" t="s">
        <v>141</v>
      </c>
      <c r="E95" s="73"/>
      <c r="F95" s="233" t="s">
        <v>148</v>
      </c>
      <c r="G95" s="73"/>
      <c r="H95" s="73"/>
      <c r="I95" s="190"/>
      <c r="J95" s="73"/>
      <c r="K95" s="73"/>
      <c r="L95" s="71"/>
      <c r="M95" s="234"/>
      <c r="N95" s="46"/>
      <c r="O95" s="46"/>
      <c r="P95" s="46"/>
      <c r="Q95" s="46"/>
      <c r="R95" s="46"/>
      <c r="S95" s="46"/>
      <c r="T95" s="94"/>
      <c r="AT95" s="23" t="s">
        <v>141</v>
      </c>
      <c r="AU95" s="23" t="s">
        <v>87</v>
      </c>
    </row>
    <row r="96" s="11" customFormat="1">
      <c r="B96" s="235"/>
      <c r="C96" s="236"/>
      <c r="D96" s="232" t="s">
        <v>143</v>
      </c>
      <c r="E96" s="237" t="s">
        <v>21</v>
      </c>
      <c r="F96" s="238" t="s">
        <v>149</v>
      </c>
      <c r="G96" s="236"/>
      <c r="H96" s="239">
        <v>49</v>
      </c>
      <c r="I96" s="240"/>
      <c r="J96" s="236"/>
      <c r="K96" s="236"/>
      <c r="L96" s="241"/>
      <c r="M96" s="242"/>
      <c r="N96" s="243"/>
      <c r="O96" s="243"/>
      <c r="P96" s="243"/>
      <c r="Q96" s="243"/>
      <c r="R96" s="243"/>
      <c r="S96" s="243"/>
      <c r="T96" s="244"/>
      <c r="AT96" s="245" t="s">
        <v>143</v>
      </c>
      <c r="AU96" s="245" t="s">
        <v>87</v>
      </c>
      <c r="AV96" s="11" t="s">
        <v>87</v>
      </c>
      <c r="AW96" s="11" t="s">
        <v>39</v>
      </c>
      <c r="AX96" s="11" t="s">
        <v>84</v>
      </c>
      <c r="AY96" s="245" t="s">
        <v>132</v>
      </c>
    </row>
    <row r="97" s="1" customFormat="1" ht="38.25" customHeight="1">
      <c r="B97" s="45"/>
      <c r="C97" s="220" t="s">
        <v>150</v>
      </c>
      <c r="D97" s="220" t="s">
        <v>134</v>
      </c>
      <c r="E97" s="221" t="s">
        <v>151</v>
      </c>
      <c r="F97" s="222" t="s">
        <v>152</v>
      </c>
      <c r="G97" s="223" t="s">
        <v>137</v>
      </c>
      <c r="H97" s="224">
        <v>49</v>
      </c>
      <c r="I97" s="225"/>
      <c r="J97" s="226">
        <f>ROUND(I97*H97,2)</f>
        <v>0</v>
      </c>
      <c r="K97" s="222" t="s">
        <v>138</v>
      </c>
      <c r="L97" s="71"/>
      <c r="M97" s="227" t="s">
        <v>21</v>
      </c>
      <c r="N97" s="228" t="s">
        <v>47</v>
      </c>
      <c r="O97" s="46"/>
      <c r="P97" s="229">
        <f>O97*H97</f>
        <v>0</v>
      </c>
      <c r="Q97" s="229">
        <v>0</v>
      </c>
      <c r="R97" s="229">
        <f>Q97*H97</f>
        <v>0</v>
      </c>
      <c r="S97" s="229">
        <v>0</v>
      </c>
      <c r="T97" s="230">
        <f>S97*H97</f>
        <v>0</v>
      </c>
      <c r="AR97" s="23" t="s">
        <v>139</v>
      </c>
      <c r="AT97" s="23" t="s">
        <v>134</v>
      </c>
      <c r="AU97" s="23" t="s">
        <v>87</v>
      </c>
      <c r="AY97" s="23" t="s">
        <v>132</v>
      </c>
      <c r="BE97" s="231">
        <f>IF(N97="základní",J97,0)</f>
        <v>0</v>
      </c>
      <c r="BF97" s="231">
        <f>IF(N97="snížená",J97,0)</f>
        <v>0</v>
      </c>
      <c r="BG97" s="231">
        <f>IF(N97="zákl. přenesená",J97,0)</f>
        <v>0</v>
      </c>
      <c r="BH97" s="231">
        <f>IF(N97="sníž. přenesená",J97,0)</f>
        <v>0</v>
      </c>
      <c r="BI97" s="231">
        <f>IF(N97="nulová",J97,0)</f>
        <v>0</v>
      </c>
      <c r="BJ97" s="23" t="s">
        <v>84</v>
      </c>
      <c r="BK97" s="231">
        <f>ROUND(I97*H97,2)</f>
        <v>0</v>
      </c>
      <c r="BL97" s="23" t="s">
        <v>139</v>
      </c>
      <c r="BM97" s="23" t="s">
        <v>153</v>
      </c>
    </row>
    <row r="98" s="1" customFormat="1">
      <c r="B98" s="45"/>
      <c r="C98" s="73"/>
      <c r="D98" s="232" t="s">
        <v>141</v>
      </c>
      <c r="E98" s="73"/>
      <c r="F98" s="233" t="s">
        <v>148</v>
      </c>
      <c r="G98" s="73"/>
      <c r="H98" s="73"/>
      <c r="I98" s="190"/>
      <c r="J98" s="73"/>
      <c r="K98" s="73"/>
      <c r="L98" s="71"/>
      <c r="M98" s="234"/>
      <c r="N98" s="46"/>
      <c r="O98" s="46"/>
      <c r="P98" s="46"/>
      <c r="Q98" s="46"/>
      <c r="R98" s="46"/>
      <c r="S98" s="46"/>
      <c r="T98" s="94"/>
      <c r="AT98" s="23" t="s">
        <v>141</v>
      </c>
      <c r="AU98" s="23" t="s">
        <v>87</v>
      </c>
    </row>
    <row r="99" s="1" customFormat="1" ht="25.5" customHeight="1">
      <c r="B99" s="45"/>
      <c r="C99" s="220" t="s">
        <v>139</v>
      </c>
      <c r="D99" s="220" t="s">
        <v>134</v>
      </c>
      <c r="E99" s="221" t="s">
        <v>154</v>
      </c>
      <c r="F99" s="222" t="s">
        <v>155</v>
      </c>
      <c r="G99" s="223" t="s">
        <v>137</v>
      </c>
      <c r="H99" s="224">
        <v>10.913</v>
      </c>
      <c r="I99" s="225"/>
      <c r="J99" s="226">
        <f>ROUND(I99*H99,2)</f>
        <v>0</v>
      </c>
      <c r="K99" s="222" t="s">
        <v>138</v>
      </c>
      <c r="L99" s="71"/>
      <c r="M99" s="227" t="s">
        <v>21</v>
      </c>
      <c r="N99" s="228" t="s">
        <v>47</v>
      </c>
      <c r="O99" s="46"/>
      <c r="P99" s="229">
        <f>O99*H99</f>
        <v>0</v>
      </c>
      <c r="Q99" s="229">
        <v>0</v>
      </c>
      <c r="R99" s="229">
        <f>Q99*H99</f>
        <v>0</v>
      </c>
      <c r="S99" s="229">
        <v>0</v>
      </c>
      <c r="T99" s="230">
        <f>S99*H99</f>
        <v>0</v>
      </c>
      <c r="AR99" s="23" t="s">
        <v>139</v>
      </c>
      <c r="AT99" s="23" t="s">
        <v>134</v>
      </c>
      <c r="AU99" s="23" t="s">
        <v>87</v>
      </c>
      <c r="AY99" s="23" t="s">
        <v>132</v>
      </c>
      <c r="BE99" s="231">
        <f>IF(N99="základní",J99,0)</f>
        <v>0</v>
      </c>
      <c r="BF99" s="231">
        <f>IF(N99="snížená",J99,0)</f>
        <v>0</v>
      </c>
      <c r="BG99" s="231">
        <f>IF(N99="zákl. přenesená",J99,0)</f>
        <v>0</v>
      </c>
      <c r="BH99" s="231">
        <f>IF(N99="sníž. přenesená",J99,0)</f>
        <v>0</v>
      </c>
      <c r="BI99" s="231">
        <f>IF(N99="nulová",J99,0)</f>
        <v>0</v>
      </c>
      <c r="BJ99" s="23" t="s">
        <v>84</v>
      </c>
      <c r="BK99" s="231">
        <f>ROUND(I99*H99,2)</f>
        <v>0</v>
      </c>
      <c r="BL99" s="23" t="s">
        <v>139</v>
      </c>
      <c r="BM99" s="23" t="s">
        <v>156</v>
      </c>
    </row>
    <row r="100" s="1" customFormat="1">
      <c r="B100" s="45"/>
      <c r="C100" s="73"/>
      <c r="D100" s="232" t="s">
        <v>141</v>
      </c>
      <c r="E100" s="73"/>
      <c r="F100" s="233" t="s">
        <v>157</v>
      </c>
      <c r="G100" s="73"/>
      <c r="H100" s="73"/>
      <c r="I100" s="190"/>
      <c r="J100" s="73"/>
      <c r="K100" s="73"/>
      <c r="L100" s="71"/>
      <c r="M100" s="234"/>
      <c r="N100" s="46"/>
      <c r="O100" s="46"/>
      <c r="P100" s="46"/>
      <c r="Q100" s="46"/>
      <c r="R100" s="46"/>
      <c r="S100" s="46"/>
      <c r="T100" s="94"/>
      <c r="AT100" s="23" t="s">
        <v>141</v>
      </c>
      <c r="AU100" s="23" t="s">
        <v>87</v>
      </c>
    </row>
    <row r="101" s="11" customFormat="1">
      <c r="B101" s="235"/>
      <c r="C101" s="236"/>
      <c r="D101" s="232" t="s">
        <v>143</v>
      </c>
      <c r="E101" s="237" t="s">
        <v>21</v>
      </c>
      <c r="F101" s="238" t="s">
        <v>158</v>
      </c>
      <c r="G101" s="236"/>
      <c r="H101" s="239">
        <v>10.913</v>
      </c>
      <c r="I101" s="240"/>
      <c r="J101" s="236"/>
      <c r="K101" s="236"/>
      <c r="L101" s="241"/>
      <c r="M101" s="242"/>
      <c r="N101" s="243"/>
      <c r="O101" s="243"/>
      <c r="P101" s="243"/>
      <c r="Q101" s="243"/>
      <c r="R101" s="243"/>
      <c r="S101" s="243"/>
      <c r="T101" s="244"/>
      <c r="AT101" s="245" t="s">
        <v>143</v>
      </c>
      <c r="AU101" s="245" t="s">
        <v>87</v>
      </c>
      <c r="AV101" s="11" t="s">
        <v>87</v>
      </c>
      <c r="AW101" s="11" t="s">
        <v>39</v>
      </c>
      <c r="AX101" s="11" t="s">
        <v>84</v>
      </c>
      <c r="AY101" s="245" t="s">
        <v>132</v>
      </c>
    </row>
    <row r="102" s="1" customFormat="1" ht="38.25" customHeight="1">
      <c r="B102" s="45"/>
      <c r="C102" s="220" t="s">
        <v>159</v>
      </c>
      <c r="D102" s="220" t="s">
        <v>134</v>
      </c>
      <c r="E102" s="221" t="s">
        <v>160</v>
      </c>
      <c r="F102" s="222" t="s">
        <v>161</v>
      </c>
      <c r="G102" s="223" t="s">
        <v>137</v>
      </c>
      <c r="H102" s="224">
        <v>10.913</v>
      </c>
      <c r="I102" s="225"/>
      <c r="J102" s="226">
        <f>ROUND(I102*H102,2)</f>
        <v>0</v>
      </c>
      <c r="K102" s="222" t="s">
        <v>138</v>
      </c>
      <c r="L102" s="71"/>
      <c r="M102" s="227" t="s">
        <v>21</v>
      </c>
      <c r="N102" s="228" t="s">
        <v>47</v>
      </c>
      <c r="O102" s="46"/>
      <c r="P102" s="229">
        <f>O102*H102</f>
        <v>0</v>
      </c>
      <c r="Q102" s="229">
        <v>0</v>
      </c>
      <c r="R102" s="229">
        <f>Q102*H102</f>
        <v>0</v>
      </c>
      <c r="S102" s="229">
        <v>0</v>
      </c>
      <c r="T102" s="230">
        <f>S102*H102</f>
        <v>0</v>
      </c>
      <c r="AR102" s="23" t="s">
        <v>139</v>
      </c>
      <c r="AT102" s="23" t="s">
        <v>134</v>
      </c>
      <c r="AU102" s="23" t="s">
        <v>87</v>
      </c>
      <c r="AY102" s="23" t="s">
        <v>132</v>
      </c>
      <c r="BE102" s="231">
        <f>IF(N102="základní",J102,0)</f>
        <v>0</v>
      </c>
      <c r="BF102" s="231">
        <f>IF(N102="snížená",J102,0)</f>
        <v>0</v>
      </c>
      <c r="BG102" s="231">
        <f>IF(N102="zákl. přenesená",J102,0)</f>
        <v>0</v>
      </c>
      <c r="BH102" s="231">
        <f>IF(N102="sníž. přenesená",J102,0)</f>
        <v>0</v>
      </c>
      <c r="BI102" s="231">
        <f>IF(N102="nulová",J102,0)</f>
        <v>0</v>
      </c>
      <c r="BJ102" s="23" t="s">
        <v>84</v>
      </c>
      <c r="BK102" s="231">
        <f>ROUND(I102*H102,2)</f>
        <v>0</v>
      </c>
      <c r="BL102" s="23" t="s">
        <v>139</v>
      </c>
      <c r="BM102" s="23" t="s">
        <v>162</v>
      </c>
    </row>
    <row r="103" s="1" customFormat="1">
      <c r="B103" s="45"/>
      <c r="C103" s="73"/>
      <c r="D103" s="232" t="s">
        <v>141</v>
      </c>
      <c r="E103" s="73"/>
      <c r="F103" s="233" t="s">
        <v>157</v>
      </c>
      <c r="G103" s="73"/>
      <c r="H103" s="73"/>
      <c r="I103" s="190"/>
      <c r="J103" s="73"/>
      <c r="K103" s="73"/>
      <c r="L103" s="71"/>
      <c r="M103" s="234"/>
      <c r="N103" s="46"/>
      <c r="O103" s="46"/>
      <c r="P103" s="46"/>
      <c r="Q103" s="46"/>
      <c r="R103" s="46"/>
      <c r="S103" s="46"/>
      <c r="T103" s="94"/>
      <c r="AT103" s="23" t="s">
        <v>141</v>
      </c>
      <c r="AU103" s="23" t="s">
        <v>87</v>
      </c>
    </row>
    <row r="104" s="1" customFormat="1" ht="25.5" customHeight="1">
      <c r="B104" s="45"/>
      <c r="C104" s="220" t="s">
        <v>163</v>
      </c>
      <c r="D104" s="220" t="s">
        <v>134</v>
      </c>
      <c r="E104" s="221" t="s">
        <v>164</v>
      </c>
      <c r="F104" s="222" t="s">
        <v>165</v>
      </c>
      <c r="G104" s="223" t="s">
        <v>137</v>
      </c>
      <c r="H104" s="224">
        <v>3.7530000000000001</v>
      </c>
      <c r="I104" s="225"/>
      <c r="J104" s="226">
        <f>ROUND(I104*H104,2)</f>
        <v>0</v>
      </c>
      <c r="K104" s="222" t="s">
        <v>138</v>
      </c>
      <c r="L104" s="71"/>
      <c r="M104" s="227" t="s">
        <v>21</v>
      </c>
      <c r="N104" s="228" t="s">
        <v>47</v>
      </c>
      <c r="O104" s="46"/>
      <c r="P104" s="229">
        <f>O104*H104</f>
        <v>0</v>
      </c>
      <c r="Q104" s="229">
        <v>0</v>
      </c>
      <c r="R104" s="229">
        <f>Q104*H104</f>
        <v>0</v>
      </c>
      <c r="S104" s="229">
        <v>0</v>
      </c>
      <c r="T104" s="230">
        <f>S104*H104</f>
        <v>0</v>
      </c>
      <c r="AR104" s="23" t="s">
        <v>139</v>
      </c>
      <c r="AT104" s="23" t="s">
        <v>134</v>
      </c>
      <c r="AU104" s="23" t="s">
        <v>87</v>
      </c>
      <c r="AY104" s="23" t="s">
        <v>132</v>
      </c>
      <c r="BE104" s="231">
        <f>IF(N104="základní",J104,0)</f>
        <v>0</v>
      </c>
      <c r="BF104" s="231">
        <f>IF(N104="snížená",J104,0)</f>
        <v>0</v>
      </c>
      <c r="BG104" s="231">
        <f>IF(N104="zákl. přenesená",J104,0)</f>
        <v>0</v>
      </c>
      <c r="BH104" s="231">
        <f>IF(N104="sníž. přenesená",J104,0)</f>
        <v>0</v>
      </c>
      <c r="BI104" s="231">
        <f>IF(N104="nulová",J104,0)</f>
        <v>0</v>
      </c>
      <c r="BJ104" s="23" t="s">
        <v>84</v>
      </c>
      <c r="BK104" s="231">
        <f>ROUND(I104*H104,2)</f>
        <v>0</v>
      </c>
      <c r="BL104" s="23" t="s">
        <v>139</v>
      </c>
      <c r="BM104" s="23" t="s">
        <v>166</v>
      </c>
    </row>
    <row r="105" s="1" customFormat="1">
      <c r="B105" s="45"/>
      <c r="C105" s="73"/>
      <c r="D105" s="232" t="s">
        <v>141</v>
      </c>
      <c r="E105" s="73"/>
      <c r="F105" s="233" t="s">
        <v>167</v>
      </c>
      <c r="G105" s="73"/>
      <c r="H105" s="73"/>
      <c r="I105" s="190"/>
      <c r="J105" s="73"/>
      <c r="K105" s="73"/>
      <c r="L105" s="71"/>
      <c r="M105" s="234"/>
      <c r="N105" s="46"/>
      <c r="O105" s="46"/>
      <c r="P105" s="46"/>
      <c r="Q105" s="46"/>
      <c r="R105" s="46"/>
      <c r="S105" s="46"/>
      <c r="T105" s="94"/>
      <c r="AT105" s="23" t="s">
        <v>141</v>
      </c>
      <c r="AU105" s="23" t="s">
        <v>87</v>
      </c>
    </row>
    <row r="106" s="11" customFormat="1">
      <c r="B106" s="235"/>
      <c r="C106" s="236"/>
      <c r="D106" s="232" t="s">
        <v>143</v>
      </c>
      <c r="E106" s="237" t="s">
        <v>21</v>
      </c>
      <c r="F106" s="238" t="s">
        <v>168</v>
      </c>
      <c r="G106" s="236"/>
      <c r="H106" s="239">
        <v>3.7530000000000001</v>
      </c>
      <c r="I106" s="240"/>
      <c r="J106" s="236"/>
      <c r="K106" s="236"/>
      <c r="L106" s="241"/>
      <c r="M106" s="242"/>
      <c r="N106" s="243"/>
      <c r="O106" s="243"/>
      <c r="P106" s="243"/>
      <c r="Q106" s="243"/>
      <c r="R106" s="243"/>
      <c r="S106" s="243"/>
      <c r="T106" s="244"/>
      <c r="AT106" s="245" t="s">
        <v>143</v>
      </c>
      <c r="AU106" s="245" t="s">
        <v>87</v>
      </c>
      <c r="AV106" s="11" t="s">
        <v>87</v>
      </c>
      <c r="AW106" s="11" t="s">
        <v>39</v>
      </c>
      <c r="AX106" s="11" t="s">
        <v>84</v>
      </c>
      <c r="AY106" s="245" t="s">
        <v>132</v>
      </c>
    </row>
    <row r="107" s="1" customFormat="1" ht="38.25" customHeight="1">
      <c r="B107" s="45"/>
      <c r="C107" s="220" t="s">
        <v>169</v>
      </c>
      <c r="D107" s="220" t="s">
        <v>134</v>
      </c>
      <c r="E107" s="221" t="s">
        <v>170</v>
      </c>
      <c r="F107" s="222" t="s">
        <v>171</v>
      </c>
      <c r="G107" s="223" t="s">
        <v>137</v>
      </c>
      <c r="H107" s="224">
        <v>3.7530000000000001</v>
      </c>
      <c r="I107" s="225"/>
      <c r="J107" s="226">
        <f>ROUND(I107*H107,2)</f>
        <v>0</v>
      </c>
      <c r="K107" s="222" t="s">
        <v>138</v>
      </c>
      <c r="L107" s="71"/>
      <c r="M107" s="227" t="s">
        <v>21</v>
      </c>
      <c r="N107" s="228" t="s">
        <v>47</v>
      </c>
      <c r="O107" s="46"/>
      <c r="P107" s="229">
        <f>O107*H107</f>
        <v>0</v>
      </c>
      <c r="Q107" s="229">
        <v>0</v>
      </c>
      <c r="R107" s="229">
        <f>Q107*H107</f>
        <v>0</v>
      </c>
      <c r="S107" s="229">
        <v>0</v>
      </c>
      <c r="T107" s="230">
        <f>S107*H107</f>
        <v>0</v>
      </c>
      <c r="AR107" s="23" t="s">
        <v>139</v>
      </c>
      <c r="AT107" s="23" t="s">
        <v>134</v>
      </c>
      <c r="AU107" s="23" t="s">
        <v>87</v>
      </c>
      <c r="AY107" s="23" t="s">
        <v>132</v>
      </c>
      <c r="BE107" s="231">
        <f>IF(N107="základní",J107,0)</f>
        <v>0</v>
      </c>
      <c r="BF107" s="231">
        <f>IF(N107="snížená",J107,0)</f>
        <v>0</v>
      </c>
      <c r="BG107" s="231">
        <f>IF(N107="zákl. přenesená",J107,0)</f>
        <v>0</v>
      </c>
      <c r="BH107" s="231">
        <f>IF(N107="sníž. přenesená",J107,0)</f>
        <v>0</v>
      </c>
      <c r="BI107" s="231">
        <f>IF(N107="nulová",J107,0)</f>
        <v>0</v>
      </c>
      <c r="BJ107" s="23" t="s">
        <v>84</v>
      </c>
      <c r="BK107" s="231">
        <f>ROUND(I107*H107,2)</f>
        <v>0</v>
      </c>
      <c r="BL107" s="23" t="s">
        <v>139</v>
      </c>
      <c r="BM107" s="23" t="s">
        <v>172</v>
      </c>
    </row>
    <row r="108" s="1" customFormat="1">
      <c r="B108" s="45"/>
      <c r="C108" s="73"/>
      <c r="D108" s="232" t="s">
        <v>141</v>
      </c>
      <c r="E108" s="73"/>
      <c r="F108" s="233" t="s">
        <v>167</v>
      </c>
      <c r="G108" s="73"/>
      <c r="H108" s="73"/>
      <c r="I108" s="190"/>
      <c r="J108" s="73"/>
      <c r="K108" s="73"/>
      <c r="L108" s="71"/>
      <c r="M108" s="234"/>
      <c r="N108" s="46"/>
      <c r="O108" s="46"/>
      <c r="P108" s="46"/>
      <c r="Q108" s="46"/>
      <c r="R108" s="46"/>
      <c r="S108" s="46"/>
      <c r="T108" s="94"/>
      <c r="AT108" s="23" t="s">
        <v>141</v>
      </c>
      <c r="AU108" s="23" t="s">
        <v>87</v>
      </c>
    </row>
    <row r="109" s="1" customFormat="1" ht="38.25" customHeight="1">
      <c r="B109" s="45"/>
      <c r="C109" s="220" t="s">
        <v>173</v>
      </c>
      <c r="D109" s="220" t="s">
        <v>134</v>
      </c>
      <c r="E109" s="221" t="s">
        <v>174</v>
      </c>
      <c r="F109" s="222" t="s">
        <v>175</v>
      </c>
      <c r="G109" s="223" t="s">
        <v>137</v>
      </c>
      <c r="H109" s="224">
        <v>65.116</v>
      </c>
      <c r="I109" s="225"/>
      <c r="J109" s="226">
        <f>ROUND(I109*H109,2)</f>
        <v>0</v>
      </c>
      <c r="K109" s="222" t="s">
        <v>138</v>
      </c>
      <c r="L109" s="71"/>
      <c r="M109" s="227" t="s">
        <v>21</v>
      </c>
      <c r="N109" s="228" t="s">
        <v>47</v>
      </c>
      <c r="O109" s="46"/>
      <c r="P109" s="229">
        <f>O109*H109</f>
        <v>0</v>
      </c>
      <c r="Q109" s="229">
        <v>0</v>
      </c>
      <c r="R109" s="229">
        <f>Q109*H109</f>
        <v>0</v>
      </c>
      <c r="S109" s="229">
        <v>0</v>
      </c>
      <c r="T109" s="230">
        <f>S109*H109</f>
        <v>0</v>
      </c>
      <c r="AR109" s="23" t="s">
        <v>139</v>
      </c>
      <c r="AT109" s="23" t="s">
        <v>134</v>
      </c>
      <c r="AU109" s="23" t="s">
        <v>87</v>
      </c>
      <c r="AY109" s="23" t="s">
        <v>132</v>
      </c>
      <c r="BE109" s="231">
        <f>IF(N109="základní",J109,0)</f>
        <v>0</v>
      </c>
      <c r="BF109" s="231">
        <f>IF(N109="snížená",J109,0)</f>
        <v>0</v>
      </c>
      <c r="BG109" s="231">
        <f>IF(N109="zákl. přenesená",J109,0)</f>
        <v>0</v>
      </c>
      <c r="BH109" s="231">
        <f>IF(N109="sníž. přenesená",J109,0)</f>
        <v>0</v>
      </c>
      <c r="BI109" s="231">
        <f>IF(N109="nulová",J109,0)</f>
        <v>0</v>
      </c>
      <c r="BJ109" s="23" t="s">
        <v>84</v>
      </c>
      <c r="BK109" s="231">
        <f>ROUND(I109*H109,2)</f>
        <v>0</v>
      </c>
      <c r="BL109" s="23" t="s">
        <v>139</v>
      </c>
      <c r="BM109" s="23" t="s">
        <v>176</v>
      </c>
    </row>
    <row r="110" s="1" customFormat="1">
      <c r="B110" s="45"/>
      <c r="C110" s="73"/>
      <c r="D110" s="232" t="s">
        <v>141</v>
      </c>
      <c r="E110" s="73"/>
      <c r="F110" s="233" t="s">
        <v>177</v>
      </c>
      <c r="G110" s="73"/>
      <c r="H110" s="73"/>
      <c r="I110" s="190"/>
      <c r="J110" s="73"/>
      <c r="K110" s="73"/>
      <c r="L110" s="71"/>
      <c r="M110" s="234"/>
      <c r="N110" s="46"/>
      <c r="O110" s="46"/>
      <c r="P110" s="46"/>
      <c r="Q110" s="46"/>
      <c r="R110" s="46"/>
      <c r="S110" s="46"/>
      <c r="T110" s="94"/>
      <c r="AT110" s="23" t="s">
        <v>141</v>
      </c>
      <c r="AU110" s="23" t="s">
        <v>87</v>
      </c>
    </row>
    <row r="111" s="11" customFormat="1">
      <c r="B111" s="235"/>
      <c r="C111" s="236"/>
      <c r="D111" s="232" t="s">
        <v>143</v>
      </c>
      <c r="E111" s="237" t="s">
        <v>21</v>
      </c>
      <c r="F111" s="238" t="s">
        <v>178</v>
      </c>
      <c r="G111" s="236"/>
      <c r="H111" s="239">
        <v>4.3499999999999996</v>
      </c>
      <c r="I111" s="240"/>
      <c r="J111" s="236"/>
      <c r="K111" s="236"/>
      <c r="L111" s="241"/>
      <c r="M111" s="242"/>
      <c r="N111" s="243"/>
      <c r="O111" s="243"/>
      <c r="P111" s="243"/>
      <c r="Q111" s="243"/>
      <c r="R111" s="243"/>
      <c r="S111" s="243"/>
      <c r="T111" s="244"/>
      <c r="AT111" s="245" t="s">
        <v>143</v>
      </c>
      <c r="AU111" s="245" t="s">
        <v>87</v>
      </c>
      <c r="AV111" s="11" t="s">
        <v>87</v>
      </c>
      <c r="AW111" s="11" t="s">
        <v>39</v>
      </c>
      <c r="AX111" s="11" t="s">
        <v>76</v>
      </c>
      <c r="AY111" s="245" t="s">
        <v>132</v>
      </c>
    </row>
    <row r="112" s="11" customFormat="1">
      <c r="B112" s="235"/>
      <c r="C112" s="236"/>
      <c r="D112" s="232" t="s">
        <v>143</v>
      </c>
      <c r="E112" s="237" t="s">
        <v>21</v>
      </c>
      <c r="F112" s="238" t="s">
        <v>179</v>
      </c>
      <c r="G112" s="236"/>
      <c r="H112" s="239">
        <v>60.765999999999998</v>
      </c>
      <c r="I112" s="240"/>
      <c r="J112" s="236"/>
      <c r="K112" s="236"/>
      <c r="L112" s="241"/>
      <c r="M112" s="242"/>
      <c r="N112" s="243"/>
      <c r="O112" s="243"/>
      <c r="P112" s="243"/>
      <c r="Q112" s="243"/>
      <c r="R112" s="243"/>
      <c r="S112" s="243"/>
      <c r="T112" s="244"/>
      <c r="AT112" s="245" t="s">
        <v>143</v>
      </c>
      <c r="AU112" s="245" t="s">
        <v>87</v>
      </c>
      <c r="AV112" s="11" t="s">
        <v>87</v>
      </c>
      <c r="AW112" s="11" t="s">
        <v>39</v>
      </c>
      <c r="AX112" s="11" t="s">
        <v>76</v>
      </c>
      <c r="AY112" s="245" t="s">
        <v>132</v>
      </c>
    </row>
    <row r="113" s="12" customFormat="1">
      <c r="B113" s="246"/>
      <c r="C113" s="247"/>
      <c r="D113" s="232" t="s">
        <v>143</v>
      </c>
      <c r="E113" s="248" t="s">
        <v>21</v>
      </c>
      <c r="F113" s="249" t="s">
        <v>180</v>
      </c>
      <c r="G113" s="247"/>
      <c r="H113" s="250">
        <v>65.116</v>
      </c>
      <c r="I113" s="251"/>
      <c r="J113" s="247"/>
      <c r="K113" s="247"/>
      <c r="L113" s="252"/>
      <c r="M113" s="253"/>
      <c r="N113" s="254"/>
      <c r="O113" s="254"/>
      <c r="P113" s="254"/>
      <c r="Q113" s="254"/>
      <c r="R113" s="254"/>
      <c r="S113" s="254"/>
      <c r="T113" s="255"/>
      <c r="AT113" s="256" t="s">
        <v>143</v>
      </c>
      <c r="AU113" s="256" t="s">
        <v>87</v>
      </c>
      <c r="AV113" s="12" t="s">
        <v>139</v>
      </c>
      <c r="AW113" s="12" t="s">
        <v>39</v>
      </c>
      <c r="AX113" s="12" t="s">
        <v>84</v>
      </c>
      <c r="AY113" s="256" t="s">
        <v>132</v>
      </c>
    </row>
    <row r="114" s="1" customFormat="1" ht="51" customHeight="1">
      <c r="B114" s="45"/>
      <c r="C114" s="220" t="s">
        <v>181</v>
      </c>
      <c r="D114" s="220" t="s">
        <v>134</v>
      </c>
      <c r="E114" s="221" t="s">
        <v>182</v>
      </c>
      <c r="F114" s="222" t="s">
        <v>183</v>
      </c>
      <c r="G114" s="223" t="s">
        <v>137</v>
      </c>
      <c r="H114" s="224">
        <v>651.15999999999997</v>
      </c>
      <c r="I114" s="225"/>
      <c r="J114" s="226">
        <f>ROUND(I114*H114,2)</f>
        <v>0</v>
      </c>
      <c r="K114" s="222" t="s">
        <v>138</v>
      </c>
      <c r="L114" s="71"/>
      <c r="M114" s="227" t="s">
        <v>21</v>
      </c>
      <c r="N114" s="228" t="s">
        <v>47</v>
      </c>
      <c r="O114" s="46"/>
      <c r="P114" s="229">
        <f>O114*H114</f>
        <v>0</v>
      </c>
      <c r="Q114" s="229">
        <v>0</v>
      </c>
      <c r="R114" s="229">
        <f>Q114*H114</f>
        <v>0</v>
      </c>
      <c r="S114" s="229">
        <v>0</v>
      </c>
      <c r="T114" s="230">
        <f>S114*H114</f>
        <v>0</v>
      </c>
      <c r="AR114" s="23" t="s">
        <v>139</v>
      </c>
      <c r="AT114" s="23" t="s">
        <v>134</v>
      </c>
      <c r="AU114" s="23" t="s">
        <v>87</v>
      </c>
      <c r="AY114" s="23" t="s">
        <v>132</v>
      </c>
      <c r="BE114" s="231">
        <f>IF(N114="základní",J114,0)</f>
        <v>0</v>
      </c>
      <c r="BF114" s="231">
        <f>IF(N114="snížená",J114,0)</f>
        <v>0</v>
      </c>
      <c r="BG114" s="231">
        <f>IF(N114="zákl. přenesená",J114,0)</f>
        <v>0</v>
      </c>
      <c r="BH114" s="231">
        <f>IF(N114="sníž. přenesená",J114,0)</f>
        <v>0</v>
      </c>
      <c r="BI114" s="231">
        <f>IF(N114="nulová",J114,0)</f>
        <v>0</v>
      </c>
      <c r="BJ114" s="23" t="s">
        <v>84</v>
      </c>
      <c r="BK114" s="231">
        <f>ROUND(I114*H114,2)</f>
        <v>0</v>
      </c>
      <c r="BL114" s="23" t="s">
        <v>139</v>
      </c>
      <c r="BM114" s="23" t="s">
        <v>184</v>
      </c>
    </row>
    <row r="115" s="1" customFormat="1">
      <c r="B115" s="45"/>
      <c r="C115" s="73"/>
      <c r="D115" s="232" t="s">
        <v>141</v>
      </c>
      <c r="E115" s="73"/>
      <c r="F115" s="233" t="s">
        <v>177</v>
      </c>
      <c r="G115" s="73"/>
      <c r="H115" s="73"/>
      <c r="I115" s="190"/>
      <c r="J115" s="73"/>
      <c r="K115" s="73"/>
      <c r="L115" s="71"/>
      <c r="M115" s="234"/>
      <c r="N115" s="46"/>
      <c r="O115" s="46"/>
      <c r="P115" s="46"/>
      <c r="Q115" s="46"/>
      <c r="R115" s="46"/>
      <c r="S115" s="46"/>
      <c r="T115" s="94"/>
      <c r="AT115" s="23" t="s">
        <v>141</v>
      </c>
      <c r="AU115" s="23" t="s">
        <v>87</v>
      </c>
    </row>
    <row r="116" s="11" customFormat="1">
      <c r="B116" s="235"/>
      <c r="C116" s="236"/>
      <c r="D116" s="232" t="s">
        <v>143</v>
      </c>
      <c r="E116" s="237" t="s">
        <v>21</v>
      </c>
      <c r="F116" s="238" t="s">
        <v>185</v>
      </c>
      <c r="G116" s="236"/>
      <c r="H116" s="239">
        <v>651.15999999999997</v>
      </c>
      <c r="I116" s="240"/>
      <c r="J116" s="236"/>
      <c r="K116" s="236"/>
      <c r="L116" s="241"/>
      <c r="M116" s="242"/>
      <c r="N116" s="243"/>
      <c r="O116" s="243"/>
      <c r="P116" s="243"/>
      <c r="Q116" s="243"/>
      <c r="R116" s="243"/>
      <c r="S116" s="243"/>
      <c r="T116" s="244"/>
      <c r="AT116" s="245" t="s">
        <v>143</v>
      </c>
      <c r="AU116" s="245" t="s">
        <v>87</v>
      </c>
      <c r="AV116" s="11" t="s">
        <v>87</v>
      </c>
      <c r="AW116" s="11" t="s">
        <v>39</v>
      </c>
      <c r="AX116" s="11" t="s">
        <v>84</v>
      </c>
      <c r="AY116" s="245" t="s">
        <v>132</v>
      </c>
    </row>
    <row r="117" s="1" customFormat="1" ht="25.5" customHeight="1">
      <c r="B117" s="45"/>
      <c r="C117" s="220" t="s">
        <v>186</v>
      </c>
      <c r="D117" s="220" t="s">
        <v>134</v>
      </c>
      <c r="E117" s="221" t="s">
        <v>187</v>
      </c>
      <c r="F117" s="222" t="s">
        <v>188</v>
      </c>
      <c r="G117" s="223" t="s">
        <v>137</v>
      </c>
      <c r="H117" s="224">
        <v>5.9000000000000004</v>
      </c>
      <c r="I117" s="225"/>
      <c r="J117" s="226">
        <f>ROUND(I117*H117,2)</f>
        <v>0</v>
      </c>
      <c r="K117" s="222" t="s">
        <v>138</v>
      </c>
      <c r="L117" s="71"/>
      <c r="M117" s="227" t="s">
        <v>21</v>
      </c>
      <c r="N117" s="228" t="s">
        <v>47</v>
      </c>
      <c r="O117" s="46"/>
      <c r="P117" s="229">
        <f>O117*H117</f>
        <v>0</v>
      </c>
      <c r="Q117" s="229">
        <v>0</v>
      </c>
      <c r="R117" s="229">
        <f>Q117*H117</f>
        <v>0</v>
      </c>
      <c r="S117" s="229">
        <v>0</v>
      </c>
      <c r="T117" s="230">
        <f>S117*H117</f>
        <v>0</v>
      </c>
      <c r="AR117" s="23" t="s">
        <v>139</v>
      </c>
      <c r="AT117" s="23" t="s">
        <v>134</v>
      </c>
      <c r="AU117" s="23" t="s">
        <v>87</v>
      </c>
      <c r="AY117" s="23" t="s">
        <v>132</v>
      </c>
      <c r="BE117" s="231">
        <f>IF(N117="základní",J117,0)</f>
        <v>0</v>
      </c>
      <c r="BF117" s="231">
        <f>IF(N117="snížená",J117,0)</f>
        <v>0</v>
      </c>
      <c r="BG117" s="231">
        <f>IF(N117="zákl. přenesená",J117,0)</f>
        <v>0</v>
      </c>
      <c r="BH117" s="231">
        <f>IF(N117="sníž. přenesená",J117,0)</f>
        <v>0</v>
      </c>
      <c r="BI117" s="231">
        <f>IF(N117="nulová",J117,0)</f>
        <v>0</v>
      </c>
      <c r="BJ117" s="23" t="s">
        <v>84</v>
      </c>
      <c r="BK117" s="231">
        <f>ROUND(I117*H117,2)</f>
        <v>0</v>
      </c>
      <c r="BL117" s="23" t="s">
        <v>139</v>
      </c>
      <c r="BM117" s="23" t="s">
        <v>189</v>
      </c>
    </row>
    <row r="118" s="1" customFormat="1">
      <c r="B118" s="45"/>
      <c r="C118" s="73"/>
      <c r="D118" s="232" t="s">
        <v>141</v>
      </c>
      <c r="E118" s="73"/>
      <c r="F118" s="233" t="s">
        <v>190</v>
      </c>
      <c r="G118" s="73"/>
      <c r="H118" s="73"/>
      <c r="I118" s="190"/>
      <c r="J118" s="73"/>
      <c r="K118" s="73"/>
      <c r="L118" s="71"/>
      <c r="M118" s="234"/>
      <c r="N118" s="46"/>
      <c r="O118" s="46"/>
      <c r="P118" s="46"/>
      <c r="Q118" s="46"/>
      <c r="R118" s="46"/>
      <c r="S118" s="46"/>
      <c r="T118" s="94"/>
      <c r="AT118" s="23" t="s">
        <v>141</v>
      </c>
      <c r="AU118" s="23" t="s">
        <v>87</v>
      </c>
    </row>
    <row r="119" s="11" customFormat="1">
      <c r="B119" s="235"/>
      <c r="C119" s="236"/>
      <c r="D119" s="232" t="s">
        <v>143</v>
      </c>
      <c r="E119" s="237" t="s">
        <v>21</v>
      </c>
      <c r="F119" s="238" t="s">
        <v>191</v>
      </c>
      <c r="G119" s="236"/>
      <c r="H119" s="239">
        <v>2.8999999999999999</v>
      </c>
      <c r="I119" s="240"/>
      <c r="J119" s="236"/>
      <c r="K119" s="236"/>
      <c r="L119" s="241"/>
      <c r="M119" s="242"/>
      <c r="N119" s="243"/>
      <c r="O119" s="243"/>
      <c r="P119" s="243"/>
      <c r="Q119" s="243"/>
      <c r="R119" s="243"/>
      <c r="S119" s="243"/>
      <c r="T119" s="244"/>
      <c r="AT119" s="245" t="s">
        <v>143</v>
      </c>
      <c r="AU119" s="245" t="s">
        <v>87</v>
      </c>
      <c r="AV119" s="11" t="s">
        <v>87</v>
      </c>
      <c r="AW119" s="11" t="s">
        <v>39</v>
      </c>
      <c r="AX119" s="11" t="s">
        <v>76</v>
      </c>
      <c r="AY119" s="245" t="s">
        <v>132</v>
      </c>
    </row>
    <row r="120" s="11" customFormat="1">
      <c r="B120" s="235"/>
      <c r="C120" s="236"/>
      <c r="D120" s="232" t="s">
        <v>143</v>
      </c>
      <c r="E120" s="237" t="s">
        <v>21</v>
      </c>
      <c r="F120" s="238" t="s">
        <v>192</v>
      </c>
      <c r="G120" s="236"/>
      <c r="H120" s="239">
        <v>3</v>
      </c>
      <c r="I120" s="240"/>
      <c r="J120" s="236"/>
      <c r="K120" s="236"/>
      <c r="L120" s="241"/>
      <c r="M120" s="242"/>
      <c r="N120" s="243"/>
      <c r="O120" s="243"/>
      <c r="P120" s="243"/>
      <c r="Q120" s="243"/>
      <c r="R120" s="243"/>
      <c r="S120" s="243"/>
      <c r="T120" s="244"/>
      <c r="AT120" s="245" t="s">
        <v>143</v>
      </c>
      <c r="AU120" s="245" t="s">
        <v>87</v>
      </c>
      <c r="AV120" s="11" t="s">
        <v>87</v>
      </c>
      <c r="AW120" s="11" t="s">
        <v>39</v>
      </c>
      <c r="AX120" s="11" t="s">
        <v>76</v>
      </c>
      <c r="AY120" s="245" t="s">
        <v>132</v>
      </c>
    </row>
    <row r="121" s="12" customFormat="1">
      <c r="B121" s="246"/>
      <c r="C121" s="247"/>
      <c r="D121" s="232" t="s">
        <v>143</v>
      </c>
      <c r="E121" s="248" t="s">
        <v>21</v>
      </c>
      <c r="F121" s="249" t="s">
        <v>180</v>
      </c>
      <c r="G121" s="247"/>
      <c r="H121" s="250">
        <v>5.9000000000000004</v>
      </c>
      <c r="I121" s="251"/>
      <c r="J121" s="247"/>
      <c r="K121" s="247"/>
      <c r="L121" s="252"/>
      <c r="M121" s="253"/>
      <c r="N121" s="254"/>
      <c r="O121" s="254"/>
      <c r="P121" s="254"/>
      <c r="Q121" s="254"/>
      <c r="R121" s="254"/>
      <c r="S121" s="254"/>
      <c r="T121" s="255"/>
      <c r="AT121" s="256" t="s">
        <v>143</v>
      </c>
      <c r="AU121" s="256" t="s">
        <v>87</v>
      </c>
      <c r="AV121" s="12" t="s">
        <v>139</v>
      </c>
      <c r="AW121" s="12" t="s">
        <v>39</v>
      </c>
      <c r="AX121" s="12" t="s">
        <v>84</v>
      </c>
      <c r="AY121" s="256" t="s">
        <v>132</v>
      </c>
    </row>
    <row r="122" s="13" customFormat="1">
      <c r="B122" s="257"/>
      <c r="C122" s="258"/>
      <c r="D122" s="232" t="s">
        <v>143</v>
      </c>
      <c r="E122" s="259" t="s">
        <v>21</v>
      </c>
      <c r="F122" s="260" t="s">
        <v>193</v>
      </c>
      <c r="G122" s="258"/>
      <c r="H122" s="259" t="s">
        <v>21</v>
      </c>
      <c r="I122" s="261"/>
      <c r="J122" s="258"/>
      <c r="K122" s="258"/>
      <c r="L122" s="262"/>
      <c r="M122" s="263"/>
      <c r="N122" s="264"/>
      <c r="O122" s="264"/>
      <c r="P122" s="264"/>
      <c r="Q122" s="264"/>
      <c r="R122" s="264"/>
      <c r="S122" s="264"/>
      <c r="T122" s="265"/>
      <c r="AT122" s="266" t="s">
        <v>143</v>
      </c>
      <c r="AU122" s="266" t="s">
        <v>87</v>
      </c>
      <c r="AV122" s="13" t="s">
        <v>84</v>
      </c>
      <c r="AW122" s="13" t="s">
        <v>39</v>
      </c>
      <c r="AX122" s="13" t="s">
        <v>76</v>
      </c>
      <c r="AY122" s="266" t="s">
        <v>132</v>
      </c>
    </row>
    <row r="123" s="1" customFormat="1" ht="16.5" customHeight="1">
      <c r="B123" s="45"/>
      <c r="C123" s="220" t="s">
        <v>194</v>
      </c>
      <c r="D123" s="220" t="s">
        <v>134</v>
      </c>
      <c r="E123" s="221" t="s">
        <v>195</v>
      </c>
      <c r="F123" s="222" t="s">
        <v>196</v>
      </c>
      <c r="G123" s="223" t="s">
        <v>137</v>
      </c>
      <c r="H123" s="224">
        <v>71.016000000000005</v>
      </c>
      <c r="I123" s="225"/>
      <c r="J123" s="226">
        <f>ROUND(I123*H123,2)</f>
        <v>0</v>
      </c>
      <c r="K123" s="222" t="s">
        <v>138</v>
      </c>
      <c r="L123" s="71"/>
      <c r="M123" s="227" t="s">
        <v>21</v>
      </c>
      <c r="N123" s="228" t="s">
        <v>47</v>
      </c>
      <c r="O123" s="46"/>
      <c r="P123" s="229">
        <f>O123*H123</f>
        <v>0</v>
      </c>
      <c r="Q123" s="229">
        <v>0</v>
      </c>
      <c r="R123" s="229">
        <f>Q123*H123</f>
        <v>0</v>
      </c>
      <c r="S123" s="229">
        <v>0</v>
      </c>
      <c r="T123" s="230">
        <f>S123*H123</f>
        <v>0</v>
      </c>
      <c r="AR123" s="23" t="s">
        <v>139</v>
      </c>
      <c r="AT123" s="23" t="s">
        <v>134</v>
      </c>
      <c r="AU123" s="23" t="s">
        <v>87</v>
      </c>
      <c r="AY123" s="23" t="s">
        <v>132</v>
      </c>
      <c r="BE123" s="231">
        <f>IF(N123="základní",J123,0)</f>
        <v>0</v>
      </c>
      <c r="BF123" s="231">
        <f>IF(N123="snížená",J123,0)</f>
        <v>0</v>
      </c>
      <c r="BG123" s="231">
        <f>IF(N123="zákl. přenesená",J123,0)</f>
        <v>0</v>
      </c>
      <c r="BH123" s="231">
        <f>IF(N123="sníž. přenesená",J123,0)</f>
        <v>0</v>
      </c>
      <c r="BI123" s="231">
        <f>IF(N123="nulová",J123,0)</f>
        <v>0</v>
      </c>
      <c r="BJ123" s="23" t="s">
        <v>84</v>
      </c>
      <c r="BK123" s="231">
        <f>ROUND(I123*H123,2)</f>
        <v>0</v>
      </c>
      <c r="BL123" s="23" t="s">
        <v>139</v>
      </c>
      <c r="BM123" s="23" t="s">
        <v>197</v>
      </c>
    </row>
    <row r="124" s="1" customFormat="1">
      <c r="B124" s="45"/>
      <c r="C124" s="73"/>
      <c r="D124" s="232" t="s">
        <v>141</v>
      </c>
      <c r="E124" s="73"/>
      <c r="F124" s="233" t="s">
        <v>198</v>
      </c>
      <c r="G124" s="73"/>
      <c r="H124" s="73"/>
      <c r="I124" s="190"/>
      <c r="J124" s="73"/>
      <c r="K124" s="73"/>
      <c r="L124" s="71"/>
      <c r="M124" s="234"/>
      <c r="N124" s="46"/>
      <c r="O124" s="46"/>
      <c r="P124" s="46"/>
      <c r="Q124" s="46"/>
      <c r="R124" s="46"/>
      <c r="S124" s="46"/>
      <c r="T124" s="94"/>
      <c r="AT124" s="23" t="s">
        <v>141</v>
      </c>
      <c r="AU124" s="23" t="s">
        <v>87</v>
      </c>
    </row>
    <row r="125" s="11" customFormat="1">
      <c r="B125" s="235"/>
      <c r="C125" s="236"/>
      <c r="D125" s="232" t="s">
        <v>143</v>
      </c>
      <c r="E125" s="237" t="s">
        <v>21</v>
      </c>
      <c r="F125" s="238" t="s">
        <v>199</v>
      </c>
      <c r="G125" s="236"/>
      <c r="H125" s="239">
        <v>7.3499999999999996</v>
      </c>
      <c r="I125" s="240"/>
      <c r="J125" s="236"/>
      <c r="K125" s="236"/>
      <c r="L125" s="241"/>
      <c r="M125" s="242"/>
      <c r="N125" s="243"/>
      <c r="O125" s="243"/>
      <c r="P125" s="243"/>
      <c r="Q125" s="243"/>
      <c r="R125" s="243"/>
      <c r="S125" s="243"/>
      <c r="T125" s="244"/>
      <c r="AT125" s="245" t="s">
        <v>143</v>
      </c>
      <c r="AU125" s="245" t="s">
        <v>87</v>
      </c>
      <c r="AV125" s="11" t="s">
        <v>87</v>
      </c>
      <c r="AW125" s="11" t="s">
        <v>39</v>
      </c>
      <c r="AX125" s="11" t="s">
        <v>76</v>
      </c>
      <c r="AY125" s="245" t="s">
        <v>132</v>
      </c>
    </row>
    <row r="126" s="11" customFormat="1">
      <c r="B126" s="235"/>
      <c r="C126" s="236"/>
      <c r="D126" s="232" t="s">
        <v>143</v>
      </c>
      <c r="E126" s="237" t="s">
        <v>21</v>
      </c>
      <c r="F126" s="238" t="s">
        <v>200</v>
      </c>
      <c r="G126" s="236"/>
      <c r="H126" s="239">
        <v>63.665999999999997</v>
      </c>
      <c r="I126" s="240"/>
      <c r="J126" s="236"/>
      <c r="K126" s="236"/>
      <c r="L126" s="241"/>
      <c r="M126" s="242"/>
      <c r="N126" s="243"/>
      <c r="O126" s="243"/>
      <c r="P126" s="243"/>
      <c r="Q126" s="243"/>
      <c r="R126" s="243"/>
      <c r="S126" s="243"/>
      <c r="T126" s="244"/>
      <c r="AT126" s="245" t="s">
        <v>143</v>
      </c>
      <c r="AU126" s="245" t="s">
        <v>87</v>
      </c>
      <c r="AV126" s="11" t="s">
        <v>87</v>
      </c>
      <c r="AW126" s="11" t="s">
        <v>39</v>
      </c>
      <c r="AX126" s="11" t="s">
        <v>76</v>
      </c>
      <c r="AY126" s="245" t="s">
        <v>132</v>
      </c>
    </row>
    <row r="127" s="12" customFormat="1">
      <c r="B127" s="246"/>
      <c r="C127" s="247"/>
      <c r="D127" s="232" t="s">
        <v>143</v>
      </c>
      <c r="E127" s="248" t="s">
        <v>21</v>
      </c>
      <c r="F127" s="249" t="s">
        <v>180</v>
      </c>
      <c r="G127" s="247"/>
      <c r="H127" s="250">
        <v>71.016000000000005</v>
      </c>
      <c r="I127" s="251"/>
      <c r="J127" s="247"/>
      <c r="K127" s="247"/>
      <c r="L127" s="252"/>
      <c r="M127" s="253"/>
      <c r="N127" s="254"/>
      <c r="O127" s="254"/>
      <c r="P127" s="254"/>
      <c r="Q127" s="254"/>
      <c r="R127" s="254"/>
      <c r="S127" s="254"/>
      <c r="T127" s="255"/>
      <c r="AT127" s="256" t="s">
        <v>143</v>
      </c>
      <c r="AU127" s="256" t="s">
        <v>87</v>
      </c>
      <c r="AV127" s="12" t="s">
        <v>139</v>
      </c>
      <c r="AW127" s="12" t="s">
        <v>39</v>
      </c>
      <c r="AX127" s="12" t="s">
        <v>84</v>
      </c>
      <c r="AY127" s="256" t="s">
        <v>132</v>
      </c>
    </row>
    <row r="128" s="1" customFormat="1" ht="16.5" customHeight="1">
      <c r="B128" s="45"/>
      <c r="C128" s="220" t="s">
        <v>201</v>
      </c>
      <c r="D128" s="220" t="s">
        <v>134</v>
      </c>
      <c r="E128" s="221" t="s">
        <v>202</v>
      </c>
      <c r="F128" s="222" t="s">
        <v>203</v>
      </c>
      <c r="G128" s="223" t="s">
        <v>204</v>
      </c>
      <c r="H128" s="224">
        <v>123.72</v>
      </c>
      <c r="I128" s="225"/>
      <c r="J128" s="226">
        <f>ROUND(I128*H128,2)</f>
        <v>0</v>
      </c>
      <c r="K128" s="222" t="s">
        <v>138</v>
      </c>
      <c r="L128" s="71"/>
      <c r="M128" s="227" t="s">
        <v>21</v>
      </c>
      <c r="N128" s="228" t="s">
        <v>47</v>
      </c>
      <c r="O128" s="46"/>
      <c r="P128" s="229">
        <f>O128*H128</f>
        <v>0</v>
      </c>
      <c r="Q128" s="229">
        <v>0</v>
      </c>
      <c r="R128" s="229">
        <f>Q128*H128</f>
        <v>0</v>
      </c>
      <c r="S128" s="229">
        <v>0</v>
      </c>
      <c r="T128" s="230">
        <f>S128*H128</f>
        <v>0</v>
      </c>
      <c r="AR128" s="23" t="s">
        <v>139</v>
      </c>
      <c r="AT128" s="23" t="s">
        <v>134</v>
      </c>
      <c r="AU128" s="23" t="s">
        <v>87</v>
      </c>
      <c r="AY128" s="23" t="s">
        <v>132</v>
      </c>
      <c r="BE128" s="231">
        <f>IF(N128="základní",J128,0)</f>
        <v>0</v>
      </c>
      <c r="BF128" s="231">
        <f>IF(N128="snížená",J128,0)</f>
        <v>0</v>
      </c>
      <c r="BG128" s="231">
        <f>IF(N128="zákl. přenesená",J128,0)</f>
        <v>0</v>
      </c>
      <c r="BH128" s="231">
        <f>IF(N128="sníž. přenesená",J128,0)</f>
        <v>0</v>
      </c>
      <c r="BI128" s="231">
        <f>IF(N128="nulová",J128,0)</f>
        <v>0</v>
      </c>
      <c r="BJ128" s="23" t="s">
        <v>84</v>
      </c>
      <c r="BK128" s="231">
        <f>ROUND(I128*H128,2)</f>
        <v>0</v>
      </c>
      <c r="BL128" s="23" t="s">
        <v>139</v>
      </c>
      <c r="BM128" s="23" t="s">
        <v>205</v>
      </c>
    </row>
    <row r="129" s="1" customFormat="1">
      <c r="B129" s="45"/>
      <c r="C129" s="73"/>
      <c r="D129" s="232" t="s">
        <v>141</v>
      </c>
      <c r="E129" s="73"/>
      <c r="F129" s="233" t="s">
        <v>198</v>
      </c>
      <c r="G129" s="73"/>
      <c r="H129" s="73"/>
      <c r="I129" s="190"/>
      <c r="J129" s="73"/>
      <c r="K129" s="73"/>
      <c r="L129" s="71"/>
      <c r="M129" s="234"/>
      <c r="N129" s="46"/>
      <c r="O129" s="46"/>
      <c r="P129" s="46"/>
      <c r="Q129" s="46"/>
      <c r="R129" s="46"/>
      <c r="S129" s="46"/>
      <c r="T129" s="94"/>
      <c r="AT129" s="23" t="s">
        <v>141</v>
      </c>
      <c r="AU129" s="23" t="s">
        <v>87</v>
      </c>
    </row>
    <row r="130" s="11" customFormat="1">
      <c r="B130" s="235"/>
      <c r="C130" s="236"/>
      <c r="D130" s="232" t="s">
        <v>143</v>
      </c>
      <c r="E130" s="237" t="s">
        <v>21</v>
      </c>
      <c r="F130" s="238" t="s">
        <v>206</v>
      </c>
      <c r="G130" s="236"/>
      <c r="H130" s="239">
        <v>123.72</v>
      </c>
      <c r="I130" s="240"/>
      <c r="J130" s="236"/>
      <c r="K130" s="236"/>
      <c r="L130" s="241"/>
      <c r="M130" s="242"/>
      <c r="N130" s="243"/>
      <c r="O130" s="243"/>
      <c r="P130" s="243"/>
      <c r="Q130" s="243"/>
      <c r="R130" s="243"/>
      <c r="S130" s="243"/>
      <c r="T130" s="244"/>
      <c r="AT130" s="245" t="s">
        <v>143</v>
      </c>
      <c r="AU130" s="245" t="s">
        <v>87</v>
      </c>
      <c r="AV130" s="11" t="s">
        <v>87</v>
      </c>
      <c r="AW130" s="11" t="s">
        <v>39</v>
      </c>
      <c r="AX130" s="11" t="s">
        <v>84</v>
      </c>
      <c r="AY130" s="245" t="s">
        <v>132</v>
      </c>
    </row>
    <row r="131" s="1" customFormat="1" ht="25.5" customHeight="1">
      <c r="B131" s="45"/>
      <c r="C131" s="220" t="s">
        <v>207</v>
      </c>
      <c r="D131" s="220" t="s">
        <v>134</v>
      </c>
      <c r="E131" s="221" t="s">
        <v>208</v>
      </c>
      <c r="F131" s="222" t="s">
        <v>209</v>
      </c>
      <c r="G131" s="223" t="s">
        <v>137</v>
      </c>
      <c r="H131" s="224">
        <v>12.9</v>
      </c>
      <c r="I131" s="225"/>
      <c r="J131" s="226">
        <f>ROUND(I131*H131,2)</f>
        <v>0</v>
      </c>
      <c r="K131" s="222" t="s">
        <v>138</v>
      </c>
      <c r="L131" s="71"/>
      <c r="M131" s="227" t="s">
        <v>21</v>
      </c>
      <c r="N131" s="228" t="s">
        <v>47</v>
      </c>
      <c r="O131" s="46"/>
      <c r="P131" s="229">
        <f>O131*H131</f>
        <v>0</v>
      </c>
      <c r="Q131" s="229">
        <v>0</v>
      </c>
      <c r="R131" s="229">
        <f>Q131*H131</f>
        <v>0</v>
      </c>
      <c r="S131" s="229">
        <v>0</v>
      </c>
      <c r="T131" s="230">
        <f>S131*H131</f>
        <v>0</v>
      </c>
      <c r="AR131" s="23" t="s">
        <v>139</v>
      </c>
      <c r="AT131" s="23" t="s">
        <v>134</v>
      </c>
      <c r="AU131" s="23" t="s">
        <v>87</v>
      </c>
      <c r="AY131" s="23" t="s">
        <v>132</v>
      </c>
      <c r="BE131" s="231">
        <f>IF(N131="základní",J131,0)</f>
        <v>0</v>
      </c>
      <c r="BF131" s="231">
        <f>IF(N131="snížená",J131,0)</f>
        <v>0</v>
      </c>
      <c r="BG131" s="231">
        <f>IF(N131="zákl. přenesená",J131,0)</f>
        <v>0</v>
      </c>
      <c r="BH131" s="231">
        <f>IF(N131="sníž. přenesená",J131,0)</f>
        <v>0</v>
      </c>
      <c r="BI131" s="231">
        <f>IF(N131="nulová",J131,0)</f>
        <v>0</v>
      </c>
      <c r="BJ131" s="23" t="s">
        <v>84</v>
      </c>
      <c r="BK131" s="231">
        <f>ROUND(I131*H131,2)</f>
        <v>0</v>
      </c>
      <c r="BL131" s="23" t="s">
        <v>139</v>
      </c>
      <c r="BM131" s="23" t="s">
        <v>210</v>
      </c>
    </row>
    <row r="132" s="1" customFormat="1">
      <c r="B132" s="45"/>
      <c r="C132" s="73"/>
      <c r="D132" s="232" t="s">
        <v>141</v>
      </c>
      <c r="E132" s="73"/>
      <c r="F132" s="233" t="s">
        <v>211</v>
      </c>
      <c r="G132" s="73"/>
      <c r="H132" s="73"/>
      <c r="I132" s="190"/>
      <c r="J132" s="73"/>
      <c r="K132" s="73"/>
      <c r="L132" s="71"/>
      <c r="M132" s="234"/>
      <c r="N132" s="46"/>
      <c r="O132" s="46"/>
      <c r="P132" s="46"/>
      <c r="Q132" s="46"/>
      <c r="R132" s="46"/>
      <c r="S132" s="46"/>
      <c r="T132" s="94"/>
      <c r="AT132" s="23" t="s">
        <v>141</v>
      </c>
      <c r="AU132" s="23" t="s">
        <v>87</v>
      </c>
    </row>
    <row r="133" s="11" customFormat="1">
      <c r="B133" s="235"/>
      <c r="C133" s="236"/>
      <c r="D133" s="232" t="s">
        <v>143</v>
      </c>
      <c r="E133" s="237" t="s">
        <v>21</v>
      </c>
      <c r="F133" s="238" t="s">
        <v>212</v>
      </c>
      <c r="G133" s="236"/>
      <c r="H133" s="239">
        <v>10</v>
      </c>
      <c r="I133" s="240"/>
      <c r="J133" s="236"/>
      <c r="K133" s="236"/>
      <c r="L133" s="241"/>
      <c r="M133" s="242"/>
      <c r="N133" s="243"/>
      <c r="O133" s="243"/>
      <c r="P133" s="243"/>
      <c r="Q133" s="243"/>
      <c r="R133" s="243"/>
      <c r="S133" s="243"/>
      <c r="T133" s="244"/>
      <c r="AT133" s="245" t="s">
        <v>143</v>
      </c>
      <c r="AU133" s="245" t="s">
        <v>87</v>
      </c>
      <c r="AV133" s="11" t="s">
        <v>87</v>
      </c>
      <c r="AW133" s="11" t="s">
        <v>39</v>
      </c>
      <c r="AX133" s="11" t="s">
        <v>76</v>
      </c>
      <c r="AY133" s="245" t="s">
        <v>132</v>
      </c>
    </row>
    <row r="134" s="11" customFormat="1">
      <c r="B134" s="235"/>
      <c r="C134" s="236"/>
      <c r="D134" s="232" t="s">
        <v>143</v>
      </c>
      <c r="E134" s="237" t="s">
        <v>21</v>
      </c>
      <c r="F134" s="238" t="s">
        <v>191</v>
      </c>
      <c r="G134" s="236"/>
      <c r="H134" s="239">
        <v>2.8999999999999999</v>
      </c>
      <c r="I134" s="240"/>
      <c r="J134" s="236"/>
      <c r="K134" s="236"/>
      <c r="L134" s="241"/>
      <c r="M134" s="242"/>
      <c r="N134" s="243"/>
      <c r="O134" s="243"/>
      <c r="P134" s="243"/>
      <c r="Q134" s="243"/>
      <c r="R134" s="243"/>
      <c r="S134" s="243"/>
      <c r="T134" s="244"/>
      <c r="AT134" s="245" t="s">
        <v>143</v>
      </c>
      <c r="AU134" s="245" t="s">
        <v>87</v>
      </c>
      <c r="AV134" s="11" t="s">
        <v>87</v>
      </c>
      <c r="AW134" s="11" t="s">
        <v>39</v>
      </c>
      <c r="AX134" s="11" t="s">
        <v>76</v>
      </c>
      <c r="AY134" s="245" t="s">
        <v>132</v>
      </c>
    </row>
    <row r="135" s="12" customFormat="1">
      <c r="B135" s="246"/>
      <c r="C135" s="247"/>
      <c r="D135" s="232" t="s">
        <v>143</v>
      </c>
      <c r="E135" s="248" t="s">
        <v>21</v>
      </c>
      <c r="F135" s="249" t="s">
        <v>180</v>
      </c>
      <c r="G135" s="247"/>
      <c r="H135" s="250">
        <v>12.9</v>
      </c>
      <c r="I135" s="251"/>
      <c r="J135" s="247"/>
      <c r="K135" s="247"/>
      <c r="L135" s="252"/>
      <c r="M135" s="253"/>
      <c r="N135" s="254"/>
      <c r="O135" s="254"/>
      <c r="P135" s="254"/>
      <c r="Q135" s="254"/>
      <c r="R135" s="254"/>
      <c r="S135" s="254"/>
      <c r="T135" s="255"/>
      <c r="AT135" s="256" t="s">
        <v>143</v>
      </c>
      <c r="AU135" s="256" t="s">
        <v>87</v>
      </c>
      <c r="AV135" s="12" t="s">
        <v>139</v>
      </c>
      <c r="AW135" s="12" t="s">
        <v>39</v>
      </c>
      <c r="AX135" s="12" t="s">
        <v>84</v>
      </c>
      <c r="AY135" s="256" t="s">
        <v>132</v>
      </c>
    </row>
    <row r="136" s="13" customFormat="1">
      <c r="B136" s="257"/>
      <c r="C136" s="258"/>
      <c r="D136" s="232" t="s">
        <v>143</v>
      </c>
      <c r="E136" s="259" t="s">
        <v>21</v>
      </c>
      <c r="F136" s="260" t="s">
        <v>193</v>
      </c>
      <c r="G136" s="258"/>
      <c r="H136" s="259" t="s">
        <v>21</v>
      </c>
      <c r="I136" s="261"/>
      <c r="J136" s="258"/>
      <c r="K136" s="258"/>
      <c r="L136" s="262"/>
      <c r="M136" s="263"/>
      <c r="N136" s="264"/>
      <c r="O136" s="264"/>
      <c r="P136" s="264"/>
      <c r="Q136" s="264"/>
      <c r="R136" s="264"/>
      <c r="S136" s="264"/>
      <c r="T136" s="265"/>
      <c r="AT136" s="266" t="s">
        <v>143</v>
      </c>
      <c r="AU136" s="266" t="s">
        <v>87</v>
      </c>
      <c r="AV136" s="13" t="s">
        <v>84</v>
      </c>
      <c r="AW136" s="13" t="s">
        <v>39</v>
      </c>
      <c r="AX136" s="13" t="s">
        <v>76</v>
      </c>
      <c r="AY136" s="266" t="s">
        <v>132</v>
      </c>
    </row>
    <row r="137" s="1" customFormat="1" ht="16.5" customHeight="1">
      <c r="B137" s="45"/>
      <c r="C137" s="267" t="s">
        <v>213</v>
      </c>
      <c r="D137" s="267" t="s">
        <v>214</v>
      </c>
      <c r="E137" s="268" t="s">
        <v>215</v>
      </c>
      <c r="F137" s="269" t="s">
        <v>216</v>
      </c>
      <c r="G137" s="270" t="s">
        <v>204</v>
      </c>
      <c r="H137" s="271">
        <v>18</v>
      </c>
      <c r="I137" s="272"/>
      <c r="J137" s="273">
        <f>ROUND(I137*H137,2)</f>
        <v>0</v>
      </c>
      <c r="K137" s="269" t="s">
        <v>138</v>
      </c>
      <c r="L137" s="274"/>
      <c r="M137" s="275" t="s">
        <v>21</v>
      </c>
      <c r="N137" s="276" t="s">
        <v>47</v>
      </c>
      <c r="O137" s="46"/>
      <c r="P137" s="229">
        <f>O137*H137</f>
        <v>0</v>
      </c>
      <c r="Q137" s="229">
        <v>1</v>
      </c>
      <c r="R137" s="229">
        <f>Q137*H137</f>
        <v>18</v>
      </c>
      <c r="S137" s="229">
        <v>0</v>
      </c>
      <c r="T137" s="230">
        <f>S137*H137</f>
        <v>0</v>
      </c>
      <c r="AR137" s="23" t="s">
        <v>173</v>
      </c>
      <c r="AT137" s="23" t="s">
        <v>214</v>
      </c>
      <c r="AU137" s="23" t="s">
        <v>87</v>
      </c>
      <c r="AY137" s="23" t="s">
        <v>132</v>
      </c>
      <c r="BE137" s="231">
        <f>IF(N137="základní",J137,0)</f>
        <v>0</v>
      </c>
      <c r="BF137" s="231">
        <f>IF(N137="snížená",J137,0)</f>
        <v>0</v>
      </c>
      <c r="BG137" s="231">
        <f>IF(N137="zákl. přenesená",J137,0)</f>
        <v>0</v>
      </c>
      <c r="BH137" s="231">
        <f>IF(N137="sníž. přenesená",J137,0)</f>
        <v>0</v>
      </c>
      <c r="BI137" s="231">
        <f>IF(N137="nulová",J137,0)</f>
        <v>0</v>
      </c>
      <c r="BJ137" s="23" t="s">
        <v>84</v>
      </c>
      <c r="BK137" s="231">
        <f>ROUND(I137*H137,2)</f>
        <v>0</v>
      </c>
      <c r="BL137" s="23" t="s">
        <v>139</v>
      </c>
      <c r="BM137" s="23" t="s">
        <v>217</v>
      </c>
    </row>
    <row r="138" s="11" customFormat="1">
      <c r="B138" s="235"/>
      <c r="C138" s="236"/>
      <c r="D138" s="232" t="s">
        <v>143</v>
      </c>
      <c r="E138" s="237" t="s">
        <v>21</v>
      </c>
      <c r="F138" s="238" t="s">
        <v>218</v>
      </c>
      <c r="G138" s="236"/>
      <c r="H138" s="239">
        <v>18</v>
      </c>
      <c r="I138" s="240"/>
      <c r="J138" s="236"/>
      <c r="K138" s="236"/>
      <c r="L138" s="241"/>
      <c r="M138" s="242"/>
      <c r="N138" s="243"/>
      <c r="O138" s="243"/>
      <c r="P138" s="243"/>
      <c r="Q138" s="243"/>
      <c r="R138" s="243"/>
      <c r="S138" s="243"/>
      <c r="T138" s="244"/>
      <c r="AT138" s="245" t="s">
        <v>143</v>
      </c>
      <c r="AU138" s="245" t="s">
        <v>87</v>
      </c>
      <c r="AV138" s="11" t="s">
        <v>87</v>
      </c>
      <c r="AW138" s="11" t="s">
        <v>39</v>
      </c>
      <c r="AX138" s="11" t="s">
        <v>84</v>
      </c>
      <c r="AY138" s="245" t="s">
        <v>132</v>
      </c>
    </row>
    <row r="139" s="1" customFormat="1" ht="25.5" customHeight="1">
      <c r="B139" s="45"/>
      <c r="C139" s="220" t="s">
        <v>10</v>
      </c>
      <c r="D139" s="220" t="s">
        <v>134</v>
      </c>
      <c r="E139" s="221" t="s">
        <v>219</v>
      </c>
      <c r="F139" s="222" t="s">
        <v>220</v>
      </c>
      <c r="G139" s="223" t="s">
        <v>221</v>
      </c>
      <c r="H139" s="224">
        <v>7.5</v>
      </c>
      <c r="I139" s="225"/>
      <c r="J139" s="226">
        <f>ROUND(I139*H139,2)</f>
        <v>0</v>
      </c>
      <c r="K139" s="222" t="s">
        <v>138</v>
      </c>
      <c r="L139" s="71"/>
      <c r="M139" s="227" t="s">
        <v>21</v>
      </c>
      <c r="N139" s="228" t="s">
        <v>47</v>
      </c>
      <c r="O139" s="46"/>
      <c r="P139" s="229">
        <f>O139*H139</f>
        <v>0</v>
      </c>
      <c r="Q139" s="229">
        <v>0</v>
      </c>
      <c r="R139" s="229">
        <f>Q139*H139</f>
        <v>0</v>
      </c>
      <c r="S139" s="229">
        <v>0</v>
      </c>
      <c r="T139" s="230">
        <f>S139*H139</f>
        <v>0</v>
      </c>
      <c r="AR139" s="23" t="s">
        <v>139</v>
      </c>
      <c r="AT139" s="23" t="s">
        <v>134</v>
      </c>
      <c r="AU139" s="23" t="s">
        <v>87</v>
      </c>
      <c r="AY139" s="23" t="s">
        <v>132</v>
      </c>
      <c r="BE139" s="231">
        <f>IF(N139="základní",J139,0)</f>
        <v>0</v>
      </c>
      <c r="BF139" s="231">
        <f>IF(N139="snížená",J139,0)</f>
        <v>0</v>
      </c>
      <c r="BG139" s="231">
        <f>IF(N139="zákl. přenesená",J139,0)</f>
        <v>0</v>
      </c>
      <c r="BH139" s="231">
        <f>IF(N139="sníž. přenesená",J139,0)</f>
        <v>0</v>
      </c>
      <c r="BI139" s="231">
        <f>IF(N139="nulová",J139,0)</f>
        <v>0</v>
      </c>
      <c r="BJ139" s="23" t="s">
        <v>84</v>
      </c>
      <c r="BK139" s="231">
        <f>ROUND(I139*H139,2)</f>
        <v>0</v>
      </c>
      <c r="BL139" s="23" t="s">
        <v>139</v>
      </c>
      <c r="BM139" s="23" t="s">
        <v>222</v>
      </c>
    </row>
    <row r="140" s="1" customFormat="1">
      <c r="B140" s="45"/>
      <c r="C140" s="73"/>
      <c r="D140" s="232" t="s">
        <v>141</v>
      </c>
      <c r="E140" s="73"/>
      <c r="F140" s="233" t="s">
        <v>223</v>
      </c>
      <c r="G140" s="73"/>
      <c r="H140" s="73"/>
      <c r="I140" s="190"/>
      <c r="J140" s="73"/>
      <c r="K140" s="73"/>
      <c r="L140" s="71"/>
      <c r="M140" s="234"/>
      <c r="N140" s="46"/>
      <c r="O140" s="46"/>
      <c r="P140" s="46"/>
      <c r="Q140" s="46"/>
      <c r="R140" s="46"/>
      <c r="S140" s="46"/>
      <c r="T140" s="94"/>
      <c r="AT140" s="23" t="s">
        <v>141</v>
      </c>
      <c r="AU140" s="23" t="s">
        <v>87</v>
      </c>
    </row>
    <row r="141" s="11" customFormat="1">
      <c r="B141" s="235"/>
      <c r="C141" s="236"/>
      <c r="D141" s="232" t="s">
        <v>143</v>
      </c>
      <c r="E141" s="237" t="s">
        <v>21</v>
      </c>
      <c r="F141" s="238" t="s">
        <v>224</v>
      </c>
      <c r="G141" s="236"/>
      <c r="H141" s="239">
        <v>7.5</v>
      </c>
      <c r="I141" s="240"/>
      <c r="J141" s="236"/>
      <c r="K141" s="236"/>
      <c r="L141" s="241"/>
      <c r="M141" s="242"/>
      <c r="N141" s="243"/>
      <c r="O141" s="243"/>
      <c r="P141" s="243"/>
      <c r="Q141" s="243"/>
      <c r="R141" s="243"/>
      <c r="S141" s="243"/>
      <c r="T141" s="244"/>
      <c r="AT141" s="245" t="s">
        <v>143</v>
      </c>
      <c r="AU141" s="245" t="s">
        <v>87</v>
      </c>
      <c r="AV141" s="11" t="s">
        <v>87</v>
      </c>
      <c r="AW141" s="11" t="s">
        <v>39</v>
      </c>
      <c r="AX141" s="11" t="s">
        <v>84</v>
      </c>
      <c r="AY141" s="245" t="s">
        <v>132</v>
      </c>
    </row>
    <row r="142" s="1" customFormat="1" ht="25.5" customHeight="1">
      <c r="B142" s="45"/>
      <c r="C142" s="220" t="s">
        <v>225</v>
      </c>
      <c r="D142" s="220" t="s">
        <v>134</v>
      </c>
      <c r="E142" s="221" t="s">
        <v>226</v>
      </c>
      <c r="F142" s="222" t="s">
        <v>227</v>
      </c>
      <c r="G142" s="223" t="s">
        <v>221</v>
      </c>
      <c r="H142" s="224">
        <v>7.5</v>
      </c>
      <c r="I142" s="225"/>
      <c r="J142" s="226">
        <f>ROUND(I142*H142,2)</f>
        <v>0</v>
      </c>
      <c r="K142" s="222" t="s">
        <v>138</v>
      </c>
      <c r="L142" s="71"/>
      <c r="M142" s="227" t="s">
        <v>21</v>
      </c>
      <c r="N142" s="228" t="s">
        <v>47</v>
      </c>
      <c r="O142" s="46"/>
      <c r="P142" s="229">
        <f>O142*H142</f>
        <v>0</v>
      </c>
      <c r="Q142" s="229">
        <v>0</v>
      </c>
      <c r="R142" s="229">
        <f>Q142*H142</f>
        <v>0</v>
      </c>
      <c r="S142" s="229">
        <v>0</v>
      </c>
      <c r="T142" s="230">
        <f>S142*H142</f>
        <v>0</v>
      </c>
      <c r="AR142" s="23" t="s">
        <v>139</v>
      </c>
      <c r="AT142" s="23" t="s">
        <v>134</v>
      </c>
      <c r="AU142" s="23" t="s">
        <v>87</v>
      </c>
      <c r="AY142" s="23" t="s">
        <v>132</v>
      </c>
      <c r="BE142" s="231">
        <f>IF(N142="základní",J142,0)</f>
        <v>0</v>
      </c>
      <c r="BF142" s="231">
        <f>IF(N142="snížená",J142,0)</f>
        <v>0</v>
      </c>
      <c r="BG142" s="231">
        <f>IF(N142="zákl. přenesená",J142,0)</f>
        <v>0</v>
      </c>
      <c r="BH142" s="231">
        <f>IF(N142="sníž. přenesená",J142,0)</f>
        <v>0</v>
      </c>
      <c r="BI142" s="231">
        <f>IF(N142="nulová",J142,0)</f>
        <v>0</v>
      </c>
      <c r="BJ142" s="23" t="s">
        <v>84</v>
      </c>
      <c r="BK142" s="231">
        <f>ROUND(I142*H142,2)</f>
        <v>0</v>
      </c>
      <c r="BL142" s="23" t="s">
        <v>139</v>
      </c>
      <c r="BM142" s="23" t="s">
        <v>228</v>
      </c>
    </row>
    <row r="143" s="1" customFormat="1">
      <c r="B143" s="45"/>
      <c r="C143" s="73"/>
      <c r="D143" s="232" t="s">
        <v>141</v>
      </c>
      <c r="E143" s="73"/>
      <c r="F143" s="233" t="s">
        <v>229</v>
      </c>
      <c r="G143" s="73"/>
      <c r="H143" s="73"/>
      <c r="I143" s="190"/>
      <c r="J143" s="73"/>
      <c r="K143" s="73"/>
      <c r="L143" s="71"/>
      <c r="M143" s="234"/>
      <c r="N143" s="46"/>
      <c r="O143" s="46"/>
      <c r="P143" s="46"/>
      <c r="Q143" s="46"/>
      <c r="R143" s="46"/>
      <c r="S143" s="46"/>
      <c r="T143" s="94"/>
      <c r="AT143" s="23" t="s">
        <v>141</v>
      </c>
      <c r="AU143" s="23" t="s">
        <v>87</v>
      </c>
    </row>
    <row r="144" s="11" customFormat="1">
      <c r="B144" s="235"/>
      <c r="C144" s="236"/>
      <c r="D144" s="232" t="s">
        <v>143</v>
      </c>
      <c r="E144" s="237" t="s">
        <v>21</v>
      </c>
      <c r="F144" s="238" t="s">
        <v>224</v>
      </c>
      <c r="G144" s="236"/>
      <c r="H144" s="239">
        <v>7.5</v>
      </c>
      <c r="I144" s="240"/>
      <c r="J144" s="236"/>
      <c r="K144" s="236"/>
      <c r="L144" s="241"/>
      <c r="M144" s="242"/>
      <c r="N144" s="243"/>
      <c r="O144" s="243"/>
      <c r="P144" s="243"/>
      <c r="Q144" s="243"/>
      <c r="R144" s="243"/>
      <c r="S144" s="243"/>
      <c r="T144" s="244"/>
      <c r="AT144" s="245" t="s">
        <v>143</v>
      </c>
      <c r="AU144" s="245" t="s">
        <v>87</v>
      </c>
      <c r="AV144" s="11" t="s">
        <v>87</v>
      </c>
      <c r="AW144" s="11" t="s">
        <v>39</v>
      </c>
      <c r="AX144" s="11" t="s">
        <v>84</v>
      </c>
      <c r="AY144" s="245" t="s">
        <v>132</v>
      </c>
    </row>
    <row r="145" s="1" customFormat="1" ht="25.5" customHeight="1">
      <c r="B145" s="45"/>
      <c r="C145" s="220" t="s">
        <v>230</v>
      </c>
      <c r="D145" s="220" t="s">
        <v>134</v>
      </c>
      <c r="E145" s="221" t="s">
        <v>231</v>
      </c>
      <c r="F145" s="222" t="s">
        <v>232</v>
      </c>
      <c r="G145" s="223" t="s">
        <v>221</v>
      </c>
      <c r="H145" s="224">
        <v>12.5</v>
      </c>
      <c r="I145" s="225"/>
      <c r="J145" s="226">
        <f>ROUND(I145*H145,2)</f>
        <v>0</v>
      </c>
      <c r="K145" s="222" t="s">
        <v>138</v>
      </c>
      <c r="L145" s="71"/>
      <c r="M145" s="227" t="s">
        <v>21</v>
      </c>
      <c r="N145" s="228" t="s">
        <v>47</v>
      </c>
      <c r="O145" s="46"/>
      <c r="P145" s="229">
        <f>O145*H145</f>
        <v>0</v>
      </c>
      <c r="Q145" s="229">
        <v>0</v>
      </c>
      <c r="R145" s="229">
        <f>Q145*H145</f>
        <v>0</v>
      </c>
      <c r="S145" s="229">
        <v>0</v>
      </c>
      <c r="T145" s="230">
        <f>S145*H145</f>
        <v>0</v>
      </c>
      <c r="AR145" s="23" t="s">
        <v>139</v>
      </c>
      <c r="AT145" s="23" t="s">
        <v>134</v>
      </c>
      <c r="AU145" s="23" t="s">
        <v>87</v>
      </c>
      <c r="AY145" s="23" t="s">
        <v>132</v>
      </c>
      <c r="BE145" s="231">
        <f>IF(N145="základní",J145,0)</f>
        <v>0</v>
      </c>
      <c r="BF145" s="231">
        <f>IF(N145="snížená",J145,0)</f>
        <v>0</v>
      </c>
      <c r="BG145" s="231">
        <f>IF(N145="zákl. přenesená",J145,0)</f>
        <v>0</v>
      </c>
      <c r="BH145" s="231">
        <f>IF(N145="sníž. přenesená",J145,0)</f>
        <v>0</v>
      </c>
      <c r="BI145" s="231">
        <f>IF(N145="nulová",J145,0)</f>
        <v>0</v>
      </c>
      <c r="BJ145" s="23" t="s">
        <v>84</v>
      </c>
      <c r="BK145" s="231">
        <f>ROUND(I145*H145,2)</f>
        <v>0</v>
      </c>
      <c r="BL145" s="23" t="s">
        <v>139</v>
      </c>
      <c r="BM145" s="23" t="s">
        <v>233</v>
      </c>
    </row>
    <row r="146" s="1" customFormat="1">
      <c r="B146" s="45"/>
      <c r="C146" s="73"/>
      <c r="D146" s="232" t="s">
        <v>141</v>
      </c>
      <c r="E146" s="73"/>
      <c r="F146" s="233" t="s">
        <v>229</v>
      </c>
      <c r="G146" s="73"/>
      <c r="H146" s="73"/>
      <c r="I146" s="190"/>
      <c r="J146" s="73"/>
      <c r="K146" s="73"/>
      <c r="L146" s="71"/>
      <c r="M146" s="234"/>
      <c r="N146" s="46"/>
      <c r="O146" s="46"/>
      <c r="P146" s="46"/>
      <c r="Q146" s="46"/>
      <c r="R146" s="46"/>
      <c r="S146" s="46"/>
      <c r="T146" s="94"/>
      <c r="AT146" s="23" t="s">
        <v>141</v>
      </c>
      <c r="AU146" s="23" t="s">
        <v>87</v>
      </c>
    </row>
    <row r="147" s="11" customFormat="1">
      <c r="B147" s="235"/>
      <c r="C147" s="236"/>
      <c r="D147" s="232" t="s">
        <v>143</v>
      </c>
      <c r="E147" s="237" t="s">
        <v>21</v>
      </c>
      <c r="F147" s="238" t="s">
        <v>234</v>
      </c>
      <c r="G147" s="236"/>
      <c r="H147" s="239">
        <v>12.5</v>
      </c>
      <c r="I147" s="240"/>
      <c r="J147" s="236"/>
      <c r="K147" s="236"/>
      <c r="L147" s="241"/>
      <c r="M147" s="242"/>
      <c r="N147" s="243"/>
      <c r="O147" s="243"/>
      <c r="P147" s="243"/>
      <c r="Q147" s="243"/>
      <c r="R147" s="243"/>
      <c r="S147" s="243"/>
      <c r="T147" s="244"/>
      <c r="AT147" s="245" t="s">
        <v>143</v>
      </c>
      <c r="AU147" s="245" t="s">
        <v>87</v>
      </c>
      <c r="AV147" s="11" t="s">
        <v>87</v>
      </c>
      <c r="AW147" s="11" t="s">
        <v>39</v>
      </c>
      <c r="AX147" s="11" t="s">
        <v>84</v>
      </c>
      <c r="AY147" s="245" t="s">
        <v>132</v>
      </c>
    </row>
    <row r="148" s="1" customFormat="1" ht="16.5" customHeight="1">
      <c r="B148" s="45"/>
      <c r="C148" s="267" t="s">
        <v>235</v>
      </c>
      <c r="D148" s="267" t="s">
        <v>214</v>
      </c>
      <c r="E148" s="268" t="s">
        <v>236</v>
      </c>
      <c r="F148" s="269" t="s">
        <v>237</v>
      </c>
      <c r="G148" s="270" t="s">
        <v>238</v>
      </c>
      <c r="H148" s="271">
        <v>0.72099999999999997</v>
      </c>
      <c r="I148" s="272"/>
      <c r="J148" s="273">
        <f>ROUND(I148*H148,2)</f>
        <v>0</v>
      </c>
      <c r="K148" s="269" t="s">
        <v>138</v>
      </c>
      <c r="L148" s="274"/>
      <c r="M148" s="275" t="s">
        <v>21</v>
      </c>
      <c r="N148" s="276" t="s">
        <v>47</v>
      </c>
      <c r="O148" s="46"/>
      <c r="P148" s="229">
        <f>O148*H148</f>
        <v>0</v>
      </c>
      <c r="Q148" s="229">
        <v>0.001</v>
      </c>
      <c r="R148" s="229">
        <f>Q148*H148</f>
        <v>0.00072099999999999996</v>
      </c>
      <c r="S148" s="229">
        <v>0</v>
      </c>
      <c r="T148" s="230">
        <f>S148*H148</f>
        <v>0</v>
      </c>
      <c r="AR148" s="23" t="s">
        <v>173</v>
      </c>
      <c r="AT148" s="23" t="s">
        <v>214</v>
      </c>
      <c r="AU148" s="23" t="s">
        <v>87</v>
      </c>
      <c r="AY148" s="23" t="s">
        <v>132</v>
      </c>
      <c r="BE148" s="231">
        <f>IF(N148="základní",J148,0)</f>
        <v>0</v>
      </c>
      <c r="BF148" s="231">
        <f>IF(N148="snížená",J148,0)</f>
        <v>0</v>
      </c>
      <c r="BG148" s="231">
        <f>IF(N148="zákl. přenesená",J148,0)</f>
        <v>0</v>
      </c>
      <c r="BH148" s="231">
        <f>IF(N148="sníž. přenesená",J148,0)</f>
        <v>0</v>
      </c>
      <c r="BI148" s="231">
        <f>IF(N148="nulová",J148,0)</f>
        <v>0</v>
      </c>
      <c r="BJ148" s="23" t="s">
        <v>84</v>
      </c>
      <c r="BK148" s="231">
        <f>ROUND(I148*H148,2)</f>
        <v>0</v>
      </c>
      <c r="BL148" s="23" t="s">
        <v>139</v>
      </c>
      <c r="BM148" s="23" t="s">
        <v>239</v>
      </c>
    </row>
    <row r="149" s="11" customFormat="1">
      <c r="B149" s="235"/>
      <c r="C149" s="236"/>
      <c r="D149" s="232" t="s">
        <v>143</v>
      </c>
      <c r="E149" s="237" t="s">
        <v>21</v>
      </c>
      <c r="F149" s="238" t="s">
        <v>240</v>
      </c>
      <c r="G149" s="236"/>
      <c r="H149" s="239">
        <v>0.72099999999999997</v>
      </c>
      <c r="I149" s="240"/>
      <c r="J149" s="236"/>
      <c r="K149" s="236"/>
      <c r="L149" s="241"/>
      <c r="M149" s="242"/>
      <c r="N149" s="243"/>
      <c r="O149" s="243"/>
      <c r="P149" s="243"/>
      <c r="Q149" s="243"/>
      <c r="R149" s="243"/>
      <c r="S149" s="243"/>
      <c r="T149" s="244"/>
      <c r="AT149" s="245" t="s">
        <v>143</v>
      </c>
      <c r="AU149" s="245" t="s">
        <v>87</v>
      </c>
      <c r="AV149" s="11" t="s">
        <v>87</v>
      </c>
      <c r="AW149" s="11" t="s">
        <v>39</v>
      </c>
      <c r="AX149" s="11" t="s">
        <v>84</v>
      </c>
      <c r="AY149" s="245" t="s">
        <v>132</v>
      </c>
    </row>
    <row r="150" s="1" customFormat="1" ht="25.5" customHeight="1">
      <c r="B150" s="45"/>
      <c r="C150" s="220" t="s">
        <v>241</v>
      </c>
      <c r="D150" s="220" t="s">
        <v>134</v>
      </c>
      <c r="E150" s="221" t="s">
        <v>242</v>
      </c>
      <c r="F150" s="222" t="s">
        <v>243</v>
      </c>
      <c r="G150" s="223" t="s">
        <v>221</v>
      </c>
      <c r="H150" s="224">
        <v>7.5</v>
      </c>
      <c r="I150" s="225"/>
      <c r="J150" s="226">
        <f>ROUND(I150*H150,2)</f>
        <v>0</v>
      </c>
      <c r="K150" s="222" t="s">
        <v>138</v>
      </c>
      <c r="L150" s="71"/>
      <c r="M150" s="227" t="s">
        <v>21</v>
      </c>
      <c r="N150" s="228" t="s">
        <v>47</v>
      </c>
      <c r="O150" s="46"/>
      <c r="P150" s="229">
        <f>O150*H150</f>
        <v>0</v>
      </c>
      <c r="Q150" s="229">
        <v>0</v>
      </c>
      <c r="R150" s="229">
        <f>Q150*H150</f>
        <v>0</v>
      </c>
      <c r="S150" s="229">
        <v>0</v>
      </c>
      <c r="T150" s="230">
        <f>S150*H150</f>
        <v>0</v>
      </c>
      <c r="AR150" s="23" t="s">
        <v>139</v>
      </c>
      <c r="AT150" s="23" t="s">
        <v>134</v>
      </c>
      <c r="AU150" s="23" t="s">
        <v>87</v>
      </c>
      <c r="AY150" s="23" t="s">
        <v>132</v>
      </c>
      <c r="BE150" s="231">
        <f>IF(N150="základní",J150,0)</f>
        <v>0</v>
      </c>
      <c r="BF150" s="231">
        <f>IF(N150="snížená",J150,0)</f>
        <v>0</v>
      </c>
      <c r="BG150" s="231">
        <f>IF(N150="zákl. přenesená",J150,0)</f>
        <v>0</v>
      </c>
      <c r="BH150" s="231">
        <f>IF(N150="sníž. přenesená",J150,0)</f>
        <v>0</v>
      </c>
      <c r="BI150" s="231">
        <f>IF(N150="nulová",J150,0)</f>
        <v>0</v>
      </c>
      <c r="BJ150" s="23" t="s">
        <v>84</v>
      </c>
      <c r="BK150" s="231">
        <f>ROUND(I150*H150,2)</f>
        <v>0</v>
      </c>
      <c r="BL150" s="23" t="s">
        <v>139</v>
      </c>
      <c r="BM150" s="23" t="s">
        <v>244</v>
      </c>
    </row>
    <row r="151" s="1" customFormat="1">
      <c r="B151" s="45"/>
      <c r="C151" s="73"/>
      <c r="D151" s="232" t="s">
        <v>141</v>
      </c>
      <c r="E151" s="73"/>
      <c r="F151" s="233" t="s">
        <v>245</v>
      </c>
      <c r="G151" s="73"/>
      <c r="H151" s="73"/>
      <c r="I151" s="190"/>
      <c r="J151" s="73"/>
      <c r="K151" s="73"/>
      <c r="L151" s="71"/>
      <c r="M151" s="234"/>
      <c r="N151" s="46"/>
      <c r="O151" s="46"/>
      <c r="P151" s="46"/>
      <c r="Q151" s="46"/>
      <c r="R151" s="46"/>
      <c r="S151" s="46"/>
      <c r="T151" s="94"/>
      <c r="AT151" s="23" t="s">
        <v>141</v>
      </c>
      <c r="AU151" s="23" t="s">
        <v>87</v>
      </c>
    </row>
    <row r="152" s="11" customFormat="1">
      <c r="B152" s="235"/>
      <c r="C152" s="236"/>
      <c r="D152" s="232" t="s">
        <v>143</v>
      </c>
      <c r="E152" s="237" t="s">
        <v>21</v>
      </c>
      <c r="F152" s="238" t="s">
        <v>224</v>
      </c>
      <c r="G152" s="236"/>
      <c r="H152" s="239">
        <v>7.5</v>
      </c>
      <c r="I152" s="240"/>
      <c r="J152" s="236"/>
      <c r="K152" s="236"/>
      <c r="L152" s="241"/>
      <c r="M152" s="242"/>
      <c r="N152" s="243"/>
      <c r="O152" s="243"/>
      <c r="P152" s="243"/>
      <c r="Q152" s="243"/>
      <c r="R152" s="243"/>
      <c r="S152" s="243"/>
      <c r="T152" s="244"/>
      <c r="AT152" s="245" t="s">
        <v>143</v>
      </c>
      <c r="AU152" s="245" t="s">
        <v>87</v>
      </c>
      <c r="AV152" s="11" t="s">
        <v>87</v>
      </c>
      <c r="AW152" s="11" t="s">
        <v>39</v>
      </c>
      <c r="AX152" s="11" t="s">
        <v>84</v>
      </c>
      <c r="AY152" s="245" t="s">
        <v>132</v>
      </c>
    </row>
    <row r="153" s="1" customFormat="1" ht="25.5" customHeight="1">
      <c r="B153" s="45"/>
      <c r="C153" s="220" t="s">
        <v>246</v>
      </c>
      <c r="D153" s="220" t="s">
        <v>134</v>
      </c>
      <c r="E153" s="221" t="s">
        <v>247</v>
      </c>
      <c r="F153" s="222" t="s">
        <v>248</v>
      </c>
      <c r="G153" s="223" t="s">
        <v>221</v>
      </c>
      <c r="H153" s="224">
        <v>696.89999999999998</v>
      </c>
      <c r="I153" s="225"/>
      <c r="J153" s="226">
        <f>ROUND(I153*H153,2)</f>
        <v>0</v>
      </c>
      <c r="K153" s="222" t="s">
        <v>138</v>
      </c>
      <c r="L153" s="71"/>
      <c r="M153" s="227" t="s">
        <v>21</v>
      </c>
      <c r="N153" s="228" t="s">
        <v>47</v>
      </c>
      <c r="O153" s="46"/>
      <c r="P153" s="229">
        <f>O153*H153</f>
        <v>0</v>
      </c>
      <c r="Q153" s="229">
        <v>0</v>
      </c>
      <c r="R153" s="229">
        <f>Q153*H153</f>
        <v>0</v>
      </c>
      <c r="S153" s="229">
        <v>0</v>
      </c>
      <c r="T153" s="230">
        <f>S153*H153</f>
        <v>0</v>
      </c>
      <c r="AR153" s="23" t="s">
        <v>139</v>
      </c>
      <c r="AT153" s="23" t="s">
        <v>134</v>
      </c>
      <c r="AU153" s="23" t="s">
        <v>87</v>
      </c>
      <c r="AY153" s="23" t="s">
        <v>132</v>
      </c>
      <c r="BE153" s="231">
        <f>IF(N153="základní",J153,0)</f>
        <v>0</v>
      </c>
      <c r="BF153" s="231">
        <f>IF(N153="snížená",J153,0)</f>
        <v>0</v>
      </c>
      <c r="BG153" s="231">
        <f>IF(N153="zákl. přenesená",J153,0)</f>
        <v>0</v>
      </c>
      <c r="BH153" s="231">
        <f>IF(N153="sníž. přenesená",J153,0)</f>
        <v>0</v>
      </c>
      <c r="BI153" s="231">
        <f>IF(N153="nulová",J153,0)</f>
        <v>0</v>
      </c>
      <c r="BJ153" s="23" t="s">
        <v>84</v>
      </c>
      <c r="BK153" s="231">
        <f>ROUND(I153*H153,2)</f>
        <v>0</v>
      </c>
      <c r="BL153" s="23" t="s">
        <v>139</v>
      </c>
      <c r="BM153" s="23" t="s">
        <v>249</v>
      </c>
    </row>
    <row r="154" s="1" customFormat="1">
      <c r="B154" s="45"/>
      <c r="C154" s="73"/>
      <c r="D154" s="232" t="s">
        <v>141</v>
      </c>
      <c r="E154" s="73"/>
      <c r="F154" s="233" t="s">
        <v>245</v>
      </c>
      <c r="G154" s="73"/>
      <c r="H154" s="73"/>
      <c r="I154" s="190"/>
      <c r="J154" s="73"/>
      <c r="K154" s="73"/>
      <c r="L154" s="71"/>
      <c r="M154" s="234"/>
      <c r="N154" s="46"/>
      <c r="O154" s="46"/>
      <c r="P154" s="46"/>
      <c r="Q154" s="46"/>
      <c r="R154" s="46"/>
      <c r="S154" s="46"/>
      <c r="T154" s="94"/>
      <c r="AT154" s="23" t="s">
        <v>141</v>
      </c>
      <c r="AU154" s="23" t="s">
        <v>87</v>
      </c>
    </row>
    <row r="155" s="11" customFormat="1">
      <c r="B155" s="235"/>
      <c r="C155" s="236"/>
      <c r="D155" s="232" t="s">
        <v>143</v>
      </c>
      <c r="E155" s="237" t="s">
        <v>21</v>
      </c>
      <c r="F155" s="238" t="s">
        <v>250</v>
      </c>
      <c r="G155" s="236"/>
      <c r="H155" s="239">
        <v>696.89999999999998</v>
      </c>
      <c r="I155" s="240"/>
      <c r="J155" s="236"/>
      <c r="K155" s="236"/>
      <c r="L155" s="241"/>
      <c r="M155" s="242"/>
      <c r="N155" s="243"/>
      <c r="O155" s="243"/>
      <c r="P155" s="243"/>
      <c r="Q155" s="243"/>
      <c r="R155" s="243"/>
      <c r="S155" s="243"/>
      <c r="T155" s="244"/>
      <c r="AT155" s="245" t="s">
        <v>143</v>
      </c>
      <c r="AU155" s="245" t="s">
        <v>87</v>
      </c>
      <c r="AV155" s="11" t="s">
        <v>87</v>
      </c>
      <c r="AW155" s="11" t="s">
        <v>39</v>
      </c>
      <c r="AX155" s="11" t="s">
        <v>84</v>
      </c>
      <c r="AY155" s="245" t="s">
        <v>132</v>
      </c>
    </row>
    <row r="156" s="13" customFormat="1">
      <c r="B156" s="257"/>
      <c r="C156" s="258"/>
      <c r="D156" s="232" t="s">
        <v>143</v>
      </c>
      <c r="E156" s="259" t="s">
        <v>21</v>
      </c>
      <c r="F156" s="260" t="s">
        <v>193</v>
      </c>
      <c r="G156" s="258"/>
      <c r="H156" s="259" t="s">
        <v>21</v>
      </c>
      <c r="I156" s="261"/>
      <c r="J156" s="258"/>
      <c r="K156" s="258"/>
      <c r="L156" s="262"/>
      <c r="M156" s="263"/>
      <c r="N156" s="264"/>
      <c r="O156" s="264"/>
      <c r="P156" s="264"/>
      <c r="Q156" s="264"/>
      <c r="R156" s="264"/>
      <c r="S156" s="264"/>
      <c r="T156" s="265"/>
      <c r="AT156" s="266" t="s">
        <v>143</v>
      </c>
      <c r="AU156" s="266" t="s">
        <v>87</v>
      </c>
      <c r="AV156" s="13" t="s">
        <v>84</v>
      </c>
      <c r="AW156" s="13" t="s">
        <v>39</v>
      </c>
      <c r="AX156" s="13" t="s">
        <v>76</v>
      </c>
      <c r="AY156" s="266" t="s">
        <v>132</v>
      </c>
    </row>
    <row r="157" s="1" customFormat="1" ht="25.5" customHeight="1">
      <c r="B157" s="45"/>
      <c r="C157" s="220" t="s">
        <v>9</v>
      </c>
      <c r="D157" s="220" t="s">
        <v>134</v>
      </c>
      <c r="E157" s="221" t="s">
        <v>251</v>
      </c>
      <c r="F157" s="222" t="s">
        <v>252</v>
      </c>
      <c r="G157" s="223" t="s">
        <v>221</v>
      </c>
      <c r="H157" s="224">
        <v>12.5</v>
      </c>
      <c r="I157" s="225"/>
      <c r="J157" s="226">
        <f>ROUND(I157*H157,2)</f>
        <v>0</v>
      </c>
      <c r="K157" s="222" t="s">
        <v>138</v>
      </c>
      <c r="L157" s="71"/>
      <c r="M157" s="227" t="s">
        <v>21</v>
      </c>
      <c r="N157" s="228" t="s">
        <v>47</v>
      </c>
      <c r="O157" s="46"/>
      <c r="P157" s="229">
        <f>O157*H157</f>
        <v>0</v>
      </c>
      <c r="Q157" s="229">
        <v>0</v>
      </c>
      <c r="R157" s="229">
        <f>Q157*H157</f>
        <v>0</v>
      </c>
      <c r="S157" s="229">
        <v>0</v>
      </c>
      <c r="T157" s="230">
        <f>S157*H157</f>
        <v>0</v>
      </c>
      <c r="AR157" s="23" t="s">
        <v>139</v>
      </c>
      <c r="AT157" s="23" t="s">
        <v>134</v>
      </c>
      <c r="AU157" s="23" t="s">
        <v>87</v>
      </c>
      <c r="AY157" s="23" t="s">
        <v>132</v>
      </c>
      <c r="BE157" s="231">
        <f>IF(N157="základní",J157,0)</f>
        <v>0</v>
      </c>
      <c r="BF157" s="231">
        <f>IF(N157="snížená",J157,0)</f>
        <v>0</v>
      </c>
      <c r="BG157" s="231">
        <f>IF(N157="zákl. přenesená",J157,0)</f>
        <v>0</v>
      </c>
      <c r="BH157" s="231">
        <f>IF(N157="sníž. přenesená",J157,0)</f>
        <v>0</v>
      </c>
      <c r="BI157" s="231">
        <f>IF(N157="nulová",J157,0)</f>
        <v>0</v>
      </c>
      <c r="BJ157" s="23" t="s">
        <v>84</v>
      </c>
      <c r="BK157" s="231">
        <f>ROUND(I157*H157,2)</f>
        <v>0</v>
      </c>
      <c r="BL157" s="23" t="s">
        <v>139</v>
      </c>
      <c r="BM157" s="23" t="s">
        <v>253</v>
      </c>
    </row>
    <row r="158" s="1" customFormat="1">
      <c r="B158" s="45"/>
      <c r="C158" s="73"/>
      <c r="D158" s="232" t="s">
        <v>141</v>
      </c>
      <c r="E158" s="73"/>
      <c r="F158" s="233" t="s">
        <v>254</v>
      </c>
      <c r="G158" s="73"/>
      <c r="H158" s="73"/>
      <c r="I158" s="190"/>
      <c r="J158" s="73"/>
      <c r="K158" s="73"/>
      <c r="L158" s="71"/>
      <c r="M158" s="234"/>
      <c r="N158" s="46"/>
      <c r="O158" s="46"/>
      <c r="P158" s="46"/>
      <c r="Q158" s="46"/>
      <c r="R158" s="46"/>
      <c r="S158" s="46"/>
      <c r="T158" s="94"/>
      <c r="AT158" s="23" t="s">
        <v>141</v>
      </c>
      <c r="AU158" s="23" t="s">
        <v>87</v>
      </c>
    </row>
    <row r="159" s="1" customFormat="1" ht="25.5" customHeight="1">
      <c r="B159" s="45"/>
      <c r="C159" s="220" t="s">
        <v>255</v>
      </c>
      <c r="D159" s="220" t="s">
        <v>134</v>
      </c>
      <c r="E159" s="221" t="s">
        <v>256</v>
      </c>
      <c r="F159" s="222" t="s">
        <v>257</v>
      </c>
      <c r="G159" s="223" t="s">
        <v>221</v>
      </c>
      <c r="H159" s="224">
        <v>12.5</v>
      </c>
      <c r="I159" s="225"/>
      <c r="J159" s="226">
        <f>ROUND(I159*H159,2)</f>
        <v>0</v>
      </c>
      <c r="K159" s="222" t="s">
        <v>138</v>
      </c>
      <c r="L159" s="71"/>
      <c r="M159" s="227" t="s">
        <v>21</v>
      </c>
      <c r="N159" s="228" t="s">
        <v>47</v>
      </c>
      <c r="O159" s="46"/>
      <c r="P159" s="229">
        <f>O159*H159</f>
        <v>0</v>
      </c>
      <c r="Q159" s="229">
        <v>0</v>
      </c>
      <c r="R159" s="229">
        <f>Q159*H159</f>
        <v>0</v>
      </c>
      <c r="S159" s="229">
        <v>0</v>
      </c>
      <c r="T159" s="230">
        <f>S159*H159</f>
        <v>0</v>
      </c>
      <c r="AR159" s="23" t="s">
        <v>139</v>
      </c>
      <c r="AT159" s="23" t="s">
        <v>134</v>
      </c>
      <c r="AU159" s="23" t="s">
        <v>87</v>
      </c>
      <c r="AY159" s="23" t="s">
        <v>132</v>
      </c>
      <c r="BE159" s="231">
        <f>IF(N159="základní",J159,0)</f>
        <v>0</v>
      </c>
      <c r="BF159" s="231">
        <f>IF(N159="snížená",J159,0)</f>
        <v>0</v>
      </c>
      <c r="BG159" s="231">
        <f>IF(N159="zákl. přenesená",J159,0)</f>
        <v>0</v>
      </c>
      <c r="BH159" s="231">
        <f>IF(N159="sníž. přenesená",J159,0)</f>
        <v>0</v>
      </c>
      <c r="BI159" s="231">
        <f>IF(N159="nulová",J159,0)</f>
        <v>0</v>
      </c>
      <c r="BJ159" s="23" t="s">
        <v>84</v>
      </c>
      <c r="BK159" s="231">
        <f>ROUND(I159*H159,2)</f>
        <v>0</v>
      </c>
      <c r="BL159" s="23" t="s">
        <v>139</v>
      </c>
      <c r="BM159" s="23" t="s">
        <v>258</v>
      </c>
    </row>
    <row r="160" s="1" customFormat="1">
      <c r="B160" s="45"/>
      <c r="C160" s="73"/>
      <c r="D160" s="232" t="s">
        <v>141</v>
      </c>
      <c r="E160" s="73"/>
      <c r="F160" s="233" t="s">
        <v>259</v>
      </c>
      <c r="G160" s="73"/>
      <c r="H160" s="73"/>
      <c r="I160" s="190"/>
      <c r="J160" s="73"/>
      <c r="K160" s="73"/>
      <c r="L160" s="71"/>
      <c r="M160" s="234"/>
      <c r="N160" s="46"/>
      <c r="O160" s="46"/>
      <c r="P160" s="46"/>
      <c r="Q160" s="46"/>
      <c r="R160" s="46"/>
      <c r="S160" s="46"/>
      <c r="T160" s="94"/>
      <c r="AT160" s="23" t="s">
        <v>141</v>
      </c>
      <c r="AU160" s="23" t="s">
        <v>87</v>
      </c>
    </row>
    <row r="161" s="11" customFormat="1">
      <c r="B161" s="235"/>
      <c r="C161" s="236"/>
      <c r="D161" s="232" t="s">
        <v>143</v>
      </c>
      <c r="E161" s="237" t="s">
        <v>21</v>
      </c>
      <c r="F161" s="238" t="s">
        <v>234</v>
      </c>
      <c r="G161" s="236"/>
      <c r="H161" s="239">
        <v>12.5</v>
      </c>
      <c r="I161" s="240"/>
      <c r="J161" s="236"/>
      <c r="K161" s="236"/>
      <c r="L161" s="241"/>
      <c r="M161" s="242"/>
      <c r="N161" s="243"/>
      <c r="O161" s="243"/>
      <c r="P161" s="243"/>
      <c r="Q161" s="243"/>
      <c r="R161" s="243"/>
      <c r="S161" s="243"/>
      <c r="T161" s="244"/>
      <c r="AT161" s="245" t="s">
        <v>143</v>
      </c>
      <c r="AU161" s="245" t="s">
        <v>87</v>
      </c>
      <c r="AV161" s="11" t="s">
        <v>87</v>
      </c>
      <c r="AW161" s="11" t="s">
        <v>39</v>
      </c>
      <c r="AX161" s="11" t="s">
        <v>84</v>
      </c>
      <c r="AY161" s="245" t="s">
        <v>132</v>
      </c>
    </row>
    <row r="162" s="1" customFormat="1" ht="16.5" customHeight="1">
      <c r="B162" s="45"/>
      <c r="C162" s="220" t="s">
        <v>260</v>
      </c>
      <c r="D162" s="220" t="s">
        <v>134</v>
      </c>
      <c r="E162" s="221" t="s">
        <v>261</v>
      </c>
      <c r="F162" s="222" t="s">
        <v>262</v>
      </c>
      <c r="G162" s="223" t="s">
        <v>221</v>
      </c>
      <c r="H162" s="224">
        <v>15</v>
      </c>
      <c r="I162" s="225"/>
      <c r="J162" s="226">
        <f>ROUND(I162*H162,2)</f>
        <v>0</v>
      </c>
      <c r="K162" s="222" t="s">
        <v>138</v>
      </c>
      <c r="L162" s="71"/>
      <c r="M162" s="227" t="s">
        <v>21</v>
      </c>
      <c r="N162" s="228" t="s">
        <v>47</v>
      </c>
      <c r="O162" s="46"/>
      <c r="P162" s="229">
        <f>O162*H162</f>
        <v>0</v>
      </c>
      <c r="Q162" s="229">
        <v>0</v>
      </c>
      <c r="R162" s="229">
        <f>Q162*H162</f>
        <v>0</v>
      </c>
      <c r="S162" s="229">
        <v>0</v>
      </c>
      <c r="T162" s="230">
        <f>S162*H162</f>
        <v>0</v>
      </c>
      <c r="AR162" s="23" t="s">
        <v>139</v>
      </c>
      <c r="AT162" s="23" t="s">
        <v>134</v>
      </c>
      <c r="AU162" s="23" t="s">
        <v>87</v>
      </c>
      <c r="AY162" s="23" t="s">
        <v>132</v>
      </c>
      <c r="BE162" s="231">
        <f>IF(N162="základní",J162,0)</f>
        <v>0</v>
      </c>
      <c r="BF162" s="231">
        <f>IF(N162="snížená",J162,0)</f>
        <v>0</v>
      </c>
      <c r="BG162" s="231">
        <f>IF(N162="zákl. přenesená",J162,0)</f>
        <v>0</v>
      </c>
      <c r="BH162" s="231">
        <f>IF(N162="sníž. přenesená",J162,0)</f>
        <v>0</v>
      </c>
      <c r="BI162" s="231">
        <f>IF(N162="nulová",J162,0)</f>
        <v>0</v>
      </c>
      <c r="BJ162" s="23" t="s">
        <v>84</v>
      </c>
      <c r="BK162" s="231">
        <f>ROUND(I162*H162,2)</f>
        <v>0</v>
      </c>
      <c r="BL162" s="23" t="s">
        <v>139</v>
      </c>
      <c r="BM162" s="23" t="s">
        <v>263</v>
      </c>
    </row>
    <row r="163" s="1" customFormat="1">
      <c r="B163" s="45"/>
      <c r="C163" s="73"/>
      <c r="D163" s="232" t="s">
        <v>141</v>
      </c>
      <c r="E163" s="73"/>
      <c r="F163" s="233" t="s">
        <v>264</v>
      </c>
      <c r="G163" s="73"/>
      <c r="H163" s="73"/>
      <c r="I163" s="190"/>
      <c r="J163" s="73"/>
      <c r="K163" s="73"/>
      <c r="L163" s="71"/>
      <c r="M163" s="234"/>
      <c r="N163" s="46"/>
      <c r="O163" s="46"/>
      <c r="P163" s="46"/>
      <c r="Q163" s="46"/>
      <c r="R163" s="46"/>
      <c r="S163" s="46"/>
      <c r="T163" s="94"/>
      <c r="AT163" s="23" t="s">
        <v>141</v>
      </c>
      <c r="AU163" s="23" t="s">
        <v>87</v>
      </c>
    </row>
    <row r="164" s="11" customFormat="1">
      <c r="B164" s="235"/>
      <c r="C164" s="236"/>
      <c r="D164" s="232" t="s">
        <v>143</v>
      </c>
      <c r="E164" s="237" t="s">
        <v>21</v>
      </c>
      <c r="F164" s="238" t="s">
        <v>265</v>
      </c>
      <c r="G164" s="236"/>
      <c r="H164" s="239">
        <v>15</v>
      </c>
      <c r="I164" s="240"/>
      <c r="J164" s="236"/>
      <c r="K164" s="236"/>
      <c r="L164" s="241"/>
      <c r="M164" s="242"/>
      <c r="N164" s="243"/>
      <c r="O164" s="243"/>
      <c r="P164" s="243"/>
      <c r="Q164" s="243"/>
      <c r="R164" s="243"/>
      <c r="S164" s="243"/>
      <c r="T164" s="244"/>
      <c r="AT164" s="245" t="s">
        <v>143</v>
      </c>
      <c r="AU164" s="245" t="s">
        <v>87</v>
      </c>
      <c r="AV164" s="11" t="s">
        <v>87</v>
      </c>
      <c r="AW164" s="11" t="s">
        <v>39</v>
      </c>
      <c r="AX164" s="11" t="s">
        <v>84</v>
      </c>
      <c r="AY164" s="245" t="s">
        <v>132</v>
      </c>
    </row>
    <row r="165" s="1" customFormat="1" ht="16.5" customHeight="1">
      <c r="B165" s="45"/>
      <c r="C165" s="220" t="s">
        <v>266</v>
      </c>
      <c r="D165" s="220" t="s">
        <v>134</v>
      </c>
      <c r="E165" s="221" t="s">
        <v>267</v>
      </c>
      <c r="F165" s="222" t="s">
        <v>268</v>
      </c>
      <c r="G165" s="223" t="s">
        <v>221</v>
      </c>
      <c r="H165" s="224">
        <v>7.5</v>
      </c>
      <c r="I165" s="225"/>
      <c r="J165" s="226">
        <f>ROUND(I165*H165,2)</f>
        <v>0</v>
      </c>
      <c r="K165" s="222" t="s">
        <v>138</v>
      </c>
      <c r="L165" s="71"/>
      <c r="M165" s="227" t="s">
        <v>21</v>
      </c>
      <c r="N165" s="228" t="s">
        <v>47</v>
      </c>
      <c r="O165" s="46"/>
      <c r="P165" s="229">
        <f>O165*H165</f>
        <v>0</v>
      </c>
      <c r="Q165" s="229">
        <v>0</v>
      </c>
      <c r="R165" s="229">
        <f>Q165*H165</f>
        <v>0</v>
      </c>
      <c r="S165" s="229">
        <v>0</v>
      </c>
      <c r="T165" s="230">
        <f>S165*H165</f>
        <v>0</v>
      </c>
      <c r="AR165" s="23" t="s">
        <v>139</v>
      </c>
      <c r="AT165" s="23" t="s">
        <v>134</v>
      </c>
      <c r="AU165" s="23" t="s">
        <v>87</v>
      </c>
      <c r="AY165" s="23" t="s">
        <v>132</v>
      </c>
      <c r="BE165" s="231">
        <f>IF(N165="základní",J165,0)</f>
        <v>0</v>
      </c>
      <c r="BF165" s="231">
        <f>IF(N165="snížená",J165,0)</f>
        <v>0</v>
      </c>
      <c r="BG165" s="231">
        <f>IF(N165="zákl. přenesená",J165,0)</f>
        <v>0</v>
      </c>
      <c r="BH165" s="231">
        <f>IF(N165="sníž. přenesená",J165,0)</f>
        <v>0</v>
      </c>
      <c r="BI165" s="231">
        <f>IF(N165="nulová",J165,0)</f>
        <v>0</v>
      </c>
      <c r="BJ165" s="23" t="s">
        <v>84</v>
      </c>
      <c r="BK165" s="231">
        <f>ROUND(I165*H165,2)</f>
        <v>0</v>
      </c>
      <c r="BL165" s="23" t="s">
        <v>139</v>
      </c>
      <c r="BM165" s="23" t="s">
        <v>269</v>
      </c>
    </row>
    <row r="166" s="1" customFormat="1">
      <c r="B166" s="45"/>
      <c r="C166" s="73"/>
      <c r="D166" s="232" t="s">
        <v>141</v>
      </c>
      <c r="E166" s="73"/>
      <c r="F166" s="233" t="s">
        <v>264</v>
      </c>
      <c r="G166" s="73"/>
      <c r="H166" s="73"/>
      <c r="I166" s="190"/>
      <c r="J166" s="73"/>
      <c r="K166" s="73"/>
      <c r="L166" s="71"/>
      <c r="M166" s="234"/>
      <c r="N166" s="46"/>
      <c r="O166" s="46"/>
      <c r="P166" s="46"/>
      <c r="Q166" s="46"/>
      <c r="R166" s="46"/>
      <c r="S166" s="46"/>
      <c r="T166" s="94"/>
      <c r="AT166" s="23" t="s">
        <v>141</v>
      </c>
      <c r="AU166" s="23" t="s">
        <v>87</v>
      </c>
    </row>
    <row r="167" s="1" customFormat="1" ht="16.5" customHeight="1">
      <c r="B167" s="45"/>
      <c r="C167" s="220" t="s">
        <v>270</v>
      </c>
      <c r="D167" s="220" t="s">
        <v>134</v>
      </c>
      <c r="E167" s="221" t="s">
        <v>271</v>
      </c>
      <c r="F167" s="222" t="s">
        <v>272</v>
      </c>
      <c r="G167" s="223" t="s">
        <v>221</v>
      </c>
      <c r="H167" s="224">
        <v>25</v>
      </c>
      <c r="I167" s="225"/>
      <c r="J167" s="226">
        <f>ROUND(I167*H167,2)</f>
        <v>0</v>
      </c>
      <c r="K167" s="222" t="s">
        <v>138</v>
      </c>
      <c r="L167" s="71"/>
      <c r="M167" s="227" t="s">
        <v>21</v>
      </c>
      <c r="N167" s="228" t="s">
        <v>47</v>
      </c>
      <c r="O167" s="46"/>
      <c r="P167" s="229">
        <f>O167*H167</f>
        <v>0</v>
      </c>
      <c r="Q167" s="229">
        <v>0</v>
      </c>
      <c r="R167" s="229">
        <f>Q167*H167</f>
        <v>0</v>
      </c>
      <c r="S167" s="229">
        <v>0</v>
      </c>
      <c r="T167" s="230">
        <f>S167*H167</f>
        <v>0</v>
      </c>
      <c r="AR167" s="23" t="s">
        <v>139</v>
      </c>
      <c r="AT167" s="23" t="s">
        <v>134</v>
      </c>
      <c r="AU167" s="23" t="s">
        <v>87</v>
      </c>
      <c r="AY167" s="23" t="s">
        <v>132</v>
      </c>
      <c r="BE167" s="231">
        <f>IF(N167="základní",J167,0)</f>
        <v>0</v>
      </c>
      <c r="BF167" s="231">
        <f>IF(N167="snížená",J167,0)</f>
        <v>0</v>
      </c>
      <c r="BG167" s="231">
        <f>IF(N167="zákl. přenesená",J167,0)</f>
        <v>0</v>
      </c>
      <c r="BH167" s="231">
        <f>IF(N167="sníž. přenesená",J167,0)</f>
        <v>0</v>
      </c>
      <c r="BI167" s="231">
        <f>IF(N167="nulová",J167,0)</f>
        <v>0</v>
      </c>
      <c r="BJ167" s="23" t="s">
        <v>84</v>
      </c>
      <c r="BK167" s="231">
        <f>ROUND(I167*H167,2)</f>
        <v>0</v>
      </c>
      <c r="BL167" s="23" t="s">
        <v>139</v>
      </c>
      <c r="BM167" s="23" t="s">
        <v>273</v>
      </c>
    </row>
    <row r="168" s="1" customFormat="1">
      <c r="B168" s="45"/>
      <c r="C168" s="73"/>
      <c r="D168" s="232" t="s">
        <v>141</v>
      </c>
      <c r="E168" s="73"/>
      <c r="F168" s="233" t="s">
        <v>264</v>
      </c>
      <c r="G168" s="73"/>
      <c r="H168" s="73"/>
      <c r="I168" s="190"/>
      <c r="J168" s="73"/>
      <c r="K168" s="73"/>
      <c r="L168" s="71"/>
      <c r="M168" s="234"/>
      <c r="N168" s="46"/>
      <c r="O168" s="46"/>
      <c r="P168" s="46"/>
      <c r="Q168" s="46"/>
      <c r="R168" s="46"/>
      <c r="S168" s="46"/>
      <c r="T168" s="94"/>
      <c r="AT168" s="23" t="s">
        <v>141</v>
      </c>
      <c r="AU168" s="23" t="s">
        <v>87</v>
      </c>
    </row>
    <row r="169" s="11" customFormat="1">
      <c r="B169" s="235"/>
      <c r="C169" s="236"/>
      <c r="D169" s="232" t="s">
        <v>143</v>
      </c>
      <c r="E169" s="237" t="s">
        <v>21</v>
      </c>
      <c r="F169" s="238" t="s">
        <v>274</v>
      </c>
      <c r="G169" s="236"/>
      <c r="H169" s="239">
        <v>25</v>
      </c>
      <c r="I169" s="240"/>
      <c r="J169" s="236"/>
      <c r="K169" s="236"/>
      <c r="L169" s="241"/>
      <c r="M169" s="242"/>
      <c r="N169" s="243"/>
      <c r="O169" s="243"/>
      <c r="P169" s="243"/>
      <c r="Q169" s="243"/>
      <c r="R169" s="243"/>
      <c r="S169" s="243"/>
      <c r="T169" s="244"/>
      <c r="AT169" s="245" t="s">
        <v>143</v>
      </c>
      <c r="AU169" s="245" t="s">
        <v>87</v>
      </c>
      <c r="AV169" s="11" t="s">
        <v>87</v>
      </c>
      <c r="AW169" s="11" t="s">
        <v>39</v>
      </c>
      <c r="AX169" s="11" t="s">
        <v>84</v>
      </c>
      <c r="AY169" s="245" t="s">
        <v>132</v>
      </c>
    </row>
    <row r="170" s="1" customFormat="1" ht="16.5" customHeight="1">
      <c r="B170" s="45"/>
      <c r="C170" s="220" t="s">
        <v>275</v>
      </c>
      <c r="D170" s="220" t="s">
        <v>134</v>
      </c>
      <c r="E170" s="221" t="s">
        <v>276</v>
      </c>
      <c r="F170" s="222" t="s">
        <v>277</v>
      </c>
      <c r="G170" s="223" t="s">
        <v>221</v>
      </c>
      <c r="H170" s="224">
        <v>12.5</v>
      </c>
      <c r="I170" s="225"/>
      <c r="J170" s="226">
        <f>ROUND(I170*H170,2)</f>
        <v>0</v>
      </c>
      <c r="K170" s="222" t="s">
        <v>138</v>
      </c>
      <c r="L170" s="71"/>
      <c r="M170" s="227" t="s">
        <v>21</v>
      </c>
      <c r="N170" s="228" t="s">
        <v>47</v>
      </c>
      <c r="O170" s="46"/>
      <c r="P170" s="229">
        <f>O170*H170</f>
        <v>0</v>
      </c>
      <c r="Q170" s="229">
        <v>0</v>
      </c>
      <c r="R170" s="229">
        <f>Q170*H170</f>
        <v>0</v>
      </c>
      <c r="S170" s="229">
        <v>0</v>
      </c>
      <c r="T170" s="230">
        <f>S170*H170</f>
        <v>0</v>
      </c>
      <c r="AR170" s="23" t="s">
        <v>139</v>
      </c>
      <c r="AT170" s="23" t="s">
        <v>134</v>
      </c>
      <c r="AU170" s="23" t="s">
        <v>87</v>
      </c>
      <c r="AY170" s="23" t="s">
        <v>132</v>
      </c>
      <c r="BE170" s="231">
        <f>IF(N170="základní",J170,0)</f>
        <v>0</v>
      </c>
      <c r="BF170" s="231">
        <f>IF(N170="snížená",J170,0)</f>
        <v>0</v>
      </c>
      <c r="BG170" s="231">
        <f>IF(N170="zákl. přenesená",J170,0)</f>
        <v>0</v>
      </c>
      <c r="BH170" s="231">
        <f>IF(N170="sníž. přenesená",J170,0)</f>
        <v>0</v>
      </c>
      <c r="BI170" s="231">
        <f>IF(N170="nulová",J170,0)</f>
        <v>0</v>
      </c>
      <c r="BJ170" s="23" t="s">
        <v>84</v>
      </c>
      <c r="BK170" s="231">
        <f>ROUND(I170*H170,2)</f>
        <v>0</v>
      </c>
      <c r="BL170" s="23" t="s">
        <v>139</v>
      </c>
      <c r="BM170" s="23" t="s">
        <v>278</v>
      </c>
    </row>
    <row r="171" s="1" customFormat="1">
      <c r="B171" s="45"/>
      <c r="C171" s="73"/>
      <c r="D171" s="232" t="s">
        <v>141</v>
      </c>
      <c r="E171" s="73"/>
      <c r="F171" s="233" t="s">
        <v>264</v>
      </c>
      <c r="G171" s="73"/>
      <c r="H171" s="73"/>
      <c r="I171" s="190"/>
      <c r="J171" s="73"/>
      <c r="K171" s="73"/>
      <c r="L171" s="71"/>
      <c r="M171" s="234"/>
      <c r="N171" s="46"/>
      <c r="O171" s="46"/>
      <c r="P171" s="46"/>
      <c r="Q171" s="46"/>
      <c r="R171" s="46"/>
      <c r="S171" s="46"/>
      <c r="T171" s="94"/>
      <c r="AT171" s="23" t="s">
        <v>141</v>
      </c>
      <c r="AU171" s="23" t="s">
        <v>87</v>
      </c>
    </row>
    <row r="172" s="1" customFormat="1" ht="38.25" customHeight="1">
      <c r="B172" s="45"/>
      <c r="C172" s="220" t="s">
        <v>279</v>
      </c>
      <c r="D172" s="220" t="s">
        <v>134</v>
      </c>
      <c r="E172" s="221" t="s">
        <v>280</v>
      </c>
      <c r="F172" s="222" t="s">
        <v>281</v>
      </c>
      <c r="G172" s="223" t="s">
        <v>221</v>
      </c>
      <c r="H172" s="224">
        <v>7.5</v>
      </c>
      <c r="I172" s="225"/>
      <c r="J172" s="226">
        <f>ROUND(I172*H172,2)</f>
        <v>0</v>
      </c>
      <c r="K172" s="222" t="s">
        <v>138</v>
      </c>
      <c r="L172" s="71"/>
      <c r="M172" s="227" t="s">
        <v>21</v>
      </c>
      <c r="N172" s="228" t="s">
        <v>47</v>
      </c>
      <c r="O172" s="46"/>
      <c r="P172" s="229">
        <f>O172*H172</f>
        <v>0</v>
      </c>
      <c r="Q172" s="229">
        <v>0</v>
      </c>
      <c r="R172" s="229">
        <f>Q172*H172</f>
        <v>0</v>
      </c>
      <c r="S172" s="229">
        <v>0</v>
      </c>
      <c r="T172" s="230">
        <f>S172*H172</f>
        <v>0</v>
      </c>
      <c r="AR172" s="23" t="s">
        <v>139</v>
      </c>
      <c r="AT172" s="23" t="s">
        <v>134</v>
      </c>
      <c r="AU172" s="23" t="s">
        <v>87</v>
      </c>
      <c r="AY172" s="23" t="s">
        <v>132</v>
      </c>
      <c r="BE172" s="231">
        <f>IF(N172="základní",J172,0)</f>
        <v>0</v>
      </c>
      <c r="BF172" s="231">
        <f>IF(N172="snížená",J172,0)</f>
        <v>0</v>
      </c>
      <c r="BG172" s="231">
        <f>IF(N172="zákl. přenesená",J172,0)</f>
        <v>0</v>
      </c>
      <c r="BH172" s="231">
        <f>IF(N172="sníž. přenesená",J172,0)</f>
        <v>0</v>
      </c>
      <c r="BI172" s="231">
        <f>IF(N172="nulová",J172,0)</f>
        <v>0</v>
      </c>
      <c r="BJ172" s="23" t="s">
        <v>84</v>
      </c>
      <c r="BK172" s="231">
        <f>ROUND(I172*H172,2)</f>
        <v>0</v>
      </c>
      <c r="BL172" s="23" t="s">
        <v>139</v>
      </c>
      <c r="BM172" s="23" t="s">
        <v>282</v>
      </c>
    </row>
    <row r="173" s="1" customFormat="1">
      <c r="B173" s="45"/>
      <c r="C173" s="73"/>
      <c r="D173" s="232" t="s">
        <v>141</v>
      </c>
      <c r="E173" s="73"/>
      <c r="F173" s="233" t="s">
        <v>283</v>
      </c>
      <c r="G173" s="73"/>
      <c r="H173" s="73"/>
      <c r="I173" s="190"/>
      <c r="J173" s="73"/>
      <c r="K173" s="73"/>
      <c r="L173" s="71"/>
      <c r="M173" s="234"/>
      <c r="N173" s="46"/>
      <c r="O173" s="46"/>
      <c r="P173" s="46"/>
      <c r="Q173" s="46"/>
      <c r="R173" s="46"/>
      <c r="S173" s="46"/>
      <c r="T173" s="94"/>
      <c r="AT173" s="23" t="s">
        <v>141</v>
      </c>
      <c r="AU173" s="23" t="s">
        <v>87</v>
      </c>
    </row>
    <row r="174" s="1" customFormat="1" ht="16.5" customHeight="1">
      <c r="B174" s="45"/>
      <c r="C174" s="267" t="s">
        <v>284</v>
      </c>
      <c r="D174" s="267" t="s">
        <v>214</v>
      </c>
      <c r="E174" s="268" t="s">
        <v>285</v>
      </c>
      <c r="F174" s="269" t="s">
        <v>286</v>
      </c>
      <c r="G174" s="270" t="s">
        <v>287</v>
      </c>
      <c r="H174" s="271">
        <v>0.20000000000000001</v>
      </c>
      <c r="I174" s="272"/>
      <c r="J174" s="273">
        <f>ROUND(I174*H174,2)</f>
        <v>0</v>
      </c>
      <c r="K174" s="269" t="s">
        <v>138</v>
      </c>
      <c r="L174" s="274"/>
      <c r="M174" s="275" t="s">
        <v>21</v>
      </c>
      <c r="N174" s="276" t="s">
        <v>47</v>
      </c>
      <c r="O174" s="46"/>
      <c r="P174" s="229">
        <f>O174*H174</f>
        <v>0</v>
      </c>
      <c r="Q174" s="229">
        <v>0.001</v>
      </c>
      <c r="R174" s="229">
        <f>Q174*H174</f>
        <v>0.00020000000000000001</v>
      </c>
      <c r="S174" s="229">
        <v>0</v>
      </c>
      <c r="T174" s="230">
        <f>S174*H174</f>
        <v>0</v>
      </c>
      <c r="AR174" s="23" t="s">
        <v>173</v>
      </c>
      <c r="AT174" s="23" t="s">
        <v>214</v>
      </c>
      <c r="AU174" s="23" t="s">
        <v>87</v>
      </c>
      <c r="AY174" s="23" t="s">
        <v>132</v>
      </c>
      <c r="BE174" s="231">
        <f>IF(N174="základní",J174,0)</f>
        <v>0</v>
      </c>
      <c r="BF174" s="231">
        <f>IF(N174="snížená",J174,0)</f>
        <v>0</v>
      </c>
      <c r="BG174" s="231">
        <f>IF(N174="zákl. přenesená",J174,0)</f>
        <v>0</v>
      </c>
      <c r="BH174" s="231">
        <f>IF(N174="sníž. přenesená",J174,0)</f>
        <v>0</v>
      </c>
      <c r="BI174" s="231">
        <f>IF(N174="nulová",J174,0)</f>
        <v>0</v>
      </c>
      <c r="BJ174" s="23" t="s">
        <v>84</v>
      </c>
      <c r="BK174" s="231">
        <f>ROUND(I174*H174,2)</f>
        <v>0</v>
      </c>
      <c r="BL174" s="23" t="s">
        <v>139</v>
      </c>
      <c r="BM174" s="23" t="s">
        <v>288</v>
      </c>
    </row>
    <row r="175" s="1" customFormat="1" ht="38.25" customHeight="1">
      <c r="B175" s="45"/>
      <c r="C175" s="220" t="s">
        <v>289</v>
      </c>
      <c r="D175" s="220" t="s">
        <v>134</v>
      </c>
      <c r="E175" s="221" t="s">
        <v>290</v>
      </c>
      <c r="F175" s="222" t="s">
        <v>291</v>
      </c>
      <c r="G175" s="223" t="s">
        <v>221</v>
      </c>
      <c r="H175" s="224">
        <v>12.5</v>
      </c>
      <c r="I175" s="225"/>
      <c r="J175" s="226">
        <f>ROUND(I175*H175,2)</f>
        <v>0</v>
      </c>
      <c r="K175" s="222" t="s">
        <v>138</v>
      </c>
      <c r="L175" s="71"/>
      <c r="M175" s="227" t="s">
        <v>21</v>
      </c>
      <c r="N175" s="228" t="s">
        <v>47</v>
      </c>
      <c r="O175" s="46"/>
      <c r="P175" s="229">
        <f>O175*H175</f>
        <v>0</v>
      </c>
      <c r="Q175" s="229">
        <v>0</v>
      </c>
      <c r="R175" s="229">
        <f>Q175*H175</f>
        <v>0</v>
      </c>
      <c r="S175" s="229">
        <v>0</v>
      </c>
      <c r="T175" s="230">
        <f>S175*H175</f>
        <v>0</v>
      </c>
      <c r="AR175" s="23" t="s">
        <v>139</v>
      </c>
      <c r="AT175" s="23" t="s">
        <v>134</v>
      </c>
      <c r="AU175" s="23" t="s">
        <v>87</v>
      </c>
      <c r="AY175" s="23" t="s">
        <v>132</v>
      </c>
      <c r="BE175" s="231">
        <f>IF(N175="základní",J175,0)</f>
        <v>0</v>
      </c>
      <c r="BF175" s="231">
        <f>IF(N175="snížená",J175,0)</f>
        <v>0</v>
      </c>
      <c r="BG175" s="231">
        <f>IF(N175="zákl. přenesená",J175,0)</f>
        <v>0</v>
      </c>
      <c r="BH175" s="231">
        <f>IF(N175="sníž. přenesená",J175,0)</f>
        <v>0</v>
      </c>
      <c r="BI175" s="231">
        <f>IF(N175="nulová",J175,0)</f>
        <v>0</v>
      </c>
      <c r="BJ175" s="23" t="s">
        <v>84</v>
      </c>
      <c r="BK175" s="231">
        <f>ROUND(I175*H175,2)</f>
        <v>0</v>
      </c>
      <c r="BL175" s="23" t="s">
        <v>139</v>
      </c>
      <c r="BM175" s="23" t="s">
        <v>292</v>
      </c>
    </row>
    <row r="176" s="1" customFormat="1">
      <c r="B176" s="45"/>
      <c r="C176" s="73"/>
      <c r="D176" s="232" t="s">
        <v>141</v>
      </c>
      <c r="E176" s="73"/>
      <c r="F176" s="233" t="s">
        <v>283</v>
      </c>
      <c r="G176" s="73"/>
      <c r="H176" s="73"/>
      <c r="I176" s="190"/>
      <c r="J176" s="73"/>
      <c r="K176" s="73"/>
      <c r="L176" s="71"/>
      <c r="M176" s="234"/>
      <c r="N176" s="46"/>
      <c r="O176" s="46"/>
      <c r="P176" s="46"/>
      <c r="Q176" s="46"/>
      <c r="R176" s="46"/>
      <c r="S176" s="46"/>
      <c r="T176" s="94"/>
      <c r="AT176" s="23" t="s">
        <v>141</v>
      </c>
      <c r="AU176" s="23" t="s">
        <v>87</v>
      </c>
    </row>
    <row r="177" s="10" customFormat="1" ht="29.88" customHeight="1">
      <c r="B177" s="204"/>
      <c r="C177" s="205"/>
      <c r="D177" s="206" t="s">
        <v>75</v>
      </c>
      <c r="E177" s="218" t="s">
        <v>194</v>
      </c>
      <c r="F177" s="218" t="s">
        <v>293</v>
      </c>
      <c r="G177" s="205"/>
      <c r="H177" s="205"/>
      <c r="I177" s="208"/>
      <c r="J177" s="219">
        <f>BK177</f>
        <v>0</v>
      </c>
      <c r="K177" s="205"/>
      <c r="L177" s="210"/>
      <c r="M177" s="211"/>
      <c r="N177" s="212"/>
      <c r="O177" s="212"/>
      <c r="P177" s="213">
        <f>SUM(P178:P186)</f>
        <v>0</v>
      </c>
      <c r="Q177" s="212"/>
      <c r="R177" s="213">
        <f>SUM(R178:R186)</f>
        <v>0.059580000000000001</v>
      </c>
      <c r="S177" s="212"/>
      <c r="T177" s="214">
        <f>SUM(T178:T186)</f>
        <v>565.73199999999997</v>
      </c>
      <c r="AR177" s="215" t="s">
        <v>84</v>
      </c>
      <c r="AT177" s="216" t="s">
        <v>75</v>
      </c>
      <c r="AU177" s="216" t="s">
        <v>84</v>
      </c>
      <c r="AY177" s="215" t="s">
        <v>132</v>
      </c>
      <c r="BK177" s="217">
        <f>SUM(BK178:BK186)</f>
        <v>0</v>
      </c>
    </row>
    <row r="178" s="1" customFormat="1" ht="51" customHeight="1">
      <c r="B178" s="45"/>
      <c r="C178" s="220" t="s">
        <v>294</v>
      </c>
      <c r="D178" s="220" t="s">
        <v>134</v>
      </c>
      <c r="E178" s="221" t="s">
        <v>295</v>
      </c>
      <c r="F178" s="222" t="s">
        <v>296</v>
      </c>
      <c r="G178" s="223" t="s">
        <v>221</v>
      </c>
      <c r="H178" s="224">
        <v>662</v>
      </c>
      <c r="I178" s="225"/>
      <c r="J178" s="226">
        <f>ROUND(I178*H178,2)</f>
        <v>0</v>
      </c>
      <c r="K178" s="222" t="s">
        <v>138</v>
      </c>
      <c r="L178" s="71"/>
      <c r="M178" s="227" t="s">
        <v>21</v>
      </c>
      <c r="N178" s="228" t="s">
        <v>47</v>
      </c>
      <c r="O178" s="46"/>
      <c r="P178" s="229">
        <f>O178*H178</f>
        <v>0</v>
      </c>
      <c r="Q178" s="229">
        <v>0</v>
      </c>
      <c r="R178" s="229">
        <f>Q178*H178</f>
        <v>0</v>
      </c>
      <c r="S178" s="229">
        <v>0.57999999999999996</v>
      </c>
      <c r="T178" s="230">
        <f>S178*H178</f>
        <v>383.95999999999998</v>
      </c>
      <c r="AR178" s="23" t="s">
        <v>139</v>
      </c>
      <c r="AT178" s="23" t="s">
        <v>134</v>
      </c>
      <c r="AU178" s="23" t="s">
        <v>87</v>
      </c>
      <c r="AY178" s="23" t="s">
        <v>132</v>
      </c>
      <c r="BE178" s="231">
        <f>IF(N178="základní",J178,0)</f>
        <v>0</v>
      </c>
      <c r="BF178" s="231">
        <f>IF(N178="snížená",J178,0)</f>
        <v>0</v>
      </c>
      <c r="BG178" s="231">
        <f>IF(N178="zákl. přenesená",J178,0)</f>
        <v>0</v>
      </c>
      <c r="BH178" s="231">
        <f>IF(N178="sníž. přenesená",J178,0)</f>
        <v>0</v>
      </c>
      <c r="BI178" s="231">
        <f>IF(N178="nulová",J178,0)</f>
        <v>0</v>
      </c>
      <c r="BJ178" s="23" t="s">
        <v>84</v>
      </c>
      <c r="BK178" s="231">
        <f>ROUND(I178*H178,2)</f>
        <v>0</v>
      </c>
      <c r="BL178" s="23" t="s">
        <v>139</v>
      </c>
      <c r="BM178" s="23" t="s">
        <v>297</v>
      </c>
    </row>
    <row r="179" s="1" customFormat="1">
      <c r="B179" s="45"/>
      <c r="C179" s="73"/>
      <c r="D179" s="232" t="s">
        <v>141</v>
      </c>
      <c r="E179" s="73"/>
      <c r="F179" s="233" t="s">
        <v>298</v>
      </c>
      <c r="G179" s="73"/>
      <c r="H179" s="73"/>
      <c r="I179" s="190"/>
      <c r="J179" s="73"/>
      <c r="K179" s="73"/>
      <c r="L179" s="71"/>
      <c r="M179" s="234"/>
      <c r="N179" s="46"/>
      <c r="O179" s="46"/>
      <c r="P179" s="46"/>
      <c r="Q179" s="46"/>
      <c r="R179" s="46"/>
      <c r="S179" s="46"/>
      <c r="T179" s="94"/>
      <c r="AT179" s="23" t="s">
        <v>141</v>
      </c>
      <c r="AU179" s="23" t="s">
        <v>87</v>
      </c>
    </row>
    <row r="180" s="11" customFormat="1">
      <c r="B180" s="235"/>
      <c r="C180" s="236"/>
      <c r="D180" s="232" t="s">
        <v>143</v>
      </c>
      <c r="E180" s="237" t="s">
        <v>21</v>
      </c>
      <c r="F180" s="238" t="s">
        <v>299</v>
      </c>
      <c r="G180" s="236"/>
      <c r="H180" s="239">
        <v>662</v>
      </c>
      <c r="I180" s="240"/>
      <c r="J180" s="236"/>
      <c r="K180" s="236"/>
      <c r="L180" s="241"/>
      <c r="M180" s="242"/>
      <c r="N180" s="243"/>
      <c r="O180" s="243"/>
      <c r="P180" s="243"/>
      <c r="Q180" s="243"/>
      <c r="R180" s="243"/>
      <c r="S180" s="243"/>
      <c r="T180" s="244"/>
      <c r="AT180" s="245" t="s">
        <v>143</v>
      </c>
      <c r="AU180" s="245" t="s">
        <v>87</v>
      </c>
      <c r="AV180" s="11" t="s">
        <v>87</v>
      </c>
      <c r="AW180" s="11" t="s">
        <v>39</v>
      </c>
      <c r="AX180" s="11" t="s">
        <v>84</v>
      </c>
      <c r="AY180" s="245" t="s">
        <v>132</v>
      </c>
    </row>
    <row r="181" s="1" customFormat="1" ht="38.25" customHeight="1">
      <c r="B181" s="45"/>
      <c r="C181" s="220" t="s">
        <v>300</v>
      </c>
      <c r="D181" s="220" t="s">
        <v>134</v>
      </c>
      <c r="E181" s="221" t="s">
        <v>301</v>
      </c>
      <c r="F181" s="222" t="s">
        <v>302</v>
      </c>
      <c r="G181" s="223" t="s">
        <v>221</v>
      </c>
      <c r="H181" s="224">
        <v>662</v>
      </c>
      <c r="I181" s="225"/>
      <c r="J181" s="226">
        <f>ROUND(I181*H181,2)</f>
        <v>0</v>
      </c>
      <c r="K181" s="222" t="s">
        <v>138</v>
      </c>
      <c r="L181" s="71"/>
      <c r="M181" s="227" t="s">
        <v>21</v>
      </c>
      <c r="N181" s="228" t="s">
        <v>47</v>
      </c>
      <c r="O181" s="46"/>
      <c r="P181" s="229">
        <f>O181*H181</f>
        <v>0</v>
      </c>
      <c r="Q181" s="229">
        <v>9.0000000000000006E-05</v>
      </c>
      <c r="R181" s="229">
        <f>Q181*H181</f>
        <v>0.059580000000000001</v>
      </c>
      <c r="S181" s="229">
        <v>0.25600000000000001</v>
      </c>
      <c r="T181" s="230">
        <f>S181*H181</f>
        <v>169.47200000000001</v>
      </c>
      <c r="AR181" s="23" t="s">
        <v>139</v>
      </c>
      <c r="AT181" s="23" t="s">
        <v>134</v>
      </c>
      <c r="AU181" s="23" t="s">
        <v>87</v>
      </c>
      <c r="AY181" s="23" t="s">
        <v>132</v>
      </c>
      <c r="BE181" s="231">
        <f>IF(N181="základní",J181,0)</f>
        <v>0</v>
      </c>
      <c r="BF181" s="231">
        <f>IF(N181="snížená",J181,0)</f>
        <v>0</v>
      </c>
      <c r="BG181" s="231">
        <f>IF(N181="zákl. přenesená",J181,0)</f>
        <v>0</v>
      </c>
      <c r="BH181" s="231">
        <f>IF(N181="sníž. přenesená",J181,0)</f>
        <v>0</v>
      </c>
      <c r="BI181" s="231">
        <f>IF(N181="nulová",J181,0)</f>
        <v>0</v>
      </c>
      <c r="BJ181" s="23" t="s">
        <v>84</v>
      </c>
      <c r="BK181" s="231">
        <f>ROUND(I181*H181,2)</f>
        <v>0</v>
      </c>
      <c r="BL181" s="23" t="s">
        <v>139</v>
      </c>
      <c r="BM181" s="23" t="s">
        <v>303</v>
      </c>
    </row>
    <row r="182" s="1" customFormat="1">
      <c r="B182" s="45"/>
      <c r="C182" s="73"/>
      <c r="D182" s="232" t="s">
        <v>141</v>
      </c>
      <c r="E182" s="73"/>
      <c r="F182" s="233" t="s">
        <v>304</v>
      </c>
      <c r="G182" s="73"/>
      <c r="H182" s="73"/>
      <c r="I182" s="190"/>
      <c r="J182" s="73"/>
      <c r="K182" s="73"/>
      <c r="L182" s="71"/>
      <c r="M182" s="234"/>
      <c r="N182" s="46"/>
      <c r="O182" s="46"/>
      <c r="P182" s="46"/>
      <c r="Q182" s="46"/>
      <c r="R182" s="46"/>
      <c r="S182" s="46"/>
      <c r="T182" s="94"/>
      <c r="AT182" s="23" t="s">
        <v>141</v>
      </c>
      <c r="AU182" s="23" t="s">
        <v>87</v>
      </c>
    </row>
    <row r="183" s="11" customFormat="1">
      <c r="B183" s="235"/>
      <c r="C183" s="236"/>
      <c r="D183" s="232" t="s">
        <v>143</v>
      </c>
      <c r="E183" s="237" t="s">
        <v>21</v>
      </c>
      <c r="F183" s="238" t="s">
        <v>299</v>
      </c>
      <c r="G183" s="236"/>
      <c r="H183" s="239">
        <v>662</v>
      </c>
      <c r="I183" s="240"/>
      <c r="J183" s="236"/>
      <c r="K183" s="236"/>
      <c r="L183" s="241"/>
      <c r="M183" s="242"/>
      <c r="N183" s="243"/>
      <c r="O183" s="243"/>
      <c r="P183" s="243"/>
      <c r="Q183" s="243"/>
      <c r="R183" s="243"/>
      <c r="S183" s="243"/>
      <c r="T183" s="244"/>
      <c r="AT183" s="245" t="s">
        <v>143</v>
      </c>
      <c r="AU183" s="245" t="s">
        <v>87</v>
      </c>
      <c r="AV183" s="11" t="s">
        <v>87</v>
      </c>
      <c r="AW183" s="11" t="s">
        <v>39</v>
      </c>
      <c r="AX183" s="11" t="s">
        <v>84</v>
      </c>
      <c r="AY183" s="245" t="s">
        <v>132</v>
      </c>
    </row>
    <row r="184" s="1" customFormat="1" ht="38.25" customHeight="1">
      <c r="B184" s="45"/>
      <c r="C184" s="220" t="s">
        <v>305</v>
      </c>
      <c r="D184" s="220" t="s">
        <v>134</v>
      </c>
      <c r="E184" s="221" t="s">
        <v>306</v>
      </c>
      <c r="F184" s="222" t="s">
        <v>307</v>
      </c>
      <c r="G184" s="223" t="s">
        <v>308</v>
      </c>
      <c r="H184" s="224">
        <v>60</v>
      </c>
      <c r="I184" s="225"/>
      <c r="J184" s="226">
        <f>ROUND(I184*H184,2)</f>
        <v>0</v>
      </c>
      <c r="K184" s="222" t="s">
        <v>138</v>
      </c>
      <c r="L184" s="71"/>
      <c r="M184" s="227" t="s">
        <v>21</v>
      </c>
      <c r="N184" s="228" t="s">
        <v>47</v>
      </c>
      <c r="O184" s="46"/>
      <c r="P184" s="229">
        <f>O184*H184</f>
        <v>0</v>
      </c>
      <c r="Q184" s="229">
        <v>0</v>
      </c>
      <c r="R184" s="229">
        <f>Q184*H184</f>
        <v>0</v>
      </c>
      <c r="S184" s="229">
        <v>0.20499999999999999</v>
      </c>
      <c r="T184" s="230">
        <f>S184*H184</f>
        <v>12.299999999999999</v>
      </c>
      <c r="AR184" s="23" t="s">
        <v>139</v>
      </c>
      <c r="AT184" s="23" t="s">
        <v>134</v>
      </c>
      <c r="AU184" s="23" t="s">
        <v>87</v>
      </c>
      <c r="AY184" s="23" t="s">
        <v>132</v>
      </c>
      <c r="BE184" s="231">
        <f>IF(N184="základní",J184,0)</f>
        <v>0</v>
      </c>
      <c r="BF184" s="231">
        <f>IF(N184="snížená",J184,0)</f>
        <v>0</v>
      </c>
      <c r="BG184" s="231">
        <f>IF(N184="zákl. přenesená",J184,0)</f>
        <v>0</v>
      </c>
      <c r="BH184" s="231">
        <f>IF(N184="sníž. přenesená",J184,0)</f>
        <v>0</v>
      </c>
      <c r="BI184" s="231">
        <f>IF(N184="nulová",J184,0)</f>
        <v>0</v>
      </c>
      <c r="BJ184" s="23" t="s">
        <v>84</v>
      </c>
      <c r="BK184" s="231">
        <f>ROUND(I184*H184,2)</f>
        <v>0</v>
      </c>
      <c r="BL184" s="23" t="s">
        <v>139</v>
      </c>
      <c r="BM184" s="23" t="s">
        <v>309</v>
      </c>
    </row>
    <row r="185" s="1" customFormat="1">
      <c r="B185" s="45"/>
      <c r="C185" s="73"/>
      <c r="D185" s="232" t="s">
        <v>141</v>
      </c>
      <c r="E185" s="73"/>
      <c r="F185" s="233" t="s">
        <v>310</v>
      </c>
      <c r="G185" s="73"/>
      <c r="H185" s="73"/>
      <c r="I185" s="190"/>
      <c r="J185" s="73"/>
      <c r="K185" s="73"/>
      <c r="L185" s="71"/>
      <c r="M185" s="234"/>
      <c r="N185" s="46"/>
      <c r="O185" s="46"/>
      <c r="P185" s="46"/>
      <c r="Q185" s="46"/>
      <c r="R185" s="46"/>
      <c r="S185" s="46"/>
      <c r="T185" s="94"/>
      <c r="AT185" s="23" t="s">
        <v>141</v>
      </c>
      <c r="AU185" s="23" t="s">
        <v>87</v>
      </c>
    </row>
    <row r="186" s="11" customFormat="1">
      <c r="B186" s="235"/>
      <c r="C186" s="236"/>
      <c r="D186" s="232" t="s">
        <v>143</v>
      </c>
      <c r="E186" s="237" t="s">
        <v>21</v>
      </c>
      <c r="F186" s="238" t="s">
        <v>311</v>
      </c>
      <c r="G186" s="236"/>
      <c r="H186" s="239">
        <v>60</v>
      </c>
      <c r="I186" s="240"/>
      <c r="J186" s="236"/>
      <c r="K186" s="236"/>
      <c r="L186" s="241"/>
      <c r="M186" s="242"/>
      <c r="N186" s="243"/>
      <c r="O186" s="243"/>
      <c r="P186" s="243"/>
      <c r="Q186" s="243"/>
      <c r="R186" s="243"/>
      <c r="S186" s="243"/>
      <c r="T186" s="244"/>
      <c r="AT186" s="245" t="s">
        <v>143</v>
      </c>
      <c r="AU186" s="245" t="s">
        <v>87</v>
      </c>
      <c r="AV186" s="11" t="s">
        <v>87</v>
      </c>
      <c r="AW186" s="11" t="s">
        <v>39</v>
      </c>
      <c r="AX186" s="11" t="s">
        <v>84</v>
      </c>
      <c r="AY186" s="245" t="s">
        <v>132</v>
      </c>
    </row>
    <row r="187" s="10" customFormat="1" ht="29.88" customHeight="1">
      <c r="B187" s="204"/>
      <c r="C187" s="205"/>
      <c r="D187" s="206" t="s">
        <v>75</v>
      </c>
      <c r="E187" s="218" t="s">
        <v>87</v>
      </c>
      <c r="F187" s="218" t="s">
        <v>312</v>
      </c>
      <c r="G187" s="205"/>
      <c r="H187" s="205"/>
      <c r="I187" s="208"/>
      <c r="J187" s="219">
        <f>BK187</f>
        <v>0</v>
      </c>
      <c r="K187" s="205"/>
      <c r="L187" s="210"/>
      <c r="M187" s="211"/>
      <c r="N187" s="212"/>
      <c r="O187" s="212"/>
      <c r="P187" s="213">
        <f>SUM(P188:P201)</f>
        <v>0</v>
      </c>
      <c r="Q187" s="212"/>
      <c r="R187" s="213">
        <f>SUM(R188:R201)</f>
        <v>0.19359999999999999</v>
      </c>
      <c r="S187" s="212"/>
      <c r="T187" s="214">
        <f>SUM(T188:T201)</f>
        <v>0</v>
      </c>
      <c r="AR187" s="215" t="s">
        <v>84</v>
      </c>
      <c r="AT187" s="216" t="s">
        <v>75</v>
      </c>
      <c r="AU187" s="216" t="s">
        <v>84</v>
      </c>
      <c r="AY187" s="215" t="s">
        <v>132</v>
      </c>
      <c r="BK187" s="217">
        <f>SUM(BK188:BK201)</f>
        <v>0</v>
      </c>
    </row>
    <row r="188" s="1" customFormat="1" ht="25.5" customHeight="1">
      <c r="B188" s="45"/>
      <c r="C188" s="220" t="s">
        <v>313</v>
      </c>
      <c r="D188" s="220" t="s">
        <v>134</v>
      </c>
      <c r="E188" s="221" t="s">
        <v>314</v>
      </c>
      <c r="F188" s="222" t="s">
        <v>315</v>
      </c>
      <c r="G188" s="223" t="s">
        <v>137</v>
      </c>
      <c r="H188" s="224">
        <v>13</v>
      </c>
      <c r="I188" s="225"/>
      <c r="J188" s="226">
        <f>ROUND(I188*H188,2)</f>
        <v>0</v>
      </c>
      <c r="K188" s="222" t="s">
        <v>138</v>
      </c>
      <c r="L188" s="71"/>
      <c r="M188" s="227" t="s">
        <v>21</v>
      </c>
      <c r="N188" s="228" t="s">
        <v>47</v>
      </c>
      <c r="O188" s="46"/>
      <c r="P188" s="229">
        <f>O188*H188</f>
        <v>0</v>
      </c>
      <c r="Q188" s="229">
        <v>0</v>
      </c>
      <c r="R188" s="229">
        <f>Q188*H188</f>
        <v>0</v>
      </c>
      <c r="S188" s="229">
        <v>0</v>
      </c>
      <c r="T188" s="230">
        <f>S188*H188</f>
        <v>0</v>
      </c>
      <c r="AR188" s="23" t="s">
        <v>139</v>
      </c>
      <c r="AT188" s="23" t="s">
        <v>134</v>
      </c>
      <c r="AU188" s="23" t="s">
        <v>87</v>
      </c>
      <c r="AY188" s="23" t="s">
        <v>132</v>
      </c>
      <c r="BE188" s="231">
        <f>IF(N188="základní",J188,0)</f>
        <v>0</v>
      </c>
      <c r="BF188" s="231">
        <f>IF(N188="snížená",J188,0)</f>
        <v>0</v>
      </c>
      <c r="BG188" s="231">
        <f>IF(N188="zákl. přenesená",J188,0)</f>
        <v>0</v>
      </c>
      <c r="BH188" s="231">
        <f>IF(N188="sníž. přenesená",J188,0)</f>
        <v>0</v>
      </c>
      <c r="BI188" s="231">
        <f>IF(N188="nulová",J188,0)</f>
        <v>0</v>
      </c>
      <c r="BJ188" s="23" t="s">
        <v>84</v>
      </c>
      <c r="BK188" s="231">
        <f>ROUND(I188*H188,2)</f>
        <v>0</v>
      </c>
      <c r="BL188" s="23" t="s">
        <v>139</v>
      </c>
      <c r="BM188" s="23" t="s">
        <v>316</v>
      </c>
    </row>
    <row r="189" s="1" customFormat="1">
      <c r="B189" s="45"/>
      <c r="C189" s="73"/>
      <c r="D189" s="232" t="s">
        <v>141</v>
      </c>
      <c r="E189" s="73"/>
      <c r="F189" s="233" t="s">
        <v>317</v>
      </c>
      <c r="G189" s="73"/>
      <c r="H189" s="73"/>
      <c r="I189" s="190"/>
      <c r="J189" s="73"/>
      <c r="K189" s="73"/>
      <c r="L189" s="71"/>
      <c r="M189" s="234"/>
      <c r="N189" s="46"/>
      <c r="O189" s="46"/>
      <c r="P189" s="46"/>
      <c r="Q189" s="46"/>
      <c r="R189" s="46"/>
      <c r="S189" s="46"/>
      <c r="T189" s="94"/>
      <c r="AT189" s="23" t="s">
        <v>141</v>
      </c>
      <c r="AU189" s="23" t="s">
        <v>87</v>
      </c>
    </row>
    <row r="190" s="11" customFormat="1">
      <c r="B190" s="235"/>
      <c r="C190" s="236"/>
      <c r="D190" s="232" t="s">
        <v>143</v>
      </c>
      <c r="E190" s="237" t="s">
        <v>21</v>
      </c>
      <c r="F190" s="238" t="s">
        <v>318</v>
      </c>
      <c r="G190" s="236"/>
      <c r="H190" s="239">
        <v>13</v>
      </c>
      <c r="I190" s="240"/>
      <c r="J190" s="236"/>
      <c r="K190" s="236"/>
      <c r="L190" s="241"/>
      <c r="M190" s="242"/>
      <c r="N190" s="243"/>
      <c r="O190" s="243"/>
      <c r="P190" s="243"/>
      <c r="Q190" s="243"/>
      <c r="R190" s="243"/>
      <c r="S190" s="243"/>
      <c r="T190" s="244"/>
      <c r="AT190" s="245" t="s">
        <v>143</v>
      </c>
      <c r="AU190" s="245" t="s">
        <v>87</v>
      </c>
      <c r="AV190" s="11" t="s">
        <v>87</v>
      </c>
      <c r="AW190" s="11" t="s">
        <v>39</v>
      </c>
      <c r="AX190" s="11" t="s">
        <v>84</v>
      </c>
      <c r="AY190" s="245" t="s">
        <v>132</v>
      </c>
    </row>
    <row r="191" s="1" customFormat="1" ht="38.25" customHeight="1">
      <c r="B191" s="45"/>
      <c r="C191" s="220" t="s">
        <v>319</v>
      </c>
      <c r="D191" s="220" t="s">
        <v>134</v>
      </c>
      <c r="E191" s="221" t="s">
        <v>320</v>
      </c>
      <c r="F191" s="222" t="s">
        <v>321</v>
      </c>
      <c r="G191" s="223" t="s">
        <v>221</v>
      </c>
      <c r="H191" s="224">
        <v>130</v>
      </c>
      <c r="I191" s="225"/>
      <c r="J191" s="226">
        <f>ROUND(I191*H191,2)</f>
        <v>0</v>
      </c>
      <c r="K191" s="222" t="s">
        <v>138</v>
      </c>
      <c r="L191" s="71"/>
      <c r="M191" s="227" t="s">
        <v>21</v>
      </c>
      <c r="N191" s="228" t="s">
        <v>47</v>
      </c>
      <c r="O191" s="46"/>
      <c r="P191" s="229">
        <f>O191*H191</f>
        <v>0</v>
      </c>
      <c r="Q191" s="229">
        <v>0.00031</v>
      </c>
      <c r="R191" s="229">
        <f>Q191*H191</f>
        <v>0.040300000000000002</v>
      </c>
      <c r="S191" s="229">
        <v>0</v>
      </c>
      <c r="T191" s="230">
        <f>S191*H191</f>
        <v>0</v>
      </c>
      <c r="AR191" s="23" t="s">
        <v>139</v>
      </c>
      <c r="AT191" s="23" t="s">
        <v>134</v>
      </c>
      <c r="AU191" s="23" t="s">
        <v>87</v>
      </c>
      <c r="AY191" s="23" t="s">
        <v>132</v>
      </c>
      <c r="BE191" s="231">
        <f>IF(N191="základní",J191,0)</f>
        <v>0</v>
      </c>
      <c r="BF191" s="231">
        <f>IF(N191="snížená",J191,0)</f>
        <v>0</v>
      </c>
      <c r="BG191" s="231">
        <f>IF(N191="zákl. přenesená",J191,0)</f>
        <v>0</v>
      </c>
      <c r="BH191" s="231">
        <f>IF(N191="sníž. přenesená",J191,0)</f>
        <v>0</v>
      </c>
      <c r="BI191" s="231">
        <f>IF(N191="nulová",J191,0)</f>
        <v>0</v>
      </c>
      <c r="BJ191" s="23" t="s">
        <v>84</v>
      </c>
      <c r="BK191" s="231">
        <f>ROUND(I191*H191,2)</f>
        <v>0</v>
      </c>
      <c r="BL191" s="23" t="s">
        <v>139</v>
      </c>
      <c r="BM191" s="23" t="s">
        <v>322</v>
      </c>
    </row>
    <row r="192" s="1" customFormat="1">
      <c r="B192" s="45"/>
      <c r="C192" s="73"/>
      <c r="D192" s="232" t="s">
        <v>141</v>
      </c>
      <c r="E192" s="73"/>
      <c r="F192" s="233" t="s">
        <v>323</v>
      </c>
      <c r="G192" s="73"/>
      <c r="H192" s="73"/>
      <c r="I192" s="190"/>
      <c r="J192" s="73"/>
      <c r="K192" s="73"/>
      <c r="L192" s="71"/>
      <c r="M192" s="234"/>
      <c r="N192" s="46"/>
      <c r="O192" s="46"/>
      <c r="P192" s="46"/>
      <c r="Q192" s="46"/>
      <c r="R192" s="46"/>
      <c r="S192" s="46"/>
      <c r="T192" s="94"/>
      <c r="AT192" s="23" t="s">
        <v>141</v>
      </c>
      <c r="AU192" s="23" t="s">
        <v>87</v>
      </c>
    </row>
    <row r="193" s="11" customFormat="1">
      <c r="B193" s="235"/>
      <c r="C193" s="236"/>
      <c r="D193" s="232" t="s">
        <v>143</v>
      </c>
      <c r="E193" s="237" t="s">
        <v>21</v>
      </c>
      <c r="F193" s="238" t="s">
        <v>324</v>
      </c>
      <c r="G193" s="236"/>
      <c r="H193" s="239">
        <v>130</v>
      </c>
      <c r="I193" s="240"/>
      <c r="J193" s="236"/>
      <c r="K193" s="236"/>
      <c r="L193" s="241"/>
      <c r="M193" s="242"/>
      <c r="N193" s="243"/>
      <c r="O193" s="243"/>
      <c r="P193" s="243"/>
      <c r="Q193" s="243"/>
      <c r="R193" s="243"/>
      <c r="S193" s="243"/>
      <c r="T193" s="244"/>
      <c r="AT193" s="245" t="s">
        <v>143</v>
      </c>
      <c r="AU193" s="245" t="s">
        <v>87</v>
      </c>
      <c r="AV193" s="11" t="s">
        <v>87</v>
      </c>
      <c r="AW193" s="11" t="s">
        <v>39</v>
      </c>
      <c r="AX193" s="11" t="s">
        <v>84</v>
      </c>
      <c r="AY193" s="245" t="s">
        <v>132</v>
      </c>
    </row>
    <row r="194" s="1" customFormat="1" ht="16.5" customHeight="1">
      <c r="B194" s="45"/>
      <c r="C194" s="267" t="s">
        <v>325</v>
      </c>
      <c r="D194" s="267" t="s">
        <v>214</v>
      </c>
      <c r="E194" s="268" t="s">
        <v>326</v>
      </c>
      <c r="F194" s="269" t="s">
        <v>327</v>
      </c>
      <c r="G194" s="270" t="s">
        <v>221</v>
      </c>
      <c r="H194" s="271">
        <v>132.59999999999999</v>
      </c>
      <c r="I194" s="272"/>
      <c r="J194" s="273">
        <f>ROUND(I194*H194,2)</f>
        <v>0</v>
      </c>
      <c r="K194" s="269" t="s">
        <v>138</v>
      </c>
      <c r="L194" s="274"/>
      <c r="M194" s="275" t="s">
        <v>21</v>
      </c>
      <c r="N194" s="276" t="s">
        <v>47</v>
      </c>
      <c r="O194" s="46"/>
      <c r="P194" s="229">
        <f>O194*H194</f>
        <v>0</v>
      </c>
      <c r="Q194" s="229">
        <v>0.00050000000000000001</v>
      </c>
      <c r="R194" s="229">
        <f>Q194*H194</f>
        <v>0.066299999999999998</v>
      </c>
      <c r="S194" s="229">
        <v>0</v>
      </c>
      <c r="T194" s="230">
        <f>S194*H194</f>
        <v>0</v>
      </c>
      <c r="AR194" s="23" t="s">
        <v>173</v>
      </c>
      <c r="AT194" s="23" t="s">
        <v>214</v>
      </c>
      <c r="AU194" s="23" t="s">
        <v>87</v>
      </c>
      <c r="AY194" s="23" t="s">
        <v>132</v>
      </c>
      <c r="BE194" s="231">
        <f>IF(N194="základní",J194,0)</f>
        <v>0</v>
      </c>
      <c r="BF194" s="231">
        <f>IF(N194="snížená",J194,0)</f>
        <v>0</v>
      </c>
      <c r="BG194" s="231">
        <f>IF(N194="zákl. přenesená",J194,0)</f>
        <v>0</v>
      </c>
      <c r="BH194" s="231">
        <f>IF(N194="sníž. přenesená",J194,0)</f>
        <v>0</v>
      </c>
      <c r="BI194" s="231">
        <f>IF(N194="nulová",J194,0)</f>
        <v>0</v>
      </c>
      <c r="BJ194" s="23" t="s">
        <v>84</v>
      </c>
      <c r="BK194" s="231">
        <f>ROUND(I194*H194,2)</f>
        <v>0</v>
      </c>
      <c r="BL194" s="23" t="s">
        <v>139</v>
      </c>
      <c r="BM194" s="23" t="s">
        <v>328</v>
      </c>
    </row>
    <row r="195" s="11" customFormat="1">
      <c r="B195" s="235"/>
      <c r="C195" s="236"/>
      <c r="D195" s="232" t="s">
        <v>143</v>
      </c>
      <c r="E195" s="237" t="s">
        <v>21</v>
      </c>
      <c r="F195" s="238" t="s">
        <v>329</v>
      </c>
      <c r="G195" s="236"/>
      <c r="H195" s="239">
        <v>132.59999999999999</v>
      </c>
      <c r="I195" s="240"/>
      <c r="J195" s="236"/>
      <c r="K195" s="236"/>
      <c r="L195" s="241"/>
      <c r="M195" s="242"/>
      <c r="N195" s="243"/>
      <c r="O195" s="243"/>
      <c r="P195" s="243"/>
      <c r="Q195" s="243"/>
      <c r="R195" s="243"/>
      <c r="S195" s="243"/>
      <c r="T195" s="244"/>
      <c r="AT195" s="245" t="s">
        <v>143</v>
      </c>
      <c r="AU195" s="245" t="s">
        <v>87</v>
      </c>
      <c r="AV195" s="11" t="s">
        <v>87</v>
      </c>
      <c r="AW195" s="11" t="s">
        <v>39</v>
      </c>
      <c r="AX195" s="11" t="s">
        <v>84</v>
      </c>
      <c r="AY195" s="245" t="s">
        <v>132</v>
      </c>
    </row>
    <row r="196" s="1" customFormat="1" ht="16.5" customHeight="1">
      <c r="B196" s="45"/>
      <c r="C196" s="220" t="s">
        <v>330</v>
      </c>
      <c r="D196" s="220" t="s">
        <v>134</v>
      </c>
      <c r="E196" s="221" t="s">
        <v>331</v>
      </c>
      <c r="F196" s="222" t="s">
        <v>332</v>
      </c>
      <c r="G196" s="223" t="s">
        <v>137</v>
      </c>
      <c r="H196" s="224">
        <v>3.75</v>
      </c>
      <c r="I196" s="225"/>
      <c r="J196" s="226">
        <f>ROUND(I196*H196,2)</f>
        <v>0</v>
      </c>
      <c r="K196" s="222" t="s">
        <v>138</v>
      </c>
      <c r="L196" s="71"/>
      <c r="M196" s="227" t="s">
        <v>21</v>
      </c>
      <c r="N196" s="228" t="s">
        <v>47</v>
      </c>
      <c r="O196" s="46"/>
      <c r="P196" s="229">
        <f>O196*H196</f>
        <v>0</v>
      </c>
      <c r="Q196" s="229">
        <v>0</v>
      </c>
      <c r="R196" s="229">
        <f>Q196*H196</f>
        <v>0</v>
      </c>
      <c r="S196" s="229">
        <v>0</v>
      </c>
      <c r="T196" s="230">
        <f>S196*H196</f>
        <v>0</v>
      </c>
      <c r="AR196" s="23" t="s">
        <v>139</v>
      </c>
      <c r="AT196" s="23" t="s">
        <v>134</v>
      </c>
      <c r="AU196" s="23" t="s">
        <v>87</v>
      </c>
      <c r="AY196" s="23" t="s">
        <v>132</v>
      </c>
      <c r="BE196" s="231">
        <f>IF(N196="základní",J196,0)</f>
        <v>0</v>
      </c>
      <c r="BF196" s="231">
        <f>IF(N196="snížená",J196,0)</f>
        <v>0</v>
      </c>
      <c r="BG196" s="231">
        <f>IF(N196="zákl. přenesená",J196,0)</f>
        <v>0</v>
      </c>
      <c r="BH196" s="231">
        <f>IF(N196="sníž. přenesená",J196,0)</f>
        <v>0</v>
      </c>
      <c r="BI196" s="231">
        <f>IF(N196="nulová",J196,0)</f>
        <v>0</v>
      </c>
      <c r="BJ196" s="23" t="s">
        <v>84</v>
      </c>
      <c r="BK196" s="231">
        <f>ROUND(I196*H196,2)</f>
        <v>0</v>
      </c>
      <c r="BL196" s="23" t="s">
        <v>139</v>
      </c>
      <c r="BM196" s="23" t="s">
        <v>333</v>
      </c>
    </row>
    <row r="197" s="1" customFormat="1">
      <c r="B197" s="45"/>
      <c r="C197" s="73"/>
      <c r="D197" s="232" t="s">
        <v>141</v>
      </c>
      <c r="E197" s="73"/>
      <c r="F197" s="233" t="s">
        <v>334</v>
      </c>
      <c r="G197" s="73"/>
      <c r="H197" s="73"/>
      <c r="I197" s="190"/>
      <c r="J197" s="73"/>
      <c r="K197" s="73"/>
      <c r="L197" s="71"/>
      <c r="M197" s="234"/>
      <c r="N197" s="46"/>
      <c r="O197" s="46"/>
      <c r="P197" s="46"/>
      <c r="Q197" s="46"/>
      <c r="R197" s="46"/>
      <c r="S197" s="46"/>
      <c r="T197" s="94"/>
      <c r="AT197" s="23" t="s">
        <v>141</v>
      </c>
      <c r="AU197" s="23" t="s">
        <v>87</v>
      </c>
    </row>
    <row r="198" s="11" customFormat="1">
      <c r="B198" s="235"/>
      <c r="C198" s="236"/>
      <c r="D198" s="232" t="s">
        <v>143</v>
      </c>
      <c r="E198" s="237" t="s">
        <v>21</v>
      </c>
      <c r="F198" s="238" t="s">
        <v>335</v>
      </c>
      <c r="G198" s="236"/>
      <c r="H198" s="239">
        <v>3.75</v>
      </c>
      <c r="I198" s="240"/>
      <c r="J198" s="236"/>
      <c r="K198" s="236"/>
      <c r="L198" s="241"/>
      <c r="M198" s="242"/>
      <c r="N198" s="243"/>
      <c r="O198" s="243"/>
      <c r="P198" s="243"/>
      <c r="Q198" s="243"/>
      <c r="R198" s="243"/>
      <c r="S198" s="243"/>
      <c r="T198" s="244"/>
      <c r="AT198" s="245" t="s">
        <v>143</v>
      </c>
      <c r="AU198" s="245" t="s">
        <v>87</v>
      </c>
      <c r="AV198" s="11" t="s">
        <v>87</v>
      </c>
      <c r="AW198" s="11" t="s">
        <v>39</v>
      </c>
      <c r="AX198" s="11" t="s">
        <v>84</v>
      </c>
      <c r="AY198" s="245" t="s">
        <v>132</v>
      </c>
    </row>
    <row r="199" s="1" customFormat="1" ht="16.5" customHeight="1">
      <c r="B199" s="45"/>
      <c r="C199" s="220" t="s">
        <v>336</v>
      </c>
      <c r="D199" s="220" t="s">
        <v>134</v>
      </c>
      <c r="E199" s="221" t="s">
        <v>337</v>
      </c>
      <c r="F199" s="222" t="s">
        <v>338</v>
      </c>
      <c r="G199" s="223" t="s">
        <v>308</v>
      </c>
      <c r="H199" s="224">
        <v>75</v>
      </c>
      <c r="I199" s="225"/>
      <c r="J199" s="226">
        <f>ROUND(I199*H199,2)</f>
        <v>0</v>
      </c>
      <c r="K199" s="222" t="s">
        <v>138</v>
      </c>
      <c r="L199" s="71"/>
      <c r="M199" s="227" t="s">
        <v>21</v>
      </c>
      <c r="N199" s="228" t="s">
        <v>47</v>
      </c>
      <c r="O199" s="46"/>
      <c r="P199" s="229">
        <f>O199*H199</f>
        <v>0</v>
      </c>
      <c r="Q199" s="229">
        <v>0.00116</v>
      </c>
      <c r="R199" s="229">
        <f>Q199*H199</f>
        <v>0.086999999999999994</v>
      </c>
      <c r="S199" s="229">
        <v>0</v>
      </c>
      <c r="T199" s="230">
        <f>S199*H199</f>
        <v>0</v>
      </c>
      <c r="AR199" s="23" t="s">
        <v>139</v>
      </c>
      <c r="AT199" s="23" t="s">
        <v>134</v>
      </c>
      <c r="AU199" s="23" t="s">
        <v>87</v>
      </c>
      <c r="AY199" s="23" t="s">
        <v>132</v>
      </c>
      <c r="BE199" s="231">
        <f>IF(N199="základní",J199,0)</f>
        <v>0</v>
      </c>
      <c r="BF199" s="231">
        <f>IF(N199="snížená",J199,0)</f>
        <v>0</v>
      </c>
      <c r="BG199" s="231">
        <f>IF(N199="zákl. přenesená",J199,0)</f>
        <v>0</v>
      </c>
      <c r="BH199" s="231">
        <f>IF(N199="sníž. přenesená",J199,0)</f>
        <v>0</v>
      </c>
      <c r="BI199" s="231">
        <f>IF(N199="nulová",J199,0)</f>
        <v>0</v>
      </c>
      <c r="BJ199" s="23" t="s">
        <v>84</v>
      </c>
      <c r="BK199" s="231">
        <f>ROUND(I199*H199,2)</f>
        <v>0</v>
      </c>
      <c r="BL199" s="23" t="s">
        <v>139</v>
      </c>
      <c r="BM199" s="23" t="s">
        <v>339</v>
      </c>
    </row>
    <row r="200" s="1" customFormat="1">
      <c r="B200" s="45"/>
      <c r="C200" s="73"/>
      <c r="D200" s="232" t="s">
        <v>141</v>
      </c>
      <c r="E200" s="73"/>
      <c r="F200" s="233" t="s">
        <v>340</v>
      </c>
      <c r="G200" s="73"/>
      <c r="H200" s="73"/>
      <c r="I200" s="190"/>
      <c r="J200" s="73"/>
      <c r="K200" s="73"/>
      <c r="L200" s="71"/>
      <c r="M200" s="234"/>
      <c r="N200" s="46"/>
      <c r="O200" s="46"/>
      <c r="P200" s="46"/>
      <c r="Q200" s="46"/>
      <c r="R200" s="46"/>
      <c r="S200" s="46"/>
      <c r="T200" s="94"/>
      <c r="AT200" s="23" t="s">
        <v>141</v>
      </c>
      <c r="AU200" s="23" t="s">
        <v>87</v>
      </c>
    </row>
    <row r="201" s="11" customFormat="1">
      <c r="B201" s="235"/>
      <c r="C201" s="236"/>
      <c r="D201" s="232" t="s">
        <v>143</v>
      </c>
      <c r="E201" s="237" t="s">
        <v>21</v>
      </c>
      <c r="F201" s="238" t="s">
        <v>341</v>
      </c>
      <c r="G201" s="236"/>
      <c r="H201" s="239">
        <v>75</v>
      </c>
      <c r="I201" s="240"/>
      <c r="J201" s="236"/>
      <c r="K201" s="236"/>
      <c r="L201" s="241"/>
      <c r="M201" s="242"/>
      <c r="N201" s="243"/>
      <c r="O201" s="243"/>
      <c r="P201" s="243"/>
      <c r="Q201" s="243"/>
      <c r="R201" s="243"/>
      <c r="S201" s="243"/>
      <c r="T201" s="244"/>
      <c r="AT201" s="245" t="s">
        <v>143</v>
      </c>
      <c r="AU201" s="245" t="s">
        <v>87</v>
      </c>
      <c r="AV201" s="11" t="s">
        <v>87</v>
      </c>
      <c r="AW201" s="11" t="s">
        <v>39</v>
      </c>
      <c r="AX201" s="11" t="s">
        <v>84</v>
      </c>
      <c r="AY201" s="245" t="s">
        <v>132</v>
      </c>
    </row>
    <row r="202" s="10" customFormat="1" ht="29.88" customHeight="1">
      <c r="B202" s="204"/>
      <c r="C202" s="205"/>
      <c r="D202" s="206" t="s">
        <v>75</v>
      </c>
      <c r="E202" s="218" t="s">
        <v>150</v>
      </c>
      <c r="F202" s="218" t="s">
        <v>342</v>
      </c>
      <c r="G202" s="205"/>
      <c r="H202" s="205"/>
      <c r="I202" s="208"/>
      <c r="J202" s="219">
        <f>BK202</f>
        <v>0</v>
      </c>
      <c r="K202" s="205"/>
      <c r="L202" s="210"/>
      <c r="M202" s="211"/>
      <c r="N202" s="212"/>
      <c r="O202" s="212"/>
      <c r="P202" s="213">
        <f>SUM(P203:P207)</f>
        <v>0</v>
      </c>
      <c r="Q202" s="212"/>
      <c r="R202" s="213">
        <f>SUM(R203:R207)</f>
        <v>10.047765</v>
      </c>
      <c r="S202" s="212"/>
      <c r="T202" s="214">
        <f>SUM(T203:T207)</f>
        <v>0</v>
      </c>
      <c r="AR202" s="215" t="s">
        <v>84</v>
      </c>
      <c r="AT202" s="216" t="s">
        <v>75</v>
      </c>
      <c r="AU202" s="216" t="s">
        <v>84</v>
      </c>
      <c r="AY202" s="215" t="s">
        <v>132</v>
      </c>
      <c r="BK202" s="217">
        <f>SUM(BK203:BK207)</f>
        <v>0</v>
      </c>
    </row>
    <row r="203" s="1" customFormat="1" ht="25.5" customHeight="1">
      <c r="B203" s="45"/>
      <c r="C203" s="220" t="s">
        <v>343</v>
      </c>
      <c r="D203" s="220" t="s">
        <v>134</v>
      </c>
      <c r="E203" s="221" t="s">
        <v>344</v>
      </c>
      <c r="F203" s="222" t="s">
        <v>345</v>
      </c>
      <c r="G203" s="223" t="s">
        <v>308</v>
      </c>
      <c r="H203" s="224">
        <v>14.5</v>
      </c>
      <c r="I203" s="225"/>
      <c r="J203" s="226">
        <f>ROUND(I203*H203,2)</f>
        <v>0</v>
      </c>
      <c r="K203" s="222" t="s">
        <v>138</v>
      </c>
      <c r="L203" s="71"/>
      <c r="M203" s="227" t="s">
        <v>21</v>
      </c>
      <c r="N203" s="228" t="s">
        <v>47</v>
      </c>
      <c r="O203" s="46"/>
      <c r="P203" s="229">
        <f>O203*H203</f>
        <v>0</v>
      </c>
      <c r="Q203" s="229">
        <v>0.29757</v>
      </c>
      <c r="R203" s="229">
        <f>Q203*H203</f>
        <v>4.3147650000000004</v>
      </c>
      <c r="S203" s="229">
        <v>0</v>
      </c>
      <c r="T203" s="230">
        <f>S203*H203</f>
        <v>0</v>
      </c>
      <c r="AR203" s="23" t="s">
        <v>139</v>
      </c>
      <c r="AT203" s="23" t="s">
        <v>134</v>
      </c>
      <c r="AU203" s="23" t="s">
        <v>87</v>
      </c>
      <c r="AY203" s="23" t="s">
        <v>132</v>
      </c>
      <c r="BE203" s="231">
        <f>IF(N203="základní",J203,0)</f>
        <v>0</v>
      </c>
      <c r="BF203" s="231">
        <f>IF(N203="snížená",J203,0)</f>
        <v>0</v>
      </c>
      <c r="BG203" s="231">
        <f>IF(N203="zákl. přenesená",J203,0)</f>
        <v>0</v>
      </c>
      <c r="BH203" s="231">
        <f>IF(N203="sníž. přenesená",J203,0)</f>
        <v>0</v>
      </c>
      <c r="BI203" s="231">
        <f>IF(N203="nulová",J203,0)</f>
        <v>0</v>
      </c>
      <c r="BJ203" s="23" t="s">
        <v>84</v>
      </c>
      <c r="BK203" s="231">
        <f>ROUND(I203*H203,2)</f>
        <v>0</v>
      </c>
      <c r="BL203" s="23" t="s">
        <v>139</v>
      </c>
      <c r="BM203" s="23" t="s">
        <v>346</v>
      </c>
    </row>
    <row r="204" s="1" customFormat="1">
      <c r="B204" s="45"/>
      <c r="C204" s="73"/>
      <c r="D204" s="232" t="s">
        <v>141</v>
      </c>
      <c r="E204" s="73"/>
      <c r="F204" s="233" t="s">
        <v>347</v>
      </c>
      <c r="G204" s="73"/>
      <c r="H204" s="73"/>
      <c r="I204" s="190"/>
      <c r="J204" s="73"/>
      <c r="K204" s="73"/>
      <c r="L204" s="71"/>
      <c r="M204" s="234"/>
      <c r="N204" s="46"/>
      <c r="O204" s="46"/>
      <c r="P204" s="46"/>
      <c r="Q204" s="46"/>
      <c r="R204" s="46"/>
      <c r="S204" s="46"/>
      <c r="T204" s="94"/>
      <c r="AT204" s="23" t="s">
        <v>141</v>
      </c>
      <c r="AU204" s="23" t="s">
        <v>87</v>
      </c>
    </row>
    <row r="205" s="11" customFormat="1">
      <c r="B205" s="235"/>
      <c r="C205" s="236"/>
      <c r="D205" s="232" t="s">
        <v>143</v>
      </c>
      <c r="E205" s="237" t="s">
        <v>21</v>
      </c>
      <c r="F205" s="238" t="s">
        <v>348</v>
      </c>
      <c r="G205" s="236"/>
      <c r="H205" s="239">
        <v>14.5</v>
      </c>
      <c r="I205" s="240"/>
      <c r="J205" s="236"/>
      <c r="K205" s="236"/>
      <c r="L205" s="241"/>
      <c r="M205" s="242"/>
      <c r="N205" s="243"/>
      <c r="O205" s="243"/>
      <c r="P205" s="243"/>
      <c r="Q205" s="243"/>
      <c r="R205" s="243"/>
      <c r="S205" s="243"/>
      <c r="T205" s="244"/>
      <c r="AT205" s="245" t="s">
        <v>143</v>
      </c>
      <c r="AU205" s="245" t="s">
        <v>87</v>
      </c>
      <c r="AV205" s="11" t="s">
        <v>87</v>
      </c>
      <c r="AW205" s="11" t="s">
        <v>39</v>
      </c>
      <c r="AX205" s="11" t="s">
        <v>84</v>
      </c>
      <c r="AY205" s="245" t="s">
        <v>132</v>
      </c>
    </row>
    <row r="206" s="1" customFormat="1" ht="16.5" customHeight="1">
      <c r="B206" s="45"/>
      <c r="C206" s="267" t="s">
        <v>349</v>
      </c>
      <c r="D206" s="267" t="s">
        <v>214</v>
      </c>
      <c r="E206" s="268" t="s">
        <v>350</v>
      </c>
      <c r="F206" s="269" t="s">
        <v>351</v>
      </c>
      <c r="G206" s="270" t="s">
        <v>352</v>
      </c>
      <c r="H206" s="271">
        <v>91</v>
      </c>
      <c r="I206" s="272"/>
      <c r="J206" s="273">
        <f>ROUND(I206*H206,2)</f>
        <v>0</v>
      </c>
      <c r="K206" s="269" t="s">
        <v>138</v>
      </c>
      <c r="L206" s="274"/>
      <c r="M206" s="275" t="s">
        <v>21</v>
      </c>
      <c r="N206" s="276" t="s">
        <v>47</v>
      </c>
      <c r="O206" s="46"/>
      <c r="P206" s="229">
        <f>O206*H206</f>
        <v>0</v>
      </c>
      <c r="Q206" s="229">
        <v>0.063</v>
      </c>
      <c r="R206" s="229">
        <f>Q206*H206</f>
        <v>5.7329999999999997</v>
      </c>
      <c r="S206" s="229">
        <v>0</v>
      </c>
      <c r="T206" s="230">
        <f>S206*H206</f>
        <v>0</v>
      </c>
      <c r="AR206" s="23" t="s">
        <v>173</v>
      </c>
      <c r="AT206" s="23" t="s">
        <v>214</v>
      </c>
      <c r="AU206" s="23" t="s">
        <v>87</v>
      </c>
      <c r="AY206" s="23" t="s">
        <v>132</v>
      </c>
      <c r="BE206" s="231">
        <f>IF(N206="základní",J206,0)</f>
        <v>0</v>
      </c>
      <c r="BF206" s="231">
        <f>IF(N206="snížená",J206,0)</f>
        <v>0</v>
      </c>
      <c r="BG206" s="231">
        <f>IF(N206="zákl. přenesená",J206,0)</f>
        <v>0</v>
      </c>
      <c r="BH206" s="231">
        <f>IF(N206="sníž. přenesená",J206,0)</f>
        <v>0</v>
      </c>
      <c r="BI206" s="231">
        <f>IF(N206="nulová",J206,0)</f>
        <v>0</v>
      </c>
      <c r="BJ206" s="23" t="s">
        <v>84</v>
      </c>
      <c r="BK206" s="231">
        <f>ROUND(I206*H206,2)</f>
        <v>0</v>
      </c>
      <c r="BL206" s="23" t="s">
        <v>139</v>
      </c>
      <c r="BM206" s="23" t="s">
        <v>353</v>
      </c>
    </row>
    <row r="207" s="11" customFormat="1">
      <c r="B207" s="235"/>
      <c r="C207" s="236"/>
      <c r="D207" s="232" t="s">
        <v>143</v>
      </c>
      <c r="E207" s="237" t="s">
        <v>21</v>
      </c>
      <c r="F207" s="238" t="s">
        <v>354</v>
      </c>
      <c r="G207" s="236"/>
      <c r="H207" s="239">
        <v>91</v>
      </c>
      <c r="I207" s="240"/>
      <c r="J207" s="236"/>
      <c r="K207" s="236"/>
      <c r="L207" s="241"/>
      <c r="M207" s="242"/>
      <c r="N207" s="243"/>
      <c r="O207" s="243"/>
      <c r="P207" s="243"/>
      <c r="Q207" s="243"/>
      <c r="R207" s="243"/>
      <c r="S207" s="243"/>
      <c r="T207" s="244"/>
      <c r="AT207" s="245" t="s">
        <v>143</v>
      </c>
      <c r="AU207" s="245" t="s">
        <v>87</v>
      </c>
      <c r="AV207" s="11" t="s">
        <v>87</v>
      </c>
      <c r="AW207" s="11" t="s">
        <v>39</v>
      </c>
      <c r="AX207" s="11" t="s">
        <v>84</v>
      </c>
      <c r="AY207" s="245" t="s">
        <v>132</v>
      </c>
    </row>
    <row r="208" s="10" customFormat="1" ht="29.88" customHeight="1">
      <c r="B208" s="204"/>
      <c r="C208" s="205"/>
      <c r="D208" s="206" t="s">
        <v>75</v>
      </c>
      <c r="E208" s="218" t="s">
        <v>159</v>
      </c>
      <c r="F208" s="218" t="s">
        <v>355</v>
      </c>
      <c r="G208" s="205"/>
      <c r="H208" s="205"/>
      <c r="I208" s="208"/>
      <c r="J208" s="219">
        <f>BK208</f>
        <v>0</v>
      </c>
      <c r="K208" s="205"/>
      <c r="L208" s="210"/>
      <c r="M208" s="211"/>
      <c r="N208" s="212"/>
      <c r="O208" s="212"/>
      <c r="P208" s="213">
        <f>SUM(P209:P243)</f>
        <v>0</v>
      </c>
      <c r="Q208" s="212"/>
      <c r="R208" s="213">
        <f>SUM(R209:R243)</f>
        <v>92.679759999999987</v>
      </c>
      <c r="S208" s="212"/>
      <c r="T208" s="214">
        <f>SUM(T209:T243)</f>
        <v>0</v>
      </c>
      <c r="AR208" s="215" t="s">
        <v>84</v>
      </c>
      <c r="AT208" s="216" t="s">
        <v>75</v>
      </c>
      <c r="AU208" s="216" t="s">
        <v>84</v>
      </c>
      <c r="AY208" s="215" t="s">
        <v>132</v>
      </c>
      <c r="BK208" s="217">
        <f>SUM(BK209:BK243)</f>
        <v>0</v>
      </c>
    </row>
    <row r="209" s="1" customFormat="1" ht="51" customHeight="1">
      <c r="B209" s="45"/>
      <c r="C209" s="220" t="s">
        <v>356</v>
      </c>
      <c r="D209" s="220" t="s">
        <v>134</v>
      </c>
      <c r="E209" s="221" t="s">
        <v>357</v>
      </c>
      <c r="F209" s="222" t="s">
        <v>358</v>
      </c>
      <c r="G209" s="223" t="s">
        <v>221</v>
      </c>
      <c r="H209" s="224">
        <v>292</v>
      </c>
      <c r="I209" s="225"/>
      <c r="J209" s="226">
        <f>ROUND(I209*H209,2)</f>
        <v>0</v>
      </c>
      <c r="K209" s="222" t="s">
        <v>138</v>
      </c>
      <c r="L209" s="71"/>
      <c r="M209" s="227" t="s">
        <v>21</v>
      </c>
      <c r="N209" s="228" t="s">
        <v>47</v>
      </c>
      <c r="O209" s="46"/>
      <c r="P209" s="229">
        <f>O209*H209</f>
        <v>0</v>
      </c>
      <c r="Q209" s="229">
        <v>0</v>
      </c>
      <c r="R209" s="229">
        <f>Q209*H209</f>
        <v>0</v>
      </c>
      <c r="S209" s="229">
        <v>0</v>
      </c>
      <c r="T209" s="230">
        <f>S209*H209</f>
        <v>0</v>
      </c>
      <c r="AR209" s="23" t="s">
        <v>139</v>
      </c>
      <c r="AT209" s="23" t="s">
        <v>134</v>
      </c>
      <c r="AU209" s="23" t="s">
        <v>87</v>
      </c>
      <c r="AY209" s="23" t="s">
        <v>132</v>
      </c>
      <c r="BE209" s="231">
        <f>IF(N209="základní",J209,0)</f>
        <v>0</v>
      </c>
      <c r="BF209" s="231">
        <f>IF(N209="snížená",J209,0)</f>
        <v>0</v>
      </c>
      <c r="BG209" s="231">
        <f>IF(N209="zákl. přenesená",J209,0)</f>
        <v>0</v>
      </c>
      <c r="BH209" s="231">
        <f>IF(N209="sníž. přenesená",J209,0)</f>
        <v>0</v>
      </c>
      <c r="BI209" s="231">
        <f>IF(N209="nulová",J209,0)</f>
        <v>0</v>
      </c>
      <c r="BJ209" s="23" t="s">
        <v>84</v>
      </c>
      <c r="BK209" s="231">
        <f>ROUND(I209*H209,2)</f>
        <v>0</v>
      </c>
      <c r="BL209" s="23" t="s">
        <v>139</v>
      </c>
      <c r="BM209" s="23" t="s">
        <v>359</v>
      </c>
    </row>
    <row r="210" s="1" customFormat="1">
      <c r="B210" s="45"/>
      <c r="C210" s="73"/>
      <c r="D210" s="232" t="s">
        <v>141</v>
      </c>
      <c r="E210" s="73"/>
      <c r="F210" s="233" t="s">
        <v>360</v>
      </c>
      <c r="G210" s="73"/>
      <c r="H210" s="73"/>
      <c r="I210" s="190"/>
      <c r="J210" s="73"/>
      <c r="K210" s="73"/>
      <c r="L210" s="71"/>
      <c r="M210" s="234"/>
      <c r="N210" s="46"/>
      <c r="O210" s="46"/>
      <c r="P210" s="46"/>
      <c r="Q210" s="46"/>
      <c r="R210" s="46"/>
      <c r="S210" s="46"/>
      <c r="T210" s="94"/>
      <c r="AT210" s="23" t="s">
        <v>141</v>
      </c>
      <c r="AU210" s="23" t="s">
        <v>87</v>
      </c>
    </row>
    <row r="211" s="1" customFormat="1" ht="16.5" customHeight="1">
      <c r="B211" s="45"/>
      <c r="C211" s="267" t="s">
        <v>361</v>
      </c>
      <c r="D211" s="267" t="s">
        <v>214</v>
      </c>
      <c r="E211" s="268" t="s">
        <v>362</v>
      </c>
      <c r="F211" s="269" t="s">
        <v>363</v>
      </c>
      <c r="G211" s="270" t="s">
        <v>204</v>
      </c>
      <c r="H211" s="271">
        <v>3.101</v>
      </c>
      <c r="I211" s="272"/>
      <c r="J211" s="273">
        <f>ROUND(I211*H211,2)</f>
        <v>0</v>
      </c>
      <c r="K211" s="269" t="s">
        <v>138</v>
      </c>
      <c r="L211" s="274"/>
      <c r="M211" s="275" t="s">
        <v>21</v>
      </c>
      <c r="N211" s="276" t="s">
        <v>47</v>
      </c>
      <c r="O211" s="46"/>
      <c r="P211" s="229">
        <f>O211*H211</f>
        <v>0</v>
      </c>
      <c r="Q211" s="229">
        <v>1</v>
      </c>
      <c r="R211" s="229">
        <f>Q211*H211</f>
        <v>3.101</v>
      </c>
      <c r="S211" s="229">
        <v>0</v>
      </c>
      <c r="T211" s="230">
        <f>S211*H211</f>
        <v>0</v>
      </c>
      <c r="AR211" s="23" t="s">
        <v>173</v>
      </c>
      <c r="AT211" s="23" t="s">
        <v>214</v>
      </c>
      <c r="AU211" s="23" t="s">
        <v>87</v>
      </c>
      <c r="AY211" s="23" t="s">
        <v>132</v>
      </c>
      <c r="BE211" s="231">
        <f>IF(N211="základní",J211,0)</f>
        <v>0</v>
      </c>
      <c r="BF211" s="231">
        <f>IF(N211="snížená",J211,0)</f>
        <v>0</v>
      </c>
      <c r="BG211" s="231">
        <f>IF(N211="zákl. přenesená",J211,0)</f>
        <v>0</v>
      </c>
      <c r="BH211" s="231">
        <f>IF(N211="sníž. přenesená",J211,0)</f>
        <v>0</v>
      </c>
      <c r="BI211" s="231">
        <f>IF(N211="nulová",J211,0)</f>
        <v>0</v>
      </c>
      <c r="BJ211" s="23" t="s">
        <v>84</v>
      </c>
      <c r="BK211" s="231">
        <f>ROUND(I211*H211,2)</f>
        <v>0</v>
      </c>
      <c r="BL211" s="23" t="s">
        <v>139</v>
      </c>
      <c r="BM211" s="23" t="s">
        <v>364</v>
      </c>
    </row>
    <row r="212" s="11" customFormat="1">
      <c r="B212" s="235"/>
      <c r="C212" s="236"/>
      <c r="D212" s="232" t="s">
        <v>143</v>
      </c>
      <c r="E212" s="237" t="s">
        <v>21</v>
      </c>
      <c r="F212" s="238" t="s">
        <v>365</v>
      </c>
      <c r="G212" s="236"/>
      <c r="H212" s="239">
        <v>3.101</v>
      </c>
      <c r="I212" s="240"/>
      <c r="J212" s="236"/>
      <c r="K212" s="236"/>
      <c r="L212" s="241"/>
      <c r="M212" s="242"/>
      <c r="N212" s="243"/>
      <c r="O212" s="243"/>
      <c r="P212" s="243"/>
      <c r="Q212" s="243"/>
      <c r="R212" s="243"/>
      <c r="S212" s="243"/>
      <c r="T212" s="244"/>
      <c r="AT212" s="245" t="s">
        <v>143</v>
      </c>
      <c r="AU212" s="245" t="s">
        <v>87</v>
      </c>
      <c r="AV212" s="11" t="s">
        <v>87</v>
      </c>
      <c r="AW212" s="11" t="s">
        <v>39</v>
      </c>
      <c r="AX212" s="11" t="s">
        <v>84</v>
      </c>
      <c r="AY212" s="245" t="s">
        <v>132</v>
      </c>
    </row>
    <row r="213" s="1" customFormat="1" ht="51" customHeight="1">
      <c r="B213" s="45"/>
      <c r="C213" s="220" t="s">
        <v>366</v>
      </c>
      <c r="D213" s="220" t="s">
        <v>134</v>
      </c>
      <c r="E213" s="221" t="s">
        <v>367</v>
      </c>
      <c r="F213" s="222" t="s">
        <v>368</v>
      </c>
      <c r="G213" s="223" t="s">
        <v>221</v>
      </c>
      <c r="H213" s="224">
        <v>378</v>
      </c>
      <c r="I213" s="225"/>
      <c r="J213" s="226">
        <f>ROUND(I213*H213,2)</f>
        <v>0</v>
      </c>
      <c r="K213" s="222" t="s">
        <v>138</v>
      </c>
      <c r="L213" s="71"/>
      <c r="M213" s="227" t="s">
        <v>21</v>
      </c>
      <c r="N213" s="228" t="s">
        <v>47</v>
      </c>
      <c r="O213" s="46"/>
      <c r="P213" s="229">
        <f>O213*H213</f>
        <v>0</v>
      </c>
      <c r="Q213" s="229">
        <v>0</v>
      </c>
      <c r="R213" s="229">
        <f>Q213*H213</f>
        <v>0</v>
      </c>
      <c r="S213" s="229">
        <v>0</v>
      </c>
      <c r="T213" s="230">
        <f>S213*H213</f>
        <v>0</v>
      </c>
      <c r="AR213" s="23" t="s">
        <v>139</v>
      </c>
      <c r="AT213" s="23" t="s">
        <v>134</v>
      </c>
      <c r="AU213" s="23" t="s">
        <v>87</v>
      </c>
      <c r="AY213" s="23" t="s">
        <v>132</v>
      </c>
      <c r="BE213" s="231">
        <f>IF(N213="základní",J213,0)</f>
        <v>0</v>
      </c>
      <c r="BF213" s="231">
        <f>IF(N213="snížená",J213,0)</f>
        <v>0</v>
      </c>
      <c r="BG213" s="231">
        <f>IF(N213="zákl. přenesená",J213,0)</f>
        <v>0</v>
      </c>
      <c r="BH213" s="231">
        <f>IF(N213="sníž. přenesená",J213,0)</f>
        <v>0</v>
      </c>
      <c r="BI213" s="231">
        <f>IF(N213="nulová",J213,0)</f>
        <v>0</v>
      </c>
      <c r="BJ213" s="23" t="s">
        <v>84</v>
      </c>
      <c r="BK213" s="231">
        <f>ROUND(I213*H213,2)</f>
        <v>0</v>
      </c>
      <c r="BL213" s="23" t="s">
        <v>139</v>
      </c>
      <c r="BM213" s="23" t="s">
        <v>369</v>
      </c>
    </row>
    <row r="214" s="1" customFormat="1">
      <c r="B214" s="45"/>
      <c r="C214" s="73"/>
      <c r="D214" s="232" t="s">
        <v>141</v>
      </c>
      <c r="E214" s="73"/>
      <c r="F214" s="233" t="s">
        <v>360</v>
      </c>
      <c r="G214" s="73"/>
      <c r="H214" s="73"/>
      <c r="I214" s="190"/>
      <c r="J214" s="73"/>
      <c r="K214" s="73"/>
      <c r="L214" s="71"/>
      <c r="M214" s="234"/>
      <c r="N214" s="46"/>
      <c r="O214" s="46"/>
      <c r="P214" s="46"/>
      <c r="Q214" s="46"/>
      <c r="R214" s="46"/>
      <c r="S214" s="46"/>
      <c r="T214" s="94"/>
      <c r="AT214" s="23" t="s">
        <v>141</v>
      </c>
      <c r="AU214" s="23" t="s">
        <v>87</v>
      </c>
    </row>
    <row r="215" s="11" customFormat="1">
      <c r="B215" s="235"/>
      <c r="C215" s="236"/>
      <c r="D215" s="232" t="s">
        <v>143</v>
      </c>
      <c r="E215" s="237" t="s">
        <v>21</v>
      </c>
      <c r="F215" s="238" t="s">
        <v>370</v>
      </c>
      <c r="G215" s="236"/>
      <c r="H215" s="239">
        <v>378</v>
      </c>
      <c r="I215" s="240"/>
      <c r="J215" s="236"/>
      <c r="K215" s="236"/>
      <c r="L215" s="241"/>
      <c r="M215" s="242"/>
      <c r="N215" s="243"/>
      <c r="O215" s="243"/>
      <c r="P215" s="243"/>
      <c r="Q215" s="243"/>
      <c r="R215" s="243"/>
      <c r="S215" s="243"/>
      <c r="T215" s="244"/>
      <c r="AT215" s="245" t="s">
        <v>143</v>
      </c>
      <c r="AU215" s="245" t="s">
        <v>87</v>
      </c>
      <c r="AV215" s="11" t="s">
        <v>87</v>
      </c>
      <c r="AW215" s="11" t="s">
        <v>39</v>
      </c>
      <c r="AX215" s="11" t="s">
        <v>84</v>
      </c>
      <c r="AY215" s="245" t="s">
        <v>132</v>
      </c>
    </row>
    <row r="216" s="1" customFormat="1" ht="16.5" customHeight="1">
      <c r="B216" s="45"/>
      <c r="C216" s="267" t="s">
        <v>371</v>
      </c>
      <c r="D216" s="267" t="s">
        <v>214</v>
      </c>
      <c r="E216" s="268" t="s">
        <v>362</v>
      </c>
      <c r="F216" s="269" t="s">
        <v>363</v>
      </c>
      <c r="G216" s="270" t="s">
        <v>204</v>
      </c>
      <c r="H216" s="271">
        <v>8.0289999999999999</v>
      </c>
      <c r="I216" s="272"/>
      <c r="J216" s="273">
        <f>ROUND(I216*H216,2)</f>
        <v>0</v>
      </c>
      <c r="K216" s="269" t="s">
        <v>138</v>
      </c>
      <c r="L216" s="274"/>
      <c r="M216" s="275" t="s">
        <v>21</v>
      </c>
      <c r="N216" s="276" t="s">
        <v>47</v>
      </c>
      <c r="O216" s="46"/>
      <c r="P216" s="229">
        <f>O216*H216</f>
        <v>0</v>
      </c>
      <c r="Q216" s="229">
        <v>1</v>
      </c>
      <c r="R216" s="229">
        <f>Q216*H216</f>
        <v>8.0289999999999999</v>
      </c>
      <c r="S216" s="229">
        <v>0</v>
      </c>
      <c r="T216" s="230">
        <f>S216*H216</f>
        <v>0</v>
      </c>
      <c r="AR216" s="23" t="s">
        <v>173</v>
      </c>
      <c r="AT216" s="23" t="s">
        <v>214</v>
      </c>
      <c r="AU216" s="23" t="s">
        <v>87</v>
      </c>
      <c r="AY216" s="23" t="s">
        <v>132</v>
      </c>
      <c r="BE216" s="231">
        <f>IF(N216="základní",J216,0)</f>
        <v>0</v>
      </c>
      <c r="BF216" s="231">
        <f>IF(N216="snížená",J216,0)</f>
        <v>0</v>
      </c>
      <c r="BG216" s="231">
        <f>IF(N216="zákl. přenesená",J216,0)</f>
        <v>0</v>
      </c>
      <c r="BH216" s="231">
        <f>IF(N216="sníž. přenesená",J216,0)</f>
        <v>0</v>
      </c>
      <c r="BI216" s="231">
        <f>IF(N216="nulová",J216,0)</f>
        <v>0</v>
      </c>
      <c r="BJ216" s="23" t="s">
        <v>84</v>
      </c>
      <c r="BK216" s="231">
        <f>ROUND(I216*H216,2)</f>
        <v>0</v>
      </c>
      <c r="BL216" s="23" t="s">
        <v>139</v>
      </c>
      <c r="BM216" s="23" t="s">
        <v>372</v>
      </c>
    </row>
    <row r="217" s="11" customFormat="1">
      <c r="B217" s="235"/>
      <c r="C217" s="236"/>
      <c r="D217" s="232" t="s">
        <v>143</v>
      </c>
      <c r="E217" s="237" t="s">
        <v>21</v>
      </c>
      <c r="F217" s="238" t="s">
        <v>373</v>
      </c>
      <c r="G217" s="236"/>
      <c r="H217" s="239">
        <v>8.0289999999999999</v>
      </c>
      <c r="I217" s="240"/>
      <c r="J217" s="236"/>
      <c r="K217" s="236"/>
      <c r="L217" s="241"/>
      <c r="M217" s="242"/>
      <c r="N217" s="243"/>
      <c r="O217" s="243"/>
      <c r="P217" s="243"/>
      <c r="Q217" s="243"/>
      <c r="R217" s="243"/>
      <c r="S217" s="243"/>
      <c r="T217" s="244"/>
      <c r="AT217" s="245" t="s">
        <v>143</v>
      </c>
      <c r="AU217" s="245" t="s">
        <v>87</v>
      </c>
      <c r="AV217" s="11" t="s">
        <v>87</v>
      </c>
      <c r="AW217" s="11" t="s">
        <v>39</v>
      </c>
      <c r="AX217" s="11" t="s">
        <v>84</v>
      </c>
      <c r="AY217" s="245" t="s">
        <v>132</v>
      </c>
    </row>
    <row r="218" s="1" customFormat="1" ht="25.5" customHeight="1">
      <c r="B218" s="45"/>
      <c r="C218" s="220" t="s">
        <v>374</v>
      </c>
      <c r="D218" s="220" t="s">
        <v>134</v>
      </c>
      <c r="E218" s="221" t="s">
        <v>375</v>
      </c>
      <c r="F218" s="222" t="s">
        <v>376</v>
      </c>
      <c r="G218" s="223" t="s">
        <v>221</v>
      </c>
      <c r="H218" s="224">
        <v>696.89999999999998</v>
      </c>
      <c r="I218" s="225"/>
      <c r="J218" s="226">
        <f>ROUND(I218*H218,2)</f>
        <v>0</v>
      </c>
      <c r="K218" s="222" t="s">
        <v>138</v>
      </c>
      <c r="L218" s="71"/>
      <c r="M218" s="227" t="s">
        <v>21</v>
      </c>
      <c r="N218" s="228" t="s">
        <v>47</v>
      </c>
      <c r="O218" s="46"/>
      <c r="P218" s="229">
        <f>O218*H218</f>
        <v>0</v>
      </c>
      <c r="Q218" s="229">
        <v>0</v>
      </c>
      <c r="R218" s="229">
        <f>Q218*H218</f>
        <v>0</v>
      </c>
      <c r="S218" s="229">
        <v>0</v>
      </c>
      <c r="T218" s="230">
        <f>S218*H218</f>
        <v>0</v>
      </c>
      <c r="AR218" s="23" t="s">
        <v>139</v>
      </c>
      <c r="AT218" s="23" t="s">
        <v>134</v>
      </c>
      <c r="AU218" s="23" t="s">
        <v>87</v>
      </c>
      <c r="AY218" s="23" t="s">
        <v>132</v>
      </c>
      <c r="BE218" s="231">
        <f>IF(N218="základní",J218,0)</f>
        <v>0</v>
      </c>
      <c r="BF218" s="231">
        <f>IF(N218="snížená",J218,0)</f>
        <v>0</v>
      </c>
      <c r="BG218" s="231">
        <f>IF(N218="zákl. přenesená",J218,0)</f>
        <v>0</v>
      </c>
      <c r="BH218" s="231">
        <f>IF(N218="sníž. přenesená",J218,0)</f>
        <v>0</v>
      </c>
      <c r="BI218" s="231">
        <f>IF(N218="nulová",J218,0)</f>
        <v>0</v>
      </c>
      <c r="BJ218" s="23" t="s">
        <v>84</v>
      </c>
      <c r="BK218" s="231">
        <f>ROUND(I218*H218,2)</f>
        <v>0</v>
      </c>
      <c r="BL218" s="23" t="s">
        <v>139</v>
      </c>
      <c r="BM218" s="23" t="s">
        <v>377</v>
      </c>
    </row>
    <row r="219" s="11" customFormat="1">
      <c r="B219" s="235"/>
      <c r="C219" s="236"/>
      <c r="D219" s="232" t="s">
        <v>143</v>
      </c>
      <c r="E219" s="237" t="s">
        <v>21</v>
      </c>
      <c r="F219" s="238" t="s">
        <v>378</v>
      </c>
      <c r="G219" s="236"/>
      <c r="H219" s="239">
        <v>696.89999999999998</v>
      </c>
      <c r="I219" s="240"/>
      <c r="J219" s="236"/>
      <c r="K219" s="236"/>
      <c r="L219" s="241"/>
      <c r="M219" s="242"/>
      <c r="N219" s="243"/>
      <c r="O219" s="243"/>
      <c r="P219" s="243"/>
      <c r="Q219" s="243"/>
      <c r="R219" s="243"/>
      <c r="S219" s="243"/>
      <c r="T219" s="244"/>
      <c r="AT219" s="245" t="s">
        <v>143</v>
      </c>
      <c r="AU219" s="245" t="s">
        <v>87</v>
      </c>
      <c r="AV219" s="11" t="s">
        <v>87</v>
      </c>
      <c r="AW219" s="11" t="s">
        <v>39</v>
      </c>
      <c r="AX219" s="11" t="s">
        <v>84</v>
      </c>
      <c r="AY219" s="245" t="s">
        <v>132</v>
      </c>
    </row>
    <row r="220" s="13" customFormat="1">
      <c r="B220" s="257"/>
      <c r="C220" s="258"/>
      <c r="D220" s="232" t="s">
        <v>143</v>
      </c>
      <c r="E220" s="259" t="s">
        <v>21</v>
      </c>
      <c r="F220" s="260" t="s">
        <v>193</v>
      </c>
      <c r="G220" s="258"/>
      <c r="H220" s="259" t="s">
        <v>21</v>
      </c>
      <c r="I220" s="261"/>
      <c r="J220" s="258"/>
      <c r="K220" s="258"/>
      <c r="L220" s="262"/>
      <c r="M220" s="263"/>
      <c r="N220" s="264"/>
      <c r="O220" s="264"/>
      <c r="P220" s="264"/>
      <c r="Q220" s="264"/>
      <c r="R220" s="264"/>
      <c r="S220" s="264"/>
      <c r="T220" s="265"/>
      <c r="AT220" s="266" t="s">
        <v>143</v>
      </c>
      <c r="AU220" s="266" t="s">
        <v>87</v>
      </c>
      <c r="AV220" s="13" t="s">
        <v>84</v>
      </c>
      <c r="AW220" s="13" t="s">
        <v>39</v>
      </c>
      <c r="AX220" s="13" t="s">
        <v>76</v>
      </c>
      <c r="AY220" s="266" t="s">
        <v>132</v>
      </c>
    </row>
    <row r="221" s="1" customFormat="1" ht="38.25" customHeight="1">
      <c r="B221" s="45"/>
      <c r="C221" s="220" t="s">
        <v>379</v>
      </c>
      <c r="D221" s="220" t="s">
        <v>134</v>
      </c>
      <c r="E221" s="221" t="s">
        <v>380</v>
      </c>
      <c r="F221" s="222" t="s">
        <v>381</v>
      </c>
      <c r="G221" s="223" t="s">
        <v>221</v>
      </c>
      <c r="H221" s="224">
        <v>378</v>
      </c>
      <c r="I221" s="225"/>
      <c r="J221" s="226">
        <f>ROUND(I221*H221,2)</f>
        <v>0</v>
      </c>
      <c r="K221" s="222" t="s">
        <v>138</v>
      </c>
      <c r="L221" s="71"/>
      <c r="M221" s="227" t="s">
        <v>21</v>
      </c>
      <c r="N221" s="228" t="s">
        <v>47</v>
      </c>
      <c r="O221" s="46"/>
      <c r="P221" s="229">
        <f>O221*H221</f>
        <v>0</v>
      </c>
      <c r="Q221" s="229">
        <v>0</v>
      </c>
      <c r="R221" s="229">
        <f>Q221*H221</f>
        <v>0</v>
      </c>
      <c r="S221" s="229">
        <v>0</v>
      </c>
      <c r="T221" s="230">
        <f>S221*H221</f>
        <v>0</v>
      </c>
      <c r="AR221" s="23" t="s">
        <v>139</v>
      </c>
      <c r="AT221" s="23" t="s">
        <v>134</v>
      </c>
      <c r="AU221" s="23" t="s">
        <v>87</v>
      </c>
      <c r="AY221" s="23" t="s">
        <v>132</v>
      </c>
      <c r="BE221" s="231">
        <f>IF(N221="základní",J221,0)</f>
        <v>0</v>
      </c>
      <c r="BF221" s="231">
        <f>IF(N221="snížená",J221,0)</f>
        <v>0</v>
      </c>
      <c r="BG221" s="231">
        <f>IF(N221="zákl. přenesená",J221,0)</f>
        <v>0</v>
      </c>
      <c r="BH221" s="231">
        <f>IF(N221="sníž. přenesená",J221,0)</f>
        <v>0</v>
      </c>
      <c r="BI221" s="231">
        <f>IF(N221="nulová",J221,0)</f>
        <v>0</v>
      </c>
      <c r="BJ221" s="23" t="s">
        <v>84</v>
      </c>
      <c r="BK221" s="231">
        <f>ROUND(I221*H221,2)</f>
        <v>0</v>
      </c>
      <c r="BL221" s="23" t="s">
        <v>139</v>
      </c>
      <c r="BM221" s="23" t="s">
        <v>382</v>
      </c>
    </row>
    <row r="222" s="1" customFormat="1">
      <c r="B222" s="45"/>
      <c r="C222" s="73"/>
      <c r="D222" s="232" t="s">
        <v>141</v>
      </c>
      <c r="E222" s="73"/>
      <c r="F222" s="233" t="s">
        <v>383</v>
      </c>
      <c r="G222" s="73"/>
      <c r="H222" s="73"/>
      <c r="I222" s="190"/>
      <c r="J222" s="73"/>
      <c r="K222" s="73"/>
      <c r="L222" s="71"/>
      <c r="M222" s="234"/>
      <c r="N222" s="46"/>
      <c r="O222" s="46"/>
      <c r="P222" s="46"/>
      <c r="Q222" s="46"/>
      <c r="R222" s="46"/>
      <c r="S222" s="46"/>
      <c r="T222" s="94"/>
      <c r="AT222" s="23" t="s">
        <v>141</v>
      </c>
      <c r="AU222" s="23" t="s">
        <v>87</v>
      </c>
    </row>
    <row r="223" s="11" customFormat="1">
      <c r="B223" s="235"/>
      <c r="C223" s="236"/>
      <c r="D223" s="232" t="s">
        <v>143</v>
      </c>
      <c r="E223" s="237" t="s">
        <v>21</v>
      </c>
      <c r="F223" s="238" t="s">
        <v>370</v>
      </c>
      <c r="G223" s="236"/>
      <c r="H223" s="239">
        <v>378</v>
      </c>
      <c r="I223" s="240"/>
      <c r="J223" s="236"/>
      <c r="K223" s="236"/>
      <c r="L223" s="241"/>
      <c r="M223" s="242"/>
      <c r="N223" s="243"/>
      <c r="O223" s="243"/>
      <c r="P223" s="243"/>
      <c r="Q223" s="243"/>
      <c r="R223" s="243"/>
      <c r="S223" s="243"/>
      <c r="T223" s="244"/>
      <c r="AT223" s="245" t="s">
        <v>143</v>
      </c>
      <c r="AU223" s="245" t="s">
        <v>87</v>
      </c>
      <c r="AV223" s="11" t="s">
        <v>87</v>
      </c>
      <c r="AW223" s="11" t="s">
        <v>39</v>
      </c>
      <c r="AX223" s="11" t="s">
        <v>84</v>
      </c>
      <c r="AY223" s="245" t="s">
        <v>132</v>
      </c>
    </row>
    <row r="224" s="1" customFormat="1" ht="25.5" customHeight="1">
      <c r="B224" s="45"/>
      <c r="C224" s="220" t="s">
        <v>384</v>
      </c>
      <c r="D224" s="220" t="s">
        <v>134</v>
      </c>
      <c r="E224" s="221" t="s">
        <v>385</v>
      </c>
      <c r="F224" s="222" t="s">
        <v>386</v>
      </c>
      <c r="G224" s="223" t="s">
        <v>221</v>
      </c>
      <c r="H224" s="224">
        <v>378</v>
      </c>
      <c r="I224" s="225"/>
      <c r="J224" s="226">
        <f>ROUND(I224*H224,2)</f>
        <v>0</v>
      </c>
      <c r="K224" s="222" t="s">
        <v>138</v>
      </c>
      <c r="L224" s="71"/>
      <c r="M224" s="227" t="s">
        <v>21</v>
      </c>
      <c r="N224" s="228" t="s">
        <v>47</v>
      </c>
      <c r="O224" s="46"/>
      <c r="P224" s="229">
        <f>O224*H224</f>
        <v>0</v>
      </c>
      <c r="Q224" s="229">
        <v>0</v>
      </c>
      <c r="R224" s="229">
        <f>Q224*H224</f>
        <v>0</v>
      </c>
      <c r="S224" s="229">
        <v>0</v>
      </c>
      <c r="T224" s="230">
        <f>S224*H224</f>
        <v>0</v>
      </c>
      <c r="AR224" s="23" t="s">
        <v>139</v>
      </c>
      <c r="AT224" s="23" t="s">
        <v>134</v>
      </c>
      <c r="AU224" s="23" t="s">
        <v>87</v>
      </c>
      <c r="AY224" s="23" t="s">
        <v>132</v>
      </c>
      <c r="BE224" s="231">
        <f>IF(N224="základní",J224,0)</f>
        <v>0</v>
      </c>
      <c r="BF224" s="231">
        <f>IF(N224="snížená",J224,0)</f>
        <v>0</v>
      </c>
      <c r="BG224" s="231">
        <f>IF(N224="zákl. přenesená",J224,0)</f>
        <v>0</v>
      </c>
      <c r="BH224" s="231">
        <f>IF(N224="sníž. přenesená",J224,0)</f>
        <v>0</v>
      </c>
      <c r="BI224" s="231">
        <f>IF(N224="nulová",J224,0)</f>
        <v>0</v>
      </c>
      <c r="BJ224" s="23" t="s">
        <v>84</v>
      </c>
      <c r="BK224" s="231">
        <f>ROUND(I224*H224,2)</f>
        <v>0</v>
      </c>
      <c r="BL224" s="23" t="s">
        <v>139</v>
      </c>
      <c r="BM224" s="23" t="s">
        <v>387</v>
      </c>
    </row>
    <row r="225" s="1" customFormat="1">
      <c r="B225" s="45"/>
      <c r="C225" s="73"/>
      <c r="D225" s="232" t="s">
        <v>141</v>
      </c>
      <c r="E225" s="73"/>
      <c r="F225" s="233" t="s">
        <v>388</v>
      </c>
      <c r="G225" s="73"/>
      <c r="H225" s="73"/>
      <c r="I225" s="190"/>
      <c r="J225" s="73"/>
      <c r="K225" s="73"/>
      <c r="L225" s="71"/>
      <c r="M225" s="234"/>
      <c r="N225" s="46"/>
      <c r="O225" s="46"/>
      <c r="P225" s="46"/>
      <c r="Q225" s="46"/>
      <c r="R225" s="46"/>
      <c r="S225" s="46"/>
      <c r="T225" s="94"/>
      <c r="AT225" s="23" t="s">
        <v>141</v>
      </c>
      <c r="AU225" s="23" t="s">
        <v>87</v>
      </c>
    </row>
    <row r="226" s="11" customFormat="1">
      <c r="B226" s="235"/>
      <c r="C226" s="236"/>
      <c r="D226" s="232" t="s">
        <v>143</v>
      </c>
      <c r="E226" s="237" t="s">
        <v>21</v>
      </c>
      <c r="F226" s="238" t="s">
        <v>370</v>
      </c>
      <c r="G226" s="236"/>
      <c r="H226" s="239">
        <v>378</v>
      </c>
      <c r="I226" s="240"/>
      <c r="J226" s="236"/>
      <c r="K226" s="236"/>
      <c r="L226" s="241"/>
      <c r="M226" s="242"/>
      <c r="N226" s="243"/>
      <c r="O226" s="243"/>
      <c r="P226" s="243"/>
      <c r="Q226" s="243"/>
      <c r="R226" s="243"/>
      <c r="S226" s="243"/>
      <c r="T226" s="244"/>
      <c r="AT226" s="245" t="s">
        <v>143</v>
      </c>
      <c r="AU226" s="245" t="s">
        <v>87</v>
      </c>
      <c r="AV226" s="11" t="s">
        <v>87</v>
      </c>
      <c r="AW226" s="11" t="s">
        <v>39</v>
      </c>
      <c r="AX226" s="11" t="s">
        <v>84</v>
      </c>
      <c r="AY226" s="245" t="s">
        <v>132</v>
      </c>
    </row>
    <row r="227" s="1" customFormat="1" ht="25.5" customHeight="1">
      <c r="B227" s="45"/>
      <c r="C227" s="220" t="s">
        <v>389</v>
      </c>
      <c r="D227" s="220" t="s">
        <v>134</v>
      </c>
      <c r="E227" s="221" t="s">
        <v>390</v>
      </c>
      <c r="F227" s="222" t="s">
        <v>391</v>
      </c>
      <c r="G227" s="223" t="s">
        <v>221</v>
      </c>
      <c r="H227" s="224">
        <v>378</v>
      </c>
      <c r="I227" s="225"/>
      <c r="J227" s="226">
        <f>ROUND(I227*H227,2)</f>
        <v>0</v>
      </c>
      <c r="K227" s="222" t="s">
        <v>138</v>
      </c>
      <c r="L227" s="71"/>
      <c r="M227" s="227" t="s">
        <v>21</v>
      </c>
      <c r="N227" s="228" t="s">
        <v>47</v>
      </c>
      <c r="O227" s="46"/>
      <c r="P227" s="229">
        <f>O227*H227</f>
        <v>0</v>
      </c>
      <c r="Q227" s="229">
        <v>0</v>
      </c>
      <c r="R227" s="229">
        <f>Q227*H227</f>
        <v>0</v>
      </c>
      <c r="S227" s="229">
        <v>0</v>
      </c>
      <c r="T227" s="230">
        <f>S227*H227</f>
        <v>0</v>
      </c>
      <c r="AR227" s="23" t="s">
        <v>139</v>
      </c>
      <c r="AT227" s="23" t="s">
        <v>134</v>
      </c>
      <c r="AU227" s="23" t="s">
        <v>87</v>
      </c>
      <c r="AY227" s="23" t="s">
        <v>132</v>
      </c>
      <c r="BE227" s="231">
        <f>IF(N227="základní",J227,0)</f>
        <v>0</v>
      </c>
      <c r="BF227" s="231">
        <f>IF(N227="snížená",J227,0)</f>
        <v>0</v>
      </c>
      <c r="BG227" s="231">
        <f>IF(N227="zákl. přenesená",J227,0)</f>
        <v>0</v>
      </c>
      <c r="BH227" s="231">
        <f>IF(N227="sníž. přenesená",J227,0)</f>
        <v>0</v>
      </c>
      <c r="BI227" s="231">
        <f>IF(N227="nulová",J227,0)</f>
        <v>0</v>
      </c>
      <c r="BJ227" s="23" t="s">
        <v>84</v>
      </c>
      <c r="BK227" s="231">
        <f>ROUND(I227*H227,2)</f>
        <v>0</v>
      </c>
      <c r="BL227" s="23" t="s">
        <v>139</v>
      </c>
      <c r="BM227" s="23" t="s">
        <v>392</v>
      </c>
    </row>
    <row r="228" s="11" customFormat="1">
      <c r="B228" s="235"/>
      <c r="C228" s="236"/>
      <c r="D228" s="232" t="s">
        <v>143</v>
      </c>
      <c r="E228" s="237" t="s">
        <v>21</v>
      </c>
      <c r="F228" s="238" t="s">
        <v>370</v>
      </c>
      <c r="G228" s="236"/>
      <c r="H228" s="239">
        <v>378</v>
      </c>
      <c r="I228" s="240"/>
      <c r="J228" s="236"/>
      <c r="K228" s="236"/>
      <c r="L228" s="241"/>
      <c r="M228" s="242"/>
      <c r="N228" s="243"/>
      <c r="O228" s="243"/>
      <c r="P228" s="243"/>
      <c r="Q228" s="243"/>
      <c r="R228" s="243"/>
      <c r="S228" s="243"/>
      <c r="T228" s="244"/>
      <c r="AT228" s="245" t="s">
        <v>143</v>
      </c>
      <c r="AU228" s="245" t="s">
        <v>87</v>
      </c>
      <c r="AV228" s="11" t="s">
        <v>87</v>
      </c>
      <c r="AW228" s="11" t="s">
        <v>39</v>
      </c>
      <c r="AX228" s="11" t="s">
        <v>84</v>
      </c>
      <c r="AY228" s="245" t="s">
        <v>132</v>
      </c>
    </row>
    <row r="229" s="1" customFormat="1" ht="38.25" customHeight="1">
      <c r="B229" s="45"/>
      <c r="C229" s="220" t="s">
        <v>393</v>
      </c>
      <c r="D229" s="220" t="s">
        <v>134</v>
      </c>
      <c r="E229" s="221" t="s">
        <v>394</v>
      </c>
      <c r="F229" s="222" t="s">
        <v>395</v>
      </c>
      <c r="G229" s="223" t="s">
        <v>221</v>
      </c>
      <c r="H229" s="224">
        <v>378</v>
      </c>
      <c r="I229" s="225"/>
      <c r="J229" s="226">
        <f>ROUND(I229*H229,2)</f>
        <v>0</v>
      </c>
      <c r="K229" s="222" t="s">
        <v>138</v>
      </c>
      <c r="L229" s="71"/>
      <c r="M229" s="227" t="s">
        <v>21</v>
      </c>
      <c r="N229" s="228" t="s">
        <v>47</v>
      </c>
      <c r="O229" s="46"/>
      <c r="P229" s="229">
        <f>O229*H229</f>
        <v>0</v>
      </c>
      <c r="Q229" s="229">
        <v>0</v>
      </c>
      <c r="R229" s="229">
        <f>Q229*H229</f>
        <v>0</v>
      </c>
      <c r="S229" s="229">
        <v>0</v>
      </c>
      <c r="T229" s="230">
        <f>S229*H229</f>
        <v>0</v>
      </c>
      <c r="AR229" s="23" t="s">
        <v>139</v>
      </c>
      <c r="AT229" s="23" t="s">
        <v>134</v>
      </c>
      <c r="AU229" s="23" t="s">
        <v>87</v>
      </c>
      <c r="AY229" s="23" t="s">
        <v>132</v>
      </c>
      <c r="BE229" s="231">
        <f>IF(N229="základní",J229,0)</f>
        <v>0</v>
      </c>
      <c r="BF229" s="231">
        <f>IF(N229="snížená",J229,0)</f>
        <v>0</v>
      </c>
      <c r="BG229" s="231">
        <f>IF(N229="zákl. přenesená",J229,0)</f>
        <v>0</v>
      </c>
      <c r="BH229" s="231">
        <f>IF(N229="sníž. přenesená",J229,0)</f>
        <v>0</v>
      </c>
      <c r="BI229" s="231">
        <f>IF(N229="nulová",J229,0)</f>
        <v>0</v>
      </c>
      <c r="BJ229" s="23" t="s">
        <v>84</v>
      </c>
      <c r="BK229" s="231">
        <f>ROUND(I229*H229,2)</f>
        <v>0</v>
      </c>
      <c r="BL229" s="23" t="s">
        <v>139</v>
      </c>
      <c r="BM229" s="23" t="s">
        <v>396</v>
      </c>
    </row>
    <row r="230" s="1" customFormat="1">
      <c r="B230" s="45"/>
      <c r="C230" s="73"/>
      <c r="D230" s="232" t="s">
        <v>141</v>
      </c>
      <c r="E230" s="73"/>
      <c r="F230" s="233" t="s">
        <v>397</v>
      </c>
      <c r="G230" s="73"/>
      <c r="H230" s="73"/>
      <c r="I230" s="190"/>
      <c r="J230" s="73"/>
      <c r="K230" s="73"/>
      <c r="L230" s="71"/>
      <c r="M230" s="234"/>
      <c r="N230" s="46"/>
      <c r="O230" s="46"/>
      <c r="P230" s="46"/>
      <c r="Q230" s="46"/>
      <c r="R230" s="46"/>
      <c r="S230" s="46"/>
      <c r="T230" s="94"/>
      <c r="AT230" s="23" t="s">
        <v>141</v>
      </c>
      <c r="AU230" s="23" t="s">
        <v>87</v>
      </c>
    </row>
    <row r="231" s="11" customFormat="1">
      <c r="B231" s="235"/>
      <c r="C231" s="236"/>
      <c r="D231" s="232" t="s">
        <v>143</v>
      </c>
      <c r="E231" s="237" t="s">
        <v>21</v>
      </c>
      <c r="F231" s="238" t="s">
        <v>370</v>
      </c>
      <c r="G231" s="236"/>
      <c r="H231" s="239">
        <v>378</v>
      </c>
      <c r="I231" s="240"/>
      <c r="J231" s="236"/>
      <c r="K231" s="236"/>
      <c r="L231" s="241"/>
      <c r="M231" s="242"/>
      <c r="N231" s="243"/>
      <c r="O231" s="243"/>
      <c r="P231" s="243"/>
      <c r="Q231" s="243"/>
      <c r="R231" s="243"/>
      <c r="S231" s="243"/>
      <c r="T231" s="244"/>
      <c r="AT231" s="245" t="s">
        <v>143</v>
      </c>
      <c r="AU231" s="245" t="s">
        <v>87</v>
      </c>
      <c r="AV231" s="11" t="s">
        <v>87</v>
      </c>
      <c r="AW231" s="11" t="s">
        <v>39</v>
      </c>
      <c r="AX231" s="11" t="s">
        <v>84</v>
      </c>
      <c r="AY231" s="245" t="s">
        <v>132</v>
      </c>
    </row>
    <row r="232" s="1" customFormat="1" ht="51" customHeight="1">
      <c r="B232" s="45"/>
      <c r="C232" s="220" t="s">
        <v>398</v>
      </c>
      <c r="D232" s="220" t="s">
        <v>134</v>
      </c>
      <c r="E232" s="221" t="s">
        <v>399</v>
      </c>
      <c r="F232" s="222" t="s">
        <v>400</v>
      </c>
      <c r="G232" s="223" t="s">
        <v>221</v>
      </c>
      <c r="H232" s="224">
        <v>66.599999999999994</v>
      </c>
      <c r="I232" s="225"/>
      <c r="J232" s="226">
        <f>ROUND(I232*H232,2)</f>
        <v>0</v>
      </c>
      <c r="K232" s="222" t="s">
        <v>138</v>
      </c>
      <c r="L232" s="71"/>
      <c r="M232" s="227" t="s">
        <v>21</v>
      </c>
      <c r="N232" s="228" t="s">
        <v>47</v>
      </c>
      <c r="O232" s="46"/>
      <c r="P232" s="229">
        <f>O232*H232</f>
        <v>0</v>
      </c>
      <c r="Q232" s="229">
        <v>0.098000000000000004</v>
      </c>
      <c r="R232" s="229">
        <f>Q232*H232</f>
        <v>6.5267999999999997</v>
      </c>
      <c r="S232" s="229">
        <v>0</v>
      </c>
      <c r="T232" s="230">
        <f>S232*H232</f>
        <v>0</v>
      </c>
      <c r="AR232" s="23" t="s">
        <v>139</v>
      </c>
      <c r="AT232" s="23" t="s">
        <v>134</v>
      </c>
      <c r="AU232" s="23" t="s">
        <v>87</v>
      </c>
      <c r="AY232" s="23" t="s">
        <v>132</v>
      </c>
      <c r="BE232" s="231">
        <f>IF(N232="základní",J232,0)</f>
        <v>0</v>
      </c>
      <c r="BF232" s="231">
        <f>IF(N232="snížená",J232,0)</f>
        <v>0</v>
      </c>
      <c r="BG232" s="231">
        <f>IF(N232="zákl. přenesená",J232,0)</f>
        <v>0</v>
      </c>
      <c r="BH232" s="231">
        <f>IF(N232="sníž. přenesená",J232,0)</f>
        <v>0</v>
      </c>
      <c r="BI232" s="231">
        <f>IF(N232="nulová",J232,0)</f>
        <v>0</v>
      </c>
      <c r="BJ232" s="23" t="s">
        <v>84</v>
      </c>
      <c r="BK232" s="231">
        <f>ROUND(I232*H232,2)</f>
        <v>0</v>
      </c>
      <c r="BL232" s="23" t="s">
        <v>139</v>
      </c>
      <c r="BM232" s="23" t="s">
        <v>401</v>
      </c>
    </row>
    <row r="233" s="1" customFormat="1">
      <c r="B233" s="45"/>
      <c r="C233" s="73"/>
      <c r="D233" s="232" t="s">
        <v>141</v>
      </c>
      <c r="E233" s="73"/>
      <c r="F233" s="233" t="s">
        <v>402</v>
      </c>
      <c r="G233" s="73"/>
      <c r="H233" s="73"/>
      <c r="I233" s="190"/>
      <c r="J233" s="73"/>
      <c r="K233" s="73"/>
      <c r="L233" s="71"/>
      <c r="M233" s="234"/>
      <c r="N233" s="46"/>
      <c r="O233" s="46"/>
      <c r="P233" s="46"/>
      <c r="Q233" s="46"/>
      <c r="R233" s="46"/>
      <c r="S233" s="46"/>
      <c r="T233" s="94"/>
      <c r="AT233" s="23" t="s">
        <v>141</v>
      </c>
      <c r="AU233" s="23" t="s">
        <v>87</v>
      </c>
    </row>
    <row r="234" s="11" customFormat="1">
      <c r="B234" s="235"/>
      <c r="C234" s="236"/>
      <c r="D234" s="232" t="s">
        <v>143</v>
      </c>
      <c r="E234" s="237" t="s">
        <v>21</v>
      </c>
      <c r="F234" s="238" t="s">
        <v>403</v>
      </c>
      <c r="G234" s="236"/>
      <c r="H234" s="239">
        <v>66.599999999999994</v>
      </c>
      <c r="I234" s="240"/>
      <c r="J234" s="236"/>
      <c r="K234" s="236"/>
      <c r="L234" s="241"/>
      <c r="M234" s="242"/>
      <c r="N234" s="243"/>
      <c r="O234" s="243"/>
      <c r="P234" s="243"/>
      <c r="Q234" s="243"/>
      <c r="R234" s="243"/>
      <c r="S234" s="243"/>
      <c r="T234" s="244"/>
      <c r="AT234" s="245" t="s">
        <v>143</v>
      </c>
      <c r="AU234" s="245" t="s">
        <v>87</v>
      </c>
      <c r="AV234" s="11" t="s">
        <v>87</v>
      </c>
      <c r="AW234" s="11" t="s">
        <v>39</v>
      </c>
      <c r="AX234" s="11" t="s">
        <v>84</v>
      </c>
      <c r="AY234" s="245" t="s">
        <v>132</v>
      </c>
    </row>
    <row r="235" s="1" customFormat="1" ht="51" customHeight="1">
      <c r="B235" s="45"/>
      <c r="C235" s="220" t="s">
        <v>404</v>
      </c>
      <c r="D235" s="220" t="s">
        <v>134</v>
      </c>
      <c r="E235" s="221" t="s">
        <v>405</v>
      </c>
      <c r="F235" s="222" t="s">
        <v>406</v>
      </c>
      <c r="G235" s="223" t="s">
        <v>221</v>
      </c>
      <c r="H235" s="224">
        <v>225.40000000000001</v>
      </c>
      <c r="I235" s="225"/>
      <c r="J235" s="226">
        <f>ROUND(I235*H235,2)</f>
        <v>0</v>
      </c>
      <c r="K235" s="222" t="s">
        <v>138</v>
      </c>
      <c r="L235" s="71"/>
      <c r="M235" s="227" t="s">
        <v>21</v>
      </c>
      <c r="N235" s="228" t="s">
        <v>47</v>
      </c>
      <c r="O235" s="46"/>
      <c r="P235" s="229">
        <f>O235*H235</f>
        <v>0</v>
      </c>
      <c r="Q235" s="229">
        <v>0.098000000000000004</v>
      </c>
      <c r="R235" s="229">
        <f>Q235*H235</f>
        <v>22.089200000000002</v>
      </c>
      <c r="S235" s="229">
        <v>0</v>
      </c>
      <c r="T235" s="230">
        <f>S235*H235</f>
        <v>0</v>
      </c>
      <c r="AR235" s="23" t="s">
        <v>139</v>
      </c>
      <c r="AT235" s="23" t="s">
        <v>134</v>
      </c>
      <c r="AU235" s="23" t="s">
        <v>87</v>
      </c>
      <c r="AY235" s="23" t="s">
        <v>132</v>
      </c>
      <c r="BE235" s="231">
        <f>IF(N235="základní",J235,0)</f>
        <v>0</v>
      </c>
      <c r="BF235" s="231">
        <f>IF(N235="snížená",J235,0)</f>
        <v>0</v>
      </c>
      <c r="BG235" s="231">
        <f>IF(N235="zákl. přenesená",J235,0)</f>
        <v>0</v>
      </c>
      <c r="BH235" s="231">
        <f>IF(N235="sníž. přenesená",J235,0)</f>
        <v>0</v>
      </c>
      <c r="BI235" s="231">
        <f>IF(N235="nulová",J235,0)</f>
        <v>0</v>
      </c>
      <c r="BJ235" s="23" t="s">
        <v>84</v>
      </c>
      <c r="BK235" s="231">
        <f>ROUND(I235*H235,2)</f>
        <v>0</v>
      </c>
      <c r="BL235" s="23" t="s">
        <v>139</v>
      </c>
      <c r="BM235" s="23" t="s">
        <v>407</v>
      </c>
    </row>
    <row r="236" s="1" customFormat="1">
      <c r="B236" s="45"/>
      <c r="C236" s="73"/>
      <c r="D236" s="232" t="s">
        <v>141</v>
      </c>
      <c r="E236" s="73"/>
      <c r="F236" s="233" t="s">
        <v>402</v>
      </c>
      <c r="G236" s="73"/>
      <c r="H236" s="73"/>
      <c r="I236" s="190"/>
      <c r="J236" s="73"/>
      <c r="K236" s="73"/>
      <c r="L236" s="71"/>
      <c r="M236" s="234"/>
      <c r="N236" s="46"/>
      <c r="O236" s="46"/>
      <c r="P236" s="46"/>
      <c r="Q236" s="46"/>
      <c r="R236" s="46"/>
      <c r="S236" s="46"/>
      <c r="T236" s="94"/>
      <c r="AT236" s="23" t="s">
        <v>141</v>
      </c>
      <c r="AU236" s="23" t="s">
        <v>87</v>
      </c>
    </row>
    <row r="237" s="11" customFormat="1">
      <c r="B237" s="235"/>
      <c r="C237" s="236"/>
      <c r="D237" s="232" t="s">
        <v>143</v>
      </c>
      <c r="E237" s="237" t="s">
        <v>21</v>
      </c>
      <c r="F237" s="238" t="s">
        <v>408</v>
      </c>
      <c r="G237" s="236"/>
      <c r="H237" s="239">
        <v>225.40000000000001</v>
      </c>
      <c r="I237" s="240"/>
      <c r="J237" s="236"/>
      <c r="K237" s="236"/>
      <c r="L237" s="241"/>
      <c r="M237" s="242"/>
      <c r="N237" s="243"/>
      <c r="O237" s="243"/>
      <c r="P237" s="243"/>
      <c r="Q237" s="243"/>
      <c r="R237" s="243"/>
      <c r="S237" s="243"/>
      <c r="T237" s="244"/>
      <c r="AT237" s="245" t="s">
        <v>143</v>
      </c>
      <c r="AU237" s="245" t="s">
        <v>87</v>
      </c>
      <c r="AV237" s="11" t="s">
        <v>87</v>
      </c>
      <c r="AW237" s="11" t="s">
        <v>39</v>
      </c>
      <c r="AX237" s="11" t="s">
        <v>84</v>
      </c>
      <c r="AY237" s="245" t="s">
        <v>132</v>
      </c>
    </row>
    <row r="238" s="1" customFormat="1" ht="16.5" customHeight="1">
      <c r="B238" s="45"/>
      <c r="C238" s="267" t="s">
        <v>409</v>
      </c>
      <c r="D238" s="267" t="s">
        <v>214</v>
      </c>
      <c r="E238" s="268" t="s">
        <v>410</v>
      </c>
      <c r="F238" s="269" t="s">
        <v>411</v>
      </c>
      <c r="G238" s="270" t="s">
        <v>221</v>
      </c>
      <c r="H238" s="271">
        <v>275.21600000000001</v>
      </c>
      <c r="I238" s="272"/>
      <c r="J238" s="273">
        <f>ROUND(I238*H238,2)</f>
        <v>0</v>
      </c>
      <c r="K238" s="269" t="s">
        <v>21</v>
      </c>
      <c r="L238" s="274"/>
      <c r="M238" s="275" t="s">
        <v>21</v>
      </c>
      <c r="N238" s="276" t="s">
        <v>47</v>
      </c>
      <c r="O238" s="46"/>
      <c r="P238" s="229">
        <f>O238*H238</f>
        <v>0</v>
      </c>
      <c r="Q238" s="229">
        <v>0.17599999999999999</v>
      </c>
      <c r="R238" s="229">
        <f>Q238*H238</f>
        <v>48.438015999999998</v>
      </c>
      <c r="S238" s="229">
        <v>0</v>
      </c>
      <c r="T238" s="230">
        <f>S238*H238</f>
        <v>0</v>
      </c>
      <c r="AR238" s="23" t="s">
        <v>173</v>
      </c>
      <c r="AT238" s="23" t="s">
        <v>214</v>
      </c>
      <c r="AU238" s="23" t="s">
        <v>87</v>
      </c>
      <c r="AY238" s="23" t="s">
        <v>132</v>
      </c>
      <c r="BE238" s="231">
        <f>IF(N238="základní",J238,0)</f>
        <v>0</v>
      </c>
      <c r="BF238" s="231">
        <f>IF(N238="snížená",J238,0)</f>
        <v>0</v>
      </c>
      <c r="BG238" s="231">
        <f>IF(N238="zákl. přenesená",J238,0)</f>
        <v>0</v>
      </c>
      <c r="BH238" s="231">
        <f>IF(N238="sníž. přenesená",J238,0)</f>
        <v>0</v>
      </c>
      <c r="BI238" s="231">
        <f>IF(N238="nulová",J238,0)</f>
        <v>0</v>
      </c>
      <c r="BJ238" s="23" t="s">
        <v>84</v>
      </c>
      <c r="BK238" s="231">
        <f>ROUND(I238*H238,2)</f>
        <v>0</v>
      </c>
      <c r="BL238" s="23" t="s">
        <v>139</v>
      </c>
      <c r="BM238" s="23" t="s">
        <v>412</v>
      </c>
    </row>
    <row r="239" s="11" customFormat="1">
      <c r="B239" s="235"/>
      <c r="C239" s="236"/>
      <c r="D239" s="232" t="s">
        <v>143</v>
      </c>
      <c r="E239" s="237" t="s">
        <v>21</v>
      </c>
      <c r="F239" s="238" t="s">
        <v>413</v>
      </c>
      <c r="G239" s="236"/>
      <c r="H239" s="239">
        <v>275.21600000000001</v>
      </c>
      <c r="I239" s="240"/>
      <c r="J239" s="236"/>
      <c r="K239" s="236"/>
      <c r="L239" s="241"/>
      <c r="M239" s="242"/>
      <c r="N239" s="243"/>
      <c r="O239" s="243"/>
      <c r="P239" s="243"/>
      <c r="Q239" s="243"/>
      <c r="R239" s="243"/>
      <c r="S239" s="243"/>
      <c r="T239" s="244"/>
      <c r="AT239" s="245" t="s">
        <v>143</v>
      </c>
      <c r="AU239" s="245" t="s">
        <v>87</v>
      </c>
      <c r="AV239" s="11" t="s">
        <v>87</v>
      </c>
      <c r="AW239" s="11" t="s">
        <v>39</v>
      </c>
      <c r="AX239" s="11" t="s">
        <v>84</v>
      </c>
      <c r="AY239" s="245" t="s">
        <v>132</v>
      </c>
    </row>
    <row r="240" s="13" customFormat="1">
      <c r="B240" s="257"/>
      <c r="C240" s="258"/>
      <c r="D240" s="232" t="s">
        <v>143</v>
      </c>
      <c r="E240" s="259" t="s">
        <v>21</v>
      </c>
      <c r="F240" s="260" t="s">
        <v>193</v>
      </c>
      <c r="G240" s="258"/>
      <c r="H240" s="259" t="s">
        <v>21</v>
      </c>
      <c r="I240" s="261"/>
      <c r="J240" s="258"/>
      <c r="K240" s="258"/>
      <c r="L240" s="262"/>
      <c r="M240" s="263"/>
      <c r="N240" s="264"/>
      <c r="O240" s="264"/>
      <c r="P240" s="264"/>
      <c r="Q240" s="264"/>
      <c r="R240" s="264"/>
      <c r="S240" s="264"/>
      <c r="T240" s="265"/>
      <c r="AT240" s="266" t="s">
        <v>143</v>
      </c>
      <c r="AU240" s="266" t="s">
        <v>87</v>
      </c>
      <c r="AV240" s="13" t="s">
        <v>84</v>
      </c>
      <c r="AW240" s="13" t="s">
        <v>39</v>
      </c>
      <c r="AX240" s="13" t="s">
        <v>76</v>
      </c>
      <c r="AY240" s="266" t="s">
        <v>132</v>
      </c>
    </row>
    <row r="241" s="1" customFormat="1" ht="16.5" customHeight="1">
      <c r="B241" s="45"/>
      <c r="C241" s="267" t="s">
        <v>414</v>
      </c>
      <c r="D241" s="267" t="s">
        <v>214</v>
      </c>
      <c r="E241" s="268" t="s">
        <v>415</v>
      </c>
      <c r="F241" s="269" t="s">
        <v>416</v>
      </c>
      <c r="G241" s="270" t="s">
        <v>221</v>
      </c>
      <c r="H241" s="271">
        <v>25.544</v>
      </c>
      <c r="I241" s="272"/>
      <c r="J241" s="273">
        <f>ROUND(I241*H241,2)</f>
        <v>0</v>
      </c>
      <c r="K241" s="269" t="s">
        <v>21</v>
      </c>
      <c r="L241" s="274"/>
      <c r="M241" s="275" t="s">
        <v>21</v>
      </c>
      <c r="N241" s="276" t="s">
        <v>47</v>
      </c>
      <c r="O241" s="46"/>
      <c r="P241" s="229">
        <f>O241*H241</f>
        <v>0</v>
      </c>
      <c r="Q241" s="229">
        <v>0.17599999999999999</v>
      </c>
      <c r="R241" s="229">
        <f>Q241*H241</f>
        <v>4.4957440000000002</v>
      </c>
      <c r="S241" s="229">
        <v>0</v>
      </c>
      <c r="T241" s="230">
        <f>S241*H241</f>
        <v>0</v>
      </c>
      <c r="AR241" s="23" t="s">
        <v>173</v>
      </c>
      <c r="AT241" s="23" t="s">
        <v>214</v>
      </c>
      <c r="AU241" s="23" t="s">
        <v>87</v>
      </c>
      <c r="AY241" s="23" t="s">
        <v>132</v>
      </c>
      <c r="BE241" s="231">
        <f>IF(N241="základní",J241,0)</f>
        <v>0</v>
      </c>
      <c r="BF241" s="231">
        <f>IF(N241="snížená",J241,0)</f>
        <v>0</v>
      </c>
      <c r="BG241" s="231">
        <f>IF(N241="zákl. přenesená",J241,0)</f>
        <v>0</v>
      </c>
      <c r="BH241" s="231">
        <f>IF(N241="sníž. přenesená",J241,0)</f>
        <v>0</v>
      </c>
      <c r="BI241" s="231">
        <f>IF(N241="nulová",J241,0)</f>
        <v>0</v>
      </c>
      <c r="BJ241" s="23" t="s">
        <v>84</v>
      </c>
      <c r="BK241" s="231">
        <f>ROUND(I241*H241,2)</f>
        <v>0</v>
      </c>
      <c r="BL241" s="23" t="s">
        <v>139</v>
      </c>
      <c r="BM241" s="23" t="s">
        <v>417</v>
      </c>
    </row>
    <row r="242" s="11" customFormat="1">
      <c r="B242" s="235"/>
      <c r="C242" s="236"/>
      <c r="D242" s="232" t="s">
        <v>143</v>
      </c>
      <c r="E242" s="237" t="s">
        <v>21</v>
      </c>
      <c r="F242" s="238" t="s">
        <v>418</v>
      </c>
      <c r="G242" s="236"/>
      <c r="H242" s="239">
        <v>25.544</v>
      </c>
      <c r="I242" s="240"/>
      <c r="J242" s="236"/>
      <c r="K242" s="236"/>
      <c r="L242" s="241"/>
      <c r="M242" s="242"/>
      <c r="N242" s="243"/>
      <c r="O242" s="243"/>
      <c r="P242" s="243"/>
      <c r="Q242" s="243"/>
      <c r="R242" s="243"/>
      <c r="S242" s="243"/>
      <c r="T242" s="244"/>
      <c r="AT242" s="245" t="s">
        <v>143</v>
      </c>
      <c r="AU242" s="245" t="s">
        <v>87</v>
      </c>
      <c r="AV242" s="11" t="s">
        <v>87</v>
      </c>
      <c r="AW242" s="11" t="s">
        <v>39</v>
      </c>
      <c r="AX242" s="11" t="s">
        <v>84</v>
      </c>
      <c r="AY242" s="245" t="s">
        <v>132</v>
      </c>
    </row>
    <row r="243" s="13" customFormat="1">
      <c r="B243" s="257"/>
      <c r="C243" s="258"/>
      <c r="D243" s="232" t="s">
        <v>143</v>
      </c>
      <c r="E243" s="259" t="s">
        <v>21</v>
      </c>
      <c r="F243" s="260" t="s">
        <v>193</v>
      </c>
      <c r="G243" s="258"/>
      <c r="H243" s="259" t="s">
        <v>21</v>
      </c>
      <c r="I243" s="261"/>
      <c r="J243" s="258"/>
      <c r="K243" s="258"/>
      <c r="L243" s="262"/>
      <c r="M243" s="263"/>
      <c r="N243" s="264"/>
      <c r="O243" s="264"/>
      <c r="P243" s="264"/>
      <c r="Q243" s="264"/>
      <c r="R243" s="264"/>
      <c r="S243" s="264"/>
      <c r="T243" s="265"/>
      <c r="AT243" s="266" t="s">
        <v>143</v>
      </c>
      <c r="AU243" s="266" t="s">
        <v>87</v>
      </c>
      <c r="AV243" s="13" t="s">
        <v>84</v>
      </c>
      <c r="AW243" s="13" t="s">
        <v>39</v>
      </c>
      <c r="AX243" s="13" t="s">
        <v>76</v>
      </c>
      <c r="AY243" s="266" t="s">
        <v>132</v>
      </c>
    </row>
    <row r="244" s="10" customFormat="1" ht="29.88" customHeight="1">
      <c r="B244" s="204"/>
      <c r="C244" s="205"/>
      <c r="D244" s="206" t="s">
        <v>75</v>
      </c>
      <c r="E244" s="218" t="s">
        <v>173</v>
      </c>
      <c r="F244" s="218" t="s">
        <v>419</v>
      </c>
      <c r="G244" s="205"/>
      <c r="H244" s="205"/>
      <c r="I244" s="208"/>
      <c r="J244" s="219">
        <f>BK244</f>
        <v>0</v>
      </c>
      <c r="K244" s="205"/>
      <c r="L244" s="210"/>
      <c r="M244" s="211"/>
      <c r="N244" s="212"/>
      <c r="O244" s="212"/>
      <c r="P244" s="213">
        <f>SUM(P245:P251)</f>
        <v>0</v>
      </c>
      <c r="Q244" s="212"/>
      <c r="R244" s="213">
        <f>SUM(R245:R251)</f>
        <v>1.79016</v>
      </c>
      <c r="S244" s="212"/>
      <c r="T244" s="214">
        <f>SUM(T245:T251)</f>
        <v>0</v>
      </c>
      <c r="AR244" s="215" t="s">
        <v>84</v>
      </c>
      <c r="AT244" s="216" t="s">
        <v>75</v>
      </c>
      <c r="AU244" s="216" t="s">
        <v>84</v>
      </c>
      <c r="AY244" s="215" t="s">
        <v>132</v>
      </c>
      <c r="BK244" s="217">
        <f>SUM(BK245:BK251)</f>
        <v>0</v>
      </c>
    </row>
    <row r="245" s="1" customFormat="1" ht="16.5" customHeight="1">
      <c r="B245" s="45"/>
      <c r="C245" s="220" t="s">
        <v>420</v>
      </c>
      <c r="D245" s="220" t="s">
        <v>134</v>
      </c>
      <c r="E245" s="221" t="s">
        <v>421</v>
      </c>
      <c r="F245" s="222" t="s">
        <v>422</v>
      </c>
      <c r="G245" s="223" t="s">
        <v>352</v>
      </c>
      <c r="H245" s="224">
        <v>2</v>
      </c>
      <c r="I245" s="225"/>
      <c r="J245" s="226">
        <f>ROUND(I245*H245,2)</f>
        <v>0</v>
      </c>
      <c r="K245" s="222" t="s">
        <v>138</v>
      </c>
      <c r="L245" s="71"/>
      <c r="M245" s="227" t="s">
        <v>21</v>
      </c>
      <c r="N245" s="228" t="s">
        <v>47</v>
      </c>
      <c r="O245" s="46"/>
      <c r="P245" s="229">
        <f>O245*H245</f>
        <v>0</v>
      </c>
      <c r="Q245" s="229">
        <v>0.42368</v>
      </c>
      <c r="R245" s="229">
        <f>Q245*H245</f>
        <v>0.84736</v>
      </c>
      <c r="S245" s="229">
        <v>0</v>
      </c>
      <c r="T245" s="230">
        <f>S245*H245</f>
        <v>0</v>
      </c>
      <c r="AR245" s="23" t="s">
        <v>139</v>
      </c>
      <c r="AT245" s="23" t="s">
        <v>134</v>
      </c>
      <c r="AU245" s="23" t="s">
        <v>87</v>
      </c>
      <c r="AY245" s="23" t="s">
        <v>132</v>
      </c>
      <c r="BE245" s="231">
        <f>IF(N245="základní",J245,0)</f>
        <v>0</v>
      </c>
      <c r="BF245" s="231">
        <f>IF(N245="snížená",J245,0)</f>
        <v>0</v>
      </c>
      <c r="BG245" s="231">
        <f>IF(N245="zákl. přenesená",J245,0)</f>
        <v>0</v>
      </c>
      <c r="BH245" s="231">
        <f>IF(N245="sníž. přenesená",J245,0)</f>
        <v>0</v>
      </c>
      <c r="BI245" s="231">
        <f>IF(N245="nulová",J245,0)</f>
        <v>0</v>
      </c>
      <c r="BJ245" s="23" t="s">
        <v>84</v>
      </c>
      <c r="BK245" s="231">
        <f>ROUND(I245*H245,2)</f>
        <v>0</v>
      </c>
      <c r="BL245" s="23" t="s">
        <v>139</v>
      </c>
      <c r="BM245" s="23" t="s">
        <v>423</v>
      </c>
    </row>
    <row r="246" s="1" customFormat="1">
      <c r="B246" s="45"/>
      <c r="C246" s="73"/>
      <c r="D246" s="232" t="s">
        <v>141</v>
      </c>
      <c r="E246" s="73"/>
      <c r="F246" s="233" t="s">
        <v>424</v>
      </c>
      <c r="G246" s="73"/>
      <c r="H246" s="73"/>
      <c r="I246" s="190"/>
      <c r="J246" s="73"/>
      <c r="K246" s="73"/>
      <c r="L246" s="71"/>
      <c r="M246" s="234"/>
      <c r="N246" s="46"/>
      <c r="O246" s="46"/>
      <c r="P246" s="46"/>
      <c r="Q246" s="46"/>
      <c r="R246" s="46"/>
      <c r="S246" s="46"/>
      <c r="T246" s="94"/>
      <c r="AT246" s="23" t="s">
        <v>141</v>
      </c>
      <c r="AU246" s="23" t="s">
        <v>87</v>
      </c>
    </row>
    <row r="247" s="11" customFormat="1">
      <c r="B247" s="235"/>
      <c r="C247" s="236"/>
      <c r="D247" s="232" t="s">
        <v>143</v>
      </c>
      <c r="E247" s="237" t="s">
        <v>21</v>
      </c>
      <c r="F247" s="238" t="s">
        <v>425</v>
      </c>
      <c r="G247" s="236"/>
      <c r="H247" s="239">
        <v>2</v>
      </c>
      <c r="I247" s="240"/>
      <c r="J247" s="236"/>
      <c r="K247" s="236"/>
      <c r="L247" s="241"/>
      <c r="M247" s="242"/>
      <c r="N247" s="243"/>
      <c r="O247" s="243"/>
      <c r="P247" s="243"/>
      <c r="Q247" s="243"/>
      <c r="R247" s="243"/>
      <c r="S247" s="243"/>
      <c r="T247" s="244"/>
      <c r="AT247" s="245" t="s">
        <v>143</v>
      </c>
      <c r="AU247" s="245" t="s">
        <v>87</v>
      </c>
      <c r="AV247" s="11" t="s">
        <v>87</v>
      </c>
      <c r="AW247" s="11" t="s">
        <v>39</v>
      </c>
      <c r="AX247" s="11" t="s">
        <v>84</v>
      </c>
      <c r="AY247" s="245" t="s">
        <v>132</v>
      </c>
    </row>
    <row r="248" s="1" customFormat="1" ht="16.5" customHeight="1">
      <c r="B248" s="45"/>
      <c r="C248" s="267" t="s">
        <v>426</v>
      </c>
      <c r="D248" s="267" t="s">
        <v>214</v>
      </c>
      <c r="E248" s="268" t="s">
        <v>427</v>
      </c>
      <c r="F248" s="269" t="s">
        <v>428</v>
      </c>
      <c r="G248" s="270" t="s">
        <v>352</v>
      </c>
      <c r="H248" s="271">
        <v>2</v>
      </c>
      <c r="I248" s="272"/>
      <c r="J248" s="273">
        <f>ROUND(I248*H248,2)</f>
        <v>0</v>
      </c>
      <c r="K248" s="269" t="s">
        <v>138</v>
      </c>
      <c r="L248" s="274"/>
      <c r="M248" s="275" t="s">
        <v>21</v>
      </c>
      <c r="N248" s="276" t="s">
        <v>47</v>
      </c>
      <c r="O248" s="46"/>
      <c r="P248" s="229">
        <f>O248*H248</f>
        <v>0</v>
      </c>
      <c r="Q248" s="229">
        <v>0.050599999999999999</v>
      </c>
      <c r="R248" s="229">
        <f>Q248*H248</f>
        <v>0.1012</v>
      </c>
      <c r="S248" s="229">
        <v>0</v>
      </c>
      <c r="T248" s="230">
        <f>S248*H248</f>
        <v>0</v>
      </c>
      <c r="AR248" s="23" t="s">
        <v>173</v>
      </c>
      <c r="AT248" s="23" t="s">
        <v>214</v>
      </c>
      <c r="AU248" s="23" t="s">
        <v>87</v>
      </c>
      <c r="AY248" s="23" t="s">
        <v>132</v>
      </c>
      <c r="BE248" s="231">
        <f>IF(N248="základní",J248,0)</f>
        <v>0</v>
      </c>
      <c r="BF248" s="231">
        <f>IF(N248="snížená",J248,0)</f>
        <v>0</v>
      </c>
      <c r="BG248" s="231">
        <f>IF(N248="zákl. přenesená",J248,0)</f>
        <v>0</v>
      </c>
      <c r="BH248" s="231">
        <f>IF(N248="sníž. přenesená",J248,0)</f>
        <v>0</v>
      </c>
      <c r="BI248" s="231">
        <f>IF(N248="nulová",J248,0)</f>
        <v>0</v>
      </c>
      <c r="BJ248" s="23" t="s">
        <v>84</v>
      </c>
      <c r="BK248" s="231">
        <f>ROUND(I248*H248,2)</f>
        <v>0</v>
      </c>
      <c r="BL248" s="23" t="s">
        <v>139</v>
      </c>
      <c r="BM248" s="23" t="s">
        <v>429</v>
      </c>
    </row>
    <row r="249" s="1" customFormat="1" ht="16.5" customHeight="1">
      <c r="B249" s="45"/>
      <c r="C249" s="220" t="s">
        <v>430</v>
      </c>
      <c r="D249" s="220" t="s">
        <v>134</v>
      </c>
      <c r="E249" s="221" t="s">
        <v>431</v>
      </c>
      <c r="F249" s="222" t="s">
        <v>432</v>
      </c>
      <c r="G249" s="223" t="s">
        <v>352</v>
      </c>
      <c r="H249" s="224">
        <v>2</v>
      </c>
      <c r="I249" s="225"/>
      <c r="J249" s="226">
        <f>ROUND(I249*H249,2)</f>
        <v>0</v>
      </c>
      <c r="K249" s="222" t="s">
        <v>138</v>
      </c>
      <c r="L249" s="71"/>
      <c r="M249" s="227" t="s">
        <v>21</v>
      </c>
      <c r="N249" s="228" t="s">
        <v>47</v>
      </c>
      <c r="O249" s="46"/>
      <c r="P249" s="229">
        <f>O249*H249</f>
        <v>0</v>
      </c>
      <c r="Q249" s="229">
        <v>0.42080000000000001</v>
      </c>
      <c r="R249" s="229">
        <f>Q249*H249</f>
        <v>0.84160000000000001</v>
      </c>
      <c r="S249" s="229">
        <v>0</v>
      </c>
      <c r="T249" s="230">
        <f>S249*H249</f>
        <v>0</v>
      </c>
      <c r="AR249" s="23" t="s">
        <v>139</v>
      </c>
      <c r="AT249" s="23" t="s">
        <v>134</v>
      </c>
      <c r="AU249" s="23" t="s">
        <v>87</v>
      </c>
      <c r="AY249" s="23" t="s">
        <v>132</v>
      </c>
      <c r="BE249" s="231">
        <f>IF(N249="základní",J249,0)</f>
        <v>0</v>
      </c>
      <c r="BF249" s="231">
        <f>IF(N249="snížená",J249,0)</f>
        <v>0</v>
      </c>
      <c r="BG249" s="231">
        <f>IF(N249="zákl. přenesená",J249,0)</f>
        <v>0</v>
      </c>
      <c r="BH249" s="231">
        <f>IF(N249="sníž. přenesená",J249,0)</f>
        <v>0</v>
      </c>
      <c r="BI249" s="231">
        <f>IF(N249="nulová",J249,0)</f>
        <v>0</v>
      </c>
      <c r="BJ249" s="23" t="s">
        <v>84</v>
      </c>
      <c r="BK249" s="231">
        <f>ROUND(I249*H249,2)</f>
        <v>0</v>
      </c>
      <c r="BL249" s="23" t="s">
        <v>139</v>
      </c>
      <c r="BM249" s="23" t="s">
        <v>433</v>
      </c>
    </row>
    <row r="250" s="1" customFormat="1">
      <c r="B250" s="45"/>
      <c r="C250" s="73"/>
      <c r="D250" s="232" t="s">
        <v>141</v>
      </c>
      <c r="E250" s="73"/>
      <c r="F250" s="233" t="s">
        <v>424</v>
      </c>
      <c r="G250" s="73"/>
      <c r="H250" s="73"/>
      <c r="I250" s="190"/>
      <c r="J250" s="73"/>
      <c r="K250" s="73"/>
      <c r="L250" s="71"/>
      <c r="M250" s="234"/>
      <c r="N250" s="46"/>
      <c r="O250" s="46"/>
      <c r="P250" s="46"/>
      <c r="Q250" s="46"/>
      <c r="R250" s="46"/>
      <c r="S250" s="46"/>
      <c r="T250" s="94"/>
      <c r="AT250" s="23" t="s">
        <v>141</v>
      </c>
      <c r="AU250" s="23" t="s">
        <v>87</v>
      </c>
    </row>
    <row r="251" s="11" customFormat="1">
      <c r="B251" s="235"/>
      <c r="C251" s="236"/>
      <c r="D251" s="232" t="s">
        <v>143</v>
      </c>
      <c r="E251" s="237" t="s">
        <v>21</v>
      </c>
      <c r="F251" s="238" t="s">
        <v>425</v>
      </c>
      <c r="G251" s="236"/>
      <c r="H251" s="239">
        <v>2</v>
      </c>
      <c r="I251" s="240"/>
      <c r="J251" s="236"/>
      <c r="K251" s="236"/>
      <c r="L251" s="241"/>
      <c r="M251" s="242"/>
      <c r="N251" s="243"/>
      <c r="O251" s="243"/>
      <c r="P251" s="243"/>
      <c r="Q251" s="243"/>
      <c r="R251" s="243"/>
      <c r="S251" s="243"/>
      <c r="T251" s="244"/>
      <c r="AT251" s="245" t="s">
        <v>143</v>
      </c>
      <c r="AU251" s="245" t="s">
        <v>87</v>
      </c>
      <c r="AV251" s="11" t="s">
        <v>87</v>
      </c>
      <c r="AW251" s="11" t="s">
        <v>39</v>
      </c>
      <c r="AX251" s="11" t="s">
        <v>84</v>
      </c>
      <c r="AY251" s="245" t="s">
        <v>132</v>
      </c>
    </row>
    <row r="252" s="10" customFormat="1" ht="29.88" customHeight="1">
      <c r="B252" s="204"/>
      <c r="C252" s="205"/>
      <c r="D252" s="206" t="s">
        <v>75</v>
      </c>
      <c r="E252" s="218" t="s">
        <v>181</v>
      </c>
      <c r="F252" s="218" t="s">
        <v>434</v>
      </c>
      <c r="G252" s="205"/>
      <c r="H252" s="205"/>
      <c r="I252" s="208"/>
      <c r="J252" s="219">
        <f>BK252</f>
        <v>0</v>
      </c>
      <c r="K252" s="205"/>
      <c r="L252" s="210"/>
      <c r="M252" s="211"/>
      <c r="N252" s="212"/>
      <c r="O252" s="212"/>
      <c r="P252" s="213">
        <f>SUM(P253:P272)</f>
        <v>0</v>
      </c>
      <c r="Q252" s="212"/>
      <c r="R252" s="213">
        <f>SUM(R253:R272)</f>
        <v>35.748955000000002</v>
      </c>
      <c r="S252" s="212"/>
      <c r="T252" s="214">
        <f>SUM(T253:T272)</f>
        <v>0</v>
      </c>
      <c r="AR252" s="215" t="s">
        <v>84</v>
      </c>
      <c r="AT252" s="216" t="s">
        <v>75</v>
      </c>
      <c r="AU252" s="216" t="s">
        <v>84</v>
      </c>
      <c r="AY252" s="215" t="s">
        <v>132</v>
      </c>
      <c r="BK252" s="217">
        <f>SUM(BK253:BK272)</f>
        <v>0</v>
      </c>
    </row>
    <row r="253" s="1" customFormat="1" ht="25.5" customHeight="1">
      <c r="B253" s="45"/>
      <c r="C253" s="220" t="s">
        <v>435</v>
      </c>
      <c r="D253" s="220" t="s">
        <v>134</v>
      </c>
      <c r="E253" s="221" t="s">
        <v>436</v>
      </c>
      <c r="F253" s="222" t="s">
        <v>437</v>
      </c>
      <c r="G253" s="223" t="s">
        <v>352</v>
      </c>
      <c r="H253" s="224">
        <v>2</v>
      </c>
      <c r="I253" s="225"/>
      <c r="J253" s="226">
        <f>ROUND(I253*H253,2)</f>
        <v>0</v>
      </c>
      <c r="K253" s="222" t="s">
        <v>138</v>
      </c>
      <c r="L253" s="71"/>
      <c r="M253" s="227" t="s">
        <v>21</v>
      </c>
      <c r="N253" s="228" t="s">
        <v>47</v>
      </c>
      <c r="O253" s="46"/>
      <c r="P253" s="229">
        <f>O253*H253</f>
        <v>0</v>
      </c>
      <c r="Q253" s="229">
        <v>0.00069999999999999999</v>
      </c>
      <c r="R253" s="229">
        <f>Q253*H253</f>
        <v>0.0014</v>
      </c>
      <c r="S253" s="229">
        <v>0</v>
      </c>
      <c r="T253" s="230">
        <f>S253*H253</f>
        <v>0</v>
      </c>
      <c r="AR253" s="23" t="s">
        <v>139</v>
      </c>
      <c r="AT253" s="23" t="s">
        <v>134</v>
      </c>
      <c r="AU253" s="23" t="s">
        <v>87</v>
      </c>
      <c r="AY253" s="23" t="s">
        <v>132</v>
      </c>
      <c r="BE253" s="231">
        <f>IF(N253="základní",J253,0)</f>
        <v>0</v>
      </c>
      <c r="BF253" s="231">
        <f>IF(N253="snížená",J253,0)</f>
        <v>0</v>
      </c>
      <c r="BG253" s="231">
        <f>IF(N253="zákl. přenesená",J253,0)</f>
        <v>0</v>
      </c>
      <c r="BH253" s="231">
        <f>IF(N253="sníž. přenesená",J253,0)</f>
        <v>0</v>
      </c>
      <c r="BI253" s="231">
        <f>IF(N253="nulová",J253,0)</f>
        <v>0</v>
      </c>
      <c r="BJ253" s="23" t="s">
        <v>84</v>
      </c>
      <c r="BK253" s="231">
        <f>ROUND(I253*H253,2)</f>
        <v>0</v>
      </c>
      <c r="BL253" s="23" t="s">
        <v>139</v>
      </c>
      <c r="BM253" s="23" t="s">
        <v>438</v>
      </c>
    </row>
    <row r="254" s="1" customFormat="1">
      <c r="B254" s="45"/>
      <c r="C254" s="73"/>
      <c r="D254" s="232" t="s">
        <v>141</v>
      </c>
      <c r="E254" s="73"/>
      <c r="F254" s="233" t="s">
        <v>439</v>
      </c>
      <c r="G254" s="73"/>
      <c r="H254" s="73"/>
      <c r="I254" s="190"/>
      <c r="J254" s="73"/>
      <c r="K254" s="73"/>
      <c r="L254" s="71"/>
      <c r="M254" s="234"/>
      <c r="N254" s="46"/>
      <c r="O254" s="46"/>
      <c r="P254" s="46"/>
      <c r="Q254" s="46"/>
      <c r="R254" s="46"/>
      <c r="S254" s="46"/>
      <c r="T254" s="94"/>
      <c r="AT254" s="23" t="s">
        <v>141</v>
      </c>
      <c r="AU254" s="23" t="s">
        <v>87</v>
      </c>
    </row>
    <row r="255" s="11" customFormat="1">
      <c r="B255" s="235"/>
      <c r="C255" s="236"/>
      <c r="D255" s="232" t="s">
        <v>143</v>
      </c>
      <c r="E255" s="237" t="s">
        <v>21</v>
      </c>
      <c r="F255" s="238" t="s">
        <v>440</v>
      </c>
      <c r="G255" s="236"/>
      <c r="H255" s="239">
        <v>2</v>
      </c>
      <c r="I255" s="240"/>
      <c r="J255" s="236"/>
      <c r="K255" s="236"/>
      <c r="L255" s="241"/>
      <c r="M255" s="242"/>
      <c r="N255" s="243"/>
      <c r="O255" s="243"/>
      <c r="P255" s="243"/>
      <c r="Q255" s="243"/>
      <c r="R255" s="243"/>
      <c r="S255" s="243"/>
      <c r="T255" s="244"/>
      <c r="AT255" s="245" t="s">
        <v>143</v>
      </c>
      <c r="AU255" s="245" t="s">
        <v>87</v>
      </c>
      <c r="AV255" s="11" t="s">
        <v>87</v>
      </c>
      <c r="AW255" s="11" t="s">
        <v>39</v>
      </c>
      <c r="AX255" s="11" t="s">
        <v>84</v>
      </c>
      <c r="AY255" s="245" t="s">
        <v>132</v>
      </c>
    </row>
    <row r="256" s="1" customFormat="1" ht="25.5" customHeight="1">
      <c r="B256" s="45"/>
      <c r="C256" s="267" t="s">
        <v>441</v>
      </c>
      <c r="D256" s="267" t="s">
        <v>214</v>
      </c>
      <c r="E256" s="268" t="s">
        <v>442</v>
      </c>
      <c r="F256" s="269" t="s">
        <v>443</v>
      </c>
      <c r="G256" s="270" t="s">
        <v>352</v>
      </c>
      <c r="H256" s="271">
        <v>1</v>
      </c>
      <c r="I256" s="272"/>
      <c r="J256" s="273">
        <f>ROUND(I256*H256,2)</f>
        <v>0</v>
      </c>
      <c r="K256" s="269" t="s">
        <v>138</v>
      </c>
      <c r="L256" s="274"/>
      <c r="M256" s="275" t="s">
        <v>21</v>
      </c>
      <c r="N256" s="276" t="s">
        <v>47</v>
      </c>
      <c r="O256" s="46"/>
      <c r="P256" s="229">
        <f>O256*H256</f>
        <v>0</v>
      </c>
      <c r="Q256" s="229">
        <v>0.0035000000000000001</v>
      </c>
      <c r="R256" s="229">
        <f>Q256*H256</f>
        <v>0.0035000000000000001</v>
      </c>
      <c r="S256" s="229">
        <v>0</v>
      </c>
      <c r="T256" s="230">
        <f>S256*H256</f>
        <v>0</v>
      </c>
      <c r="AR256" s="23" t="s">
        <v>173</v>
      </c>
      <c r="AT256" s="23" t="s">
        <v>214</v>
      </c>
      <c r="AU256" s="23" t="s">
        <v>87</v>
      </c>
      <c r="AY256" s="23" t="s">
        <v>132</v>
      </c>
      <c r="BE256" s="231">
        <f>IF(N256="základní",J256,0)</f>
        <v>0</v>
      </c>
      <c r="BF256" s="231">
        <f>IF(N256="snížená",J256,0)</f>
        <v>0</v>
      </c>
      <c r="BG256" s="231">
        <f>IF(N256="zákl. přenesená",J256,0)</f>
        <v>0</v>
      </c>
      <c r="BH256" s="231">
        <f>IF(N256="sníž. přenesená",J256,0)</f>
        <v>0</v>
      </c>
      <c r="BI256" s="231">
        <f>IF(N256="nulová",J256,0)</f>
        <v>0</v>
      </c>
      <c r="BJ256" s="23" t="s">
        <v>84</v>
      </c>
      <c r="BK256" s="231">
        <f>ROUND(I256*H256,2)</f>
        <v>0</v>
      </c>
      <c r="BL256" s="23" t="s">
        <v>139</v>
      </c>
      <c r="BM256" s="23" t="s">
        <v>444</v>
      </c>
    </row>
    <row r="257" s="1" customFormat="1" ht="25.5" customHeight="1">
      <c r="B257" s="45"/>
      <c r="C257" s="267" t="s">
        <v>445</v>
      </c>
      <c r="D257" s="267" t="s">
        <v>214</v>
      </c>
      <c r="E257" s="268" t="s">
        <v>446</v>
      </c>
      <c r="F257" s="269" t="s">
        <v>447</v>
      </c>
      <c r="G257" s="270" t="s">
        <v>352</v>
      </c>
      <c r="H257" s="271">
        <v>1</v>
      </c>
      <c r="I257" s="272"/>
      <c r="J257" s="273">
        <f>ROUND(I257*H257,2)</f>
        <v>0</v>
      </c>
      <c r="K257" s="269" t="s">
        <v>138</v>
      </c>
      <c r="L257" s="274"/>
      <c r="M257" s="275" t="s">
        <v>21</v>
      </c>
      <c r="N257" s="276" t="s">
        <v>47</v>
      </c>
      <c r="O257" s="46"/>
      <c r="P257" s="229">
        <f>O257*H257</f>
        <v>0</v>
      </c>
      <c r="Q257" s="229">
        <v>0.00069999999999999999</v>
      </c>
      <c r="R257" s="229">
        <f>Q257*H257</f>
        <v>0.00069999999999999999</v>
      </c>
      <c r="S257" s="229">
        <v>0</v>
      </c>
      <c r="T257" s="230">
        <f>S257*H257</f>
        <v>0</v>
      </c>
      <c r="AR257" s="23" t="s">
        <v>173</v>
      </c>
      <c r="AT257" s="23" t="s">
        <v>214</v>
      </c>
      <c r="AU257" s="23" t="s">
        <v>87</v>
      </c>
      <c r="AY257" s="23" t="s">
        <v>132</v>
      </c>
      <c r="BE257" s="231">
        <f>IF(N257="základní",J257,0)</f>
        <v>0</v>
      </c>
      <c r="BF257" s="231">
        <f>IF(N257="snížená",J257,0)</f>
        <v>0</v>
      </c>
      <c r="BG257" s="231">
        <f>IF(N257="zákl. přenesená",J257,0)</f>
        <v>0</v>
      </c>
      <c r="BH257" s="231">
        <f>IF(N257="sníž. přenesená",J257,0)</f>
        <v>0</v>
      </c>
      <c r="BI257" s="231">
        <f>IF(N257="nulová",J257,0)</f>
        <v>0</v>
      </c>
      <c r="BJ257" s="23" t="s">
        <v>84</v>
      </c>
      <c r="BK257" s="231">
        <f>ROUND(I257*H257,2)</f>
        <v>0</v>
      </c>
      <c r="BL257" s="23" t="s">
        <v>139</v>
      </c>
      <c r="BM257" s="23" t="s">
        <v>448</v>
      </c>
    </row>
    <row r="258" s="1" customFormat="1" ht="16.5" customHeight="1">
      <c r="B258" s="45"/>
      <c r="C258" s="220" t="s">
        <v>449</v>
      </c>
      <c r="D258" s="220" t="s">
        <v>134</v>
      </c>
      <c r="E258" s="221" t="s">
        <v>450</v>
      </c>
      <c r="F258" s="222" t="s">
        <v>451</v>
      </c>
      <c r="G258" s="223" t="s">
        <v>352</v>
      </c>
      <c r="H258" s="224">
        <v>1</v>
      </c>
      <c r="I258" s="225"/>
      <c r="J258" s="226">
        <f>ROUND(I258*H258,2)</f>
        <v>0</v>
      </c>
      <c r="K258" s="222" t="s">
        <v>138</v>
      </c>
      <c r="L258" s="71"/>
      <c r="M258" s="227" t="s">
        <v>21</v>
      </c>
      <c r="N258" s="228" t="s">
        <v>47</v>
      </c>
      <c r="O258" s="46"/>
      <c r="P258" s="229">
        <f>O258*H258</f>
        <v>0</v>
      </c>
      <c r="Q258" s="229">
        <v>0.10940999999999999</v>
      </c>
      <c r="R258" s="229">
        <f>Q258*H258</f>
        <v>0.10940999999999999</v>
      </c>
      <c r="S258" s="229">
        <v>0</v>
      </c>
      <c r="T258" s="230">
        <f>S258*H258</f>
        <v>0</v>
      </c>
      <c r="AR258" s="23" t="s">
        <v>139</v>
      </c>
      <c r="AT258" s="23" t="s">
        <v>134</v>
      </c>
      <c r="AU258" s="23" t="s">
        <v>87</v>
      </c>
      <c r="AY258" s="23" t="s">
        <v>132</v>
      </c>
      <c r="BE258" s="231">
        <f>IF(N258="základní",J258,0)</f>
        <v>0</v>
      </c>
      <c r="BF258" s="231">
        <f>IF(N258="snížená",J258,0)</f>
        <v>0</v>
      </c>
      <c r="BG258" s="231">
        <f>IF(N258="zákl. přenesená",J258,0)</f>
        <v>0</v>
      </c>
      <c r="BH258" s="231">
        <f>IF(N258="sníž. přenesená",J258,0)</f>
        <v>0</v>
      </c>
      <c r="BI258" s="231">
        <f>IF(N258="nulová",J258,0)</f>
        <v>0</v>
      </c>
      <c r="BJ258" s="23" t="s">
        <v>84</v>
      </c>
      <c r="BK258" s="231">
        <f>ROUND(I258*H258,2)</f>
        <v>0</v>
      </c>
      <c r="BL258" s="23" t="s">
        <v>139</v>
      </c>
      <c r="BM258" s="23" t="s">
        <v>452</v>
      </c>
    </row>
    <row r="259" s="1" customFormat="1">
      <c r="B259" s="45"/>
      <c r="C259" s="73"/>
      <c r="D259" s="232" t="s">
        <v>141</v>
      </c>
      <c r="E259" s="73"/>
      <c r="F259" s="233" t="s">
        <v>453</v>
      </c>
      <c r="G259" s="73"/>
      <c r="H259" s="73"/>
      <c r="I259" s="190"/>
      <c r="J259" s="73"/>
      <c r="K259" s="73"/>
      <c r="L259" s="71"/>
      <c r="M259" s="234"/>
      <c r="N259" s="46"/>
      <c r="O259" s="46"/>
      <c r="P259" s="46"/>
      <c r="Q259" s="46"/>
      <c r="R259" s="46"/>
      <c r="S259" s="46"/>
      <c r="T259" s="94"/>
      <c r="AT259" s="23" t="s">
        <v>141</v>
      </c>
      <c r="AU259" s="23" t="s">
        <v>87</v>
      </c>
    </row>
    <row r="260" s="11" customFormat="1">
      <c r="B260" s="235"/>
      <c r="C260" s="236"/>
      <c r="D260" s="232" t="s">
        <v>143</v>
      </c>
      <c r="E260" s="237" t="s">
        <v>21</v>
      </c>
      <c r="F260" s="238" t="s">
        <v>454</v>
      </c>
      <c r="G260" s="236"/>
      <c r="H260" s="239">
        <v>1</v>
      </c>
      <c r="I260" s="240"/>
      <c r="J260" s="236"/>
      <c r="K260" s="236"/>
      <c r="L260" s="241"/>
      <c r="M260" s="242"/>
      <c r="N260" s="243"/>
      <c r="O260" s="243"/>
      <c r="P260" s="243"/>
      <c r="Q260" s="243"/>
      <c r="R260" s="243"/>
      <c r="S260" s="243"/>
      <c r="T260" s="244"/>
      <c r="AT260" s="245" t="s">
        <v>143</v>
      </c>
      <c r="AU260" s="245" t="s">
        <v>87</v>
      </c>
      <c r="AV260" s="11" t="s">
        <v>87</v>
      </c>
      <c r="AW260" s="11" t="s">
        <v>39</v>
      </c>
      <c r="AX260" s="11" t="s">
        <v>84</v>
      </c>
      <c r="AY260" s="245" t="s">
        <v>132</v>
      </c>
    </row>
    <row r="261" s="1" customFormat="1" ht="16.5" customHeight="1">
      <c r="B261" s="45"/>
      <c r="C261" s="267" t="s">
        <v>455</v>
      </c>
      <c r="D261" s="267" t="s">
        <v>214</v>
      </c>
      <c r="E261" s="268" t="s">
        <v>456</v>
      </c>
      <c r="F261" s="269" t="s">
        <v>457</v>
      </c>
      <c r="G261" s="270" t="s">
        <v>352</v>
      </c>
      <c r="H261" s="271">
        <v>1</v>
      </c>
      <c r="I261" s="272"/>
      <c r="J261" s="273">
        <f>ROUND(I261*H261,2)</f>
        <v>0</v>
      </c>
      <c r="K261" s="269" t="s">
        <v>138</v>
      </c>
      <c r="L261" s="274"/>
      <c r="M261" s="275" t="s">
        <v>21</v>
      </c>
      <c r="N261" s="276" t="s">
        <v>47</v>
      </c>
      <c r="O261" s="46"/>
      <c r="P261" s="229">
        <f>O261*H261</f>
        <v>0</v>
      </c>
      <c r="Q261" s="229">
        <v>0.00010000000000000001</v>
      </c>
      <c r="R261" s="229">
        <f>Q261*H261</f>
        <v>0.00010000000000000001</v>
      </c>
      <c r="S261" s="229">
        <v>0</v>
      </c>
      <c r="T261" s="230">
        <f>S261*H261</f>
        <v>0</v>
      </c>
      <c r="AR261" s="23" t="s">
        <v>173</v>
      </c>
      <c r="AT261" s="23" t="s">
        <v>214</v>
      </c>
      <c r="AU261" s="23" t="s">
        <v>87</v>
      </c>
      <c r="AY261" s="23" t="s">
        <v>132</v>
      </c>
      <c r="BE261" s="231">
        <f>IF(N261="základní",J261,0)</f>
        <v>0</v>
      </c>
      <c r="BF261" s="231">
        <f>IF(N261="snížená",J261,0)</f>
        <v>0</v>
      </c>
      <c r="BG261" s="231">
        <f>IF(N261="zákl. přenesená",J261,0)</f>
        <v>0</v>
      </c>
      <c r="BH261" s="231">
        <f>IF(N261="sníž. přenesená",J261,0)</f>
        <v>0</v>
      </c>
      <c r="BI261" s="231">
        <f>IF(N261="nulová",J261,0)</f>
        <v>0</v>
      </c>
      <c r="BJ261" s="23" t="s">
        <v>84</v>
      </c>
      <c r="BK261" s="231">
        <f>ROUND(I261*H261,2)</f>
        <v>0</v>
      </c>
      <c r="BL261" s="23" t="s">
        <v>139</v>
      </c>
      <c r="BM261" s="23" t="s">
        <v>458</v>
      </c>
    </row>
    <row r="262" s="1" customFormat="1" ht="16.5" customHeight="1">
      <c r="B262" s="45"/>
      <c r="C262" s="267" t="s">
        <v>459</v>
      </c>
      <c r="D262" s="267" t="s">
        <v>214</v>
      </c>
      <c r="E262" s="268" t="s">
        <v>460</v>
      </c>
      <c r="F262" s="269" t="s">
        <v>461</v>
      </c>
      <c r="G262" s="270" t="s">
        <v>352</v>
      </c>
      <c r="H262" s="271">
        <v>1</v>
      </c>
      <c r="I262" s="272"/>
      <c r="J262" s="273">
        <f>ROUND(I262*H262,2)</f>
        <v>0</v>
      </c>
      <c r="K262" s="269" t="s">
        <v>138</v>
      </c>
      <c r="L262" s="274"/>
      <c r="M262" s="275" t="s">
        <v>21</v>
      </c>
      <c r="N262" s="276" t="s">
        <v>47</v>
      </c>
      <c r="O262" s="46"/>
      <c r="P262" s="229">
        <f>O262*H262</f>
        <v>0</v>
      </c>
      <c r="Q262" s="229">
        <v>0.0061000000000000004</v>
      </c>
      <c r="R262" s="229">
        <f>Q262*H262</f>
        <v>0.0061000000000000004</v>
      </c>
      <c r="S262" s="229">
        <v>0</v>
      </c>
      <c r="T262" s="230">
        <f>S262*H262</f>
        <v>0</v>
      </c>
      <c r="AR262" s="23" t="s">
        <v>173</v>
      </c>
      <c r="AT262" s="23" t="s">
        <v>214</v>
      </c>
      <c r="AU262" s="23" t="s">
        <v>87</v>
      </c>
      <c r="AY262" s="23" t="s">
        <v>132</v>
      </c>
      <c r="BE262" s="231">
        <f>IF(N262="základní",J262,0)</f>
        <v>0</v>
      </c>
      <c r="BF262" s="231">
        <f>IF(N262="snížená",J262,0)</f>
        <v>0</v>
      </c>
      <c r="BG262" s="231">
        <f>IF(N262="zákl. přenesená",J262,0)</f>
        <v>0</v>
      </c>
      <c r="BH262" s="231">
        <f>IF(N262="sníž. přenesená",J262,0)</f>
        <v>0</v>
      </c>
      <c r="BI262" s="231">
        <f>IF(N262="nulová",J262,0)</f>
        <v>0</v>
      </c>
      <c r="BJ262" s="23" t="s">
        <v>84</v>
      </c>
      <c r="BK262" s="231">
        <f>ROUND(I262*H262,2)</f>
        <v>0</v>
      </c>
      <c r="BL262" s="23" t="s">
        <v>139</v>
      </c>
      <c r="BM262" s="23" t="s">
        <v>462</v>
      </c>
    </row>
    <row r="263" s="1" customFormat="1" ht="16.5" customHeight="1">
      <c r="B263" s="45"/>
      <c r="C263" s="220" t="s">
        <v>463</v>
      </c>
      <c r="D263" s="220" t="s">
        <v>134</v>
      </c>
      <c r="E263" s="221" t="s">
        <v>464</v>
      </c>
      <c r="F263" s="222" t="s">
        <v>465</v>
      </c>
      <c r="G263" s="223" t="s">
        <v>352</v>
      </c>
      <c r="H263" s="224">
        <v>2</v>
      </c>
      <c r="I263" s="225"/>
      <c r="J263" s="226">
        <f>ROUND(I263*H263,2)</f>
        <v>0</v>
      </c>
      <c r="K263" s="222" t="s">
        <v>21</v>
      </c>
      <c r="L263" s="71"/>
      <c r="M263" s="227" t="s">
        <v>21</v>
      </c>
      <c r="N263" s="228" t="s">
        <v>47</v>
      </c>
      <c r="O263" s="46"/>
      <c r="P263" s="229">
        <f>O263*H263</f>
        <v>0</v>
      </c>
      <c r="Q263" s="229">
        <v>0</v>
      </c>
      <c r="R263" s="229">
        <f>Q263*H263</f>
        <v>0</v>
      </c>
      <c r="S263" s="229">
        <v>0</v>
      </c>
      <c r="T263" s="230">
        <f>S263*H263</f>
        <v>0</v>
      </c>
      <c r="AR263" s="23" t="s">
        <v>139</v>
      </c>
      <c r="AT263" s="23" t="s">
        <v>134</v>
      </c>
      <c r="AU263" s="23" t="s">
        <v>87</v>
      </c>
      <c r="AY263" s="23" t="s">
        <v>132</v>
      </c>
      <c r="BE263" s="231">
        <f>IF(N263="základní",J263,0)</f>
        <v>0</v>
      </c>
      <c r="BF263" s="231">
        <f>IF(N263="snížená",J263,0)</f>
        <v>0</v>
      </c>
      <c r="BG263" s="231">
        <f>IF(N263="zákl. přenesená",J263,0)</f>
        <v>0</v>
      </c>
      <c r="BH263" s="231">
        <f>IF(N263="sníž. přenesená",J263,0)</f>
        <v>0</v>
      </c>
      <c r="BI263" s="231">
        <f>IF(N263="nulová",J263,0)</f>
        <v>0</v>
      </c>
      <c r="BJ263" s="23" t="s">
        <v>84</v>
      </c>
      <c r="BK263" s="231">
        <f>ROUND(I263*H263,2)</f>
        <v>0</v>
      </c>
      <c r="BL263" s="23" t="s">
        <v>139</v>
      </c>
      <c r="BM263" s="23" t="s">
        <v>466</v>
      </c>
    </row>
    <row r="264" s="1" customFormat="1" ht="38.25" customHeight="1">
      <c r="B264" s="45"/>
      <c r="C264" s="220" t="s">
        <v>467</v>
      </c>
      <c r="D264" s="220" t="s">
        <v>134</v>
      </c>
      <c r="E264" s="221" t="s">
        <v>468</v>
      </c>
      <c r="F264" s="222" t="s">
        <v>469</v>
      </c>
      <c r="G264" s="223" t="s">
        <v>308</v>
      </c>
      <c r="H264" s="224">
        <v>150</v>
      </c>
      <c r="I264" s="225"/>
      <c r="J264" s="226">
        <f>ROUND(I264*H264,2)</f>
        <v>0</v>
      </c>
      <c r="K264" s="222" t="s">
        <v>138</v>
      </c>
      <c r="L264" s="71"/>
      <c r="M264" s="227" t="s">
        <v>21</v>
      </c>
      <c r="N264" s="228" t="s">
        <v>47</v>
      </c>
      <c r="O264" s="46"/>
      <c r="P264" s="229">
        <f>O264*H264</f>
        <v>0</v>
      </c>
      <c r="Q264" s="229">
        <v>0.15540000000000001</v>
      </c>
      <c r="R264" s="229">
        <f>Q264*H264</f>
        <v>23.310000000000002</v>
      </c>
      <c r="S264" s="229">
        <v>0</v>
      </c>
      <c r="T264" s="230">
        <f>S264*H264</f>
        <v>0</v>
      </c>
      <c r="AR264" s="23" t="s">
        <v>139</v>
      </c>
      <c r="AT264" s="23" t="s">
        <v>134</v>
      </c>
      <c r="AU264" s="23" t="s">
        <v>87</v>
      </c>
      <c r="AY264" s="23" t="s">
        <v>132</v>
      </c>
      <c r="BE264" s="231">
        <f>IF(N264="základní",J264,0)</f>
        <v>0</v>
      </c>
      <c r="BF264" s="231">
        <f>IF(N264="snížená",J264,0)</f>
        <v>0</v>
      </c>
      <c r="BG264" s="231">
        <f>IF(N264="zákl. přenesená",J264,0)</f>
        <v>0</v>
      </c>
      <c r="BH264" s="231">
        <f>IF(N264="sníž. přenesená",J264,0)</f>
        <v>0</v>
      </c>
      <c r="BI264" s="231">
        <f>IF(N264="nulová",J264,0)</f>
        <v>0</v>
      </c>
      <c r="BJ264" s="23" t="s">
        <v>84</v>
      </c>
      <c r="BK264" s="231">
        <f>ROUND(I264*H264,2)</f>
        <v>0</v>
      </c>
      <c r="BL264" s="23" t="s">
        <v>139</v>
      </c>
      <c r="BM264" s="23" t="s">
        <v>470</v>
      </c>
    </row>
    <row r="265" s="1" customFormat="1">
      <c r="B265" s="45"/>
      <c r="C265" s="73"/>
      <c r="D265" s="232" t="s">
        <v>141</v>
      </c>
      <c r="E265" s="73"/>
      <c r="F265" s="233" t="s">
        <v>471</v>
      </c>
      <c r="G265" s="73"/>
      <c r="H265" s="73"/>
      <c r="I265" s="190"/>
      <c r="J265" s="73"/>
      <c r="K265" s="73"/>
      <c r="L265" s="71"/>
      <c r="M265" s="234"/>
      <c r="N265" s="46"/>
      <c r="O265" s="46"/>
      <c r="P265" s="46"/>
      <c r="Q265" s="46"/>
      <c r="R265" s="46"/>
      <c r="S265" s="46"/>
      <c r="T265" s="94"/>
      <c r="AT265" s="23" t="s">
        <v>141</v>
      </c>
      <c r="AU265" s="23" t="s">
        <v>87</v>
      </c>
    </row>
    <row r="266" s="11" customFormat="1">
      <c r="B266" s="235"/>
      <c r="C266" s="236"/>
      <c r="D266" s="232" t="s">
        <v>143</v>
      </c>
      <c r="E266" s="237" t="s">
        <v>21</v>
      </c>
      <c r="F266" s="238" t="s">
        <v>472</v>
      </c>
      <c r="G266" s="236"/>
      <c r="H266" s="239">
        <v>150</v>
      </c>
      <c r="I266" s="240"/>
      <c r="J266" s="236"/>
      <c r="K266" s="236"/>
      <c r="L266" s="241"/>
      <c r="M266" s="242"/>
      <c r="N266" s="243"/>
      <c r="O266" s="243"/>
      <c r="P266" s="243"/>
      <c r="Q266" s="243"/>
      <c r="R266" s="243"/>
      <c r="S266" s="243"/>
      <c r="T266" s="244"/>
      <c r="AT266" s="245" t="s">
        <v>143</v>
      </c>
      <c r="AU266" s="245" t="s">
        <v>87</v>
      </c>
      <c r="AV266" s="11" t="s">
        <v>87</v>
      </c>
      <c r="AW266" s="11" t="s">
        <v>39</v>
      </c>
      <c r="AX266" s="11" t="s">
        <v>84</v>
      </c>
      <c r="AY266" s="245" t="s">
        <v>132</v>
      </c>
    </row>
    <row r="267" s="1" customFormat="1" ht="16.5" customHeight="1">
      <c r="B267" s="45"/>
      <c r="C267" s="267" t="s">
        <v>473</v>
      </c>
      <c r="D267" s="267" t="s">
        <v>214</v>
      </c>
      <c r="E267" s="268" t="s">
        <v>474</v>
      </c>
      <c r="F267" s="269" t="s">
        <v>475</v>
      </c>
      <c r="G267" s="270" t="s">
        <v>352</v>
      </c>
      <c r="H267" s="271">
        <v>150</v>
      </c>
      <c r="I267" s="272"/>
      <c r="J267" s="273">
        <f>ROUND(I267*H267,2)</f>
        <v>0</v>
      </c>
      <c r="K267" s="269" t="s">
        <v>138</v>
      </c>
      <c r="L267" s="274"/>
      <c r="M267" s="275" t="s">
        <v>21</v>
      </c>
      <c r="N267" s="276" t="s">
        <v>47</v>
      </c>
      <c r="O267" s="46"/>
      <c r="P267" s="229">
        <f>O267*H267</f>
        <v>0</v>
      </c>
      <c r="Q267" s="229">
        <v>0.082100000000000006</v>
      </c>
      <c r="R267" s="229">
        <f>Q267*H267</f>
        <v>12.315000000000001</v>
      </c>
      <c r="S267" s="229">
        <v>0</v>
      </c>
      <c r="T267" s="230">
        <f>S267*H267</f>
        <v>0</v>
      </c>
      <c r="AR267" s="23" t="s">
        <v>173</v>
      </c>
      <c r="AT267" s="23" t="s">
        <v>214</v>
      </c>
      <c r="AU267" s="23" t="s">
        <v>87</v>
      </c>
      <c r="AY267" s="23" t="s">
        <v>132</v>
      </c>
      <c r="BE267" s="231">
        <f>IF(N267="základní",J267,0)</f>
        <v>0</v>
      </c>
      <c r="BF267" s="231">
        <f>IF(N267="snížená",J267,0)</f>
        <v>0</v>
      </c>
      <c r="BG267" s="231">
        <f>IF(N267="zákl. přenesená",J267,0)</f>
        <v>0</v>
      </c>
      <c r="BH267" s="231">
        <f>IF(N267="sníž. přenesená",J267,0)</f>
        <v>0</v>
      </c>
      <c r="BI267" s="231">
        <f>IF(N267="nulová",J267,0)</f>
        <v>0</v>
      </c>
      <c r="BJ267" s="23" t="s">
        <v>84</v>
      </c>
      <c r="BK267" s="231">
        <f>ROUND(I267*H267,2)</f>
        <v>0</v>
      </c>
      <c r="BL267" s="23" t="s">
        <v>139</v>
      </c>
      <c r="BM267" s="23" t="s">
        <v>476</v>
      </c>
    </row>
    <row r="268" s="1" customFormat="1" ht="38.25" customHeight="1">
      <c r="B268" s="45"/>
      <c r="C268" s="220" t="s">
        <v>477</v>
      </c>
      <c r="D268" s="220" t="s">
        <v>134</v>
      </c>
      <c r="E268" s="221" t="s">
        <v>478</v>
      </c>
      <c r="F268" s="222" t="s">
        <v>479</v>
      </c>
      <c r="G268" s="223" t="s">
        <v>308</v>
      </c>
      <c r="H268" s="224">
        <v>4.5</v>
      </c>
      <c r="I268" s="225"/>
      <c r="J268" s="226">
        <f>ROUND(I268*H268,2)</f>
        <v>0</v>
      </c>
      <c r="K268" s="222" t="s">
        <v>138</v>
      </c>
      <c r="L268" s="71"/>
      <c r="M268" s="227" t="s">
        <v>21</v>
      </c>
      <c r="N268" s="228" t="s">
        <v>47</v>
      </c>
      <c r="O268" s="46"/>
      <c r="P268" s="229">
        <f>O268*H268</f>
        <v>0</v>
      </c>
      <c r="Q268" s="229">
        <v>0.00060999999999999997</v>
      </c>
      <c r="R268" s="229">
        <f>Q268*H268</f>
        <v>0.002745</v>
      </c>
      <c r="S268" s="229">
        <v>0</v>
      </c>
      <c r="T268" s="230">
        <f>S268*H268</f>
        <v>0</v>
      </c>
      <c r="AR268" s="23" t="s">
        <v>139</v>
      </c>
      <c r="AT268" s="23" t="s">
        <v>134</v>
      </c>
      <c r="AU268" s="23" t="s">
        <v>87</v>
      </c>
      <c r="AY268" s="23" t="s">
        <v>132</v>
      </c>
      <c r="BE268" s="231">
        <f>IF(N268="základní",J268,0)</f>
        <v>0</v>
      </c>
      <c r="BF268" s="231">
        <f>IF(N268="snížená",J268,0)</f>
        <v>0</v>
      </c>
      <c r="BG268" s="231">
        <f>IF(N268="zákl. přenesená",J268,0)</f>
        <v>0</v>
      </c>
      <c r="BH268" s="231">
        <f>IF(N268="sníž. přenesená",J268,0)</f>
        <v>0</v>
      </c>
      <c r="BI268" s="231">
        <f>IF(N268="nulová",J268,0)</f>
        <v>0</v>
      </c>
      <c r="BJ268" s="23" t="s">
        <v>84</v>
      </c>
      <c r="BK268" s="231">
        <f>ROUND(I268*H268,2)</f>
        <v>0</v>
      </c>
      <c r="BL268" s="23" t="s">
        <v>139</v>
      </c>
      <c r="BM268" s="23" t="s">
        <v>480</v>
      </c>
    </row>
    <row r="269" s="1" customFormat="1">
      <c r="B269" s="45"/>
      <c r="C269" s="73"/>
      <c r="D269" s="232" t="s">
        <v>141</v>
      </c>
      <c r="E269" s="73"/>
      <c r="F269" s="233" t="s">
        <v>481</v>
      </c>
      <c r="G269" s="73"/>
      <c r="H269" s="73"/>
      <c r="I269" s="190"/>
      <c r="J269" s="73"/>
      <c r="K269" s="73"/>
      <c r="L269" s="71"/>
      <c r="M269" s="234"/>
      <c r="N269" s="46"/>
      <c r="O269" s="46"/>
      <c r="P269" s="46"/>
      <c r="Q269" s="46"/>
      <c r="R269" s="46"/>
      <c r="S269" s="46"/>
      <c r="T269" s="94"/>
      <c r="AT269" s="23" t="s">
        <v>141</v>
      </c>
      <c r="AU269" s="23" t="s">
        <v>87</v>
      </c>
    </row>
    <row r="270" s="11" customFormat="1">
      <c r="B270" s="235"/>
      <c r="C270" s="236"/>
      <c r="D270" s="232" t="s">
        <v>143</v>
      </c>
      <c r="E270" s="237" t="s">
        <v>21</v>
      </c>
      <c r="F270" s="238" t="s">
        <v>482</v>
      </c>
      <c r="G270" s="236"/>
      <c r="H270" s="239">
        <v>4.5</v>
      </c>
      <c r="I270" s="240"/>
      <c r="J270" s="236"/>
      <c r="K270" s="236"/>
      <c r="L270" s="241"/>
      <c r="M270" s="242"/>
      <c r="N270" s="243"/>
      <c r="O270" s="243"/>
      <c r="P270" s="243"/>
      <c r="Q270" s="243"/>
      <c r="R270" s="243"/>
      <c r="S270" s="243"/>
      <c r="T270" s="244"/>
      <c r="AT270" s="245" t="s">
        <v>143</v>
      </c>
      <c r="AU270" s="245" t="s">
        <v>87</v>
      </c>
      <c r="AV270" s="11" t="s">
        <v>87</v>
      </c>
      <c r="AW270" s="11" t="s">
        <v>39</v>
      </c>
      <c r="AX270" s="11" t="s">
        <v>84</v>
      </c>
      <c r="AY270" s="245" t="s">
        <v>132</v>
      </c>
    </row>
    <row r="271" s="1" customFormat="1" ht="25.5" customHeight="1">
      <c r="B271" s="45"/>
      <c r="C271" s="220" t="s">
        <v>483</v>
      </c>
      <c r="D271" s="220" t="s">
        <v>134</v>
      </c>
      <c r="E271" s="221" t="s">
        <v>484</v>
      </c>
      <c r="F271" s="222" t="s">
        <v>485</v>
      </c>
      <c r="G271" s="223" t="s">
        <v>308</v>
      </c>
      <c r="H271" s="224">
        <v>4.5</v>
      </c>
      <c r="I271" s="225"/>
      <c r="J271" s="226">
        <f>ROUND(I271*H271,2)</f>
        <v>0</v>
      </c>
      <c r="K271" s="222" t="s">
        <v>138</v>
      </c>
      <c r="L271" s="71"/>
      <c r="M271" s="227" t="s">
        <v>21</v>
      </c>
      <c r="N271" s="228" t="s">
        <v>47</v>
      </c>
      <c r="O271" s="46"/>
      <c r="P271" s="229">
        <f>O271*H271</f>
        <v>0</v>
      </c>
      <c r="Q271" s="229">
        <v>0</v>
      </c>
      <c r="R271" s="229">
        <f>Q271*H271</f>
        <v>0</v>
      </c>
      <c r="S271" s="229">
        <v>0</v>
      </c>
      <c r="T271" s="230">
        <f>S271*H271</f>
        <v>0</v>
      </c>
      <c r="AR271" s="23" t="s">
        <v>139</v>
      </c>
      <c r="AT271" s="23" t="s">
        <v>134</v>
      </c>
      <c r="AU271" s="23" t="s">
        <v>87</v>
      </c>
      <c r="AY271" s="23" t="s">
        <v>132</v>
      </c>
      <c r="BE271" s="231">
        <f>IF(N271="základní",J271,0)</f>
        <v>0</v>
      </c>
      <c r="BF271" s="231">
        <f>IF(N271="snížená",J271,0)</f>
        <v>0</v>
      </c>
      <c r="BG271" s="231">
        <f>IF(N271="zákl. přenesená",J271,0)</f>
        <v>0</v>
      </c>
      <c r="BH271" s="231">
        <f>IF(N271="sníž. přenesená",J271,0)</f>
        <v>0</v>
      </c>
      <c r="BI271" s="231">
        <f>IF(N271="nulová",J271,0)</f>
        <v>0</v>
      </c>
      <c r="BJ271" s="23" t="s">
        <v>84</v>
      </c>
      <c r="BK271" s="231">
        <f>ROUND(I271*H271,2)</f>
        <v>0</v>
      </c>
      <c r="BL271" s="23" t="s">
        <v>139</v>
      </c>
      <c r="BM271" s="23" t="s">
        <v>486</v>
      </c>
    </row>
    <row r="272" s="1" customFormat="1">
      <c r="B272" s="45"/>
      <c r="C272" s="73"/>
      <c r="D272" s="232" t="s">
        <v>141</v>
      </c>
      <c r="E272" s="73"/>
      <c r="F272" s="233" t="s">
        <v>487</v>
      </c>
      <c r="G272" s="73"/>
      <c r="H272" s="73"/>
      <c r="I272" s="190"/>
      <c r="J272" s="73"/>
      <c r="K272" s="73"/>
      <c r="L272" s="71"/>
      <c r="M272" s="234"/>
      <c r="N272" s="46"/>
      <c r="O272" s="46"/>
      <c r="P272" s="46"/>
      <c r="Q272" s="46"/>
      <c r="R272" s="46"/>
      <c r="S272" s="46"/>
      <c r="T272" s="94"/>
      <c r="AT272" s="23" t="s">
        <v>141</v>
      </c>
      <c r="AU272" s="23" t="s">
        <v>87</v>
      </c>
    </row>
    <row r="273" s="10" customFormat="1" ht="29.88" customHeight="1">
      <c r="B273" s="204"/>
      <c r="C273" s="205"/>
      <c r="D273" s="206" t="s">
        <v>75</v>
      </c>
      <c r="E273" s="218" t="s">
        <v>488</v>
      </c>
      <c r="F273" s="218" t="s">
        <v>489</v>
      </c>
      <c r="G273" s="205"/>
      <c r="H273" s="205"/>
      <c r="I273" s="208"/>
      <c r="J273" s="219">
        <f>BK273</f>
        <v>0</v>
      </c>
      <c r="K273" s="205"/>
      <c r="L273" s="210"/>
      <c r="M273" s="211"/>
      <c r="N273" s="212"/>
      <c r="O273" s="212"/>
      <c r="P273" s="213">
        <f>SUM(P274:P289)</f>
        <v>0</v>
      </c>
      <c r="Q273" s="212"/>
      <c r="R273" s="213">
        <f>SUM(R274:R289)</f>
        <v>0</v>
      </c>
      <c r="S273" s="212"/>
      <c r="T273" s="214">
        <f>SUM(T274:T289)</f>
        <v>0</v>
      </c>
      <c r="AR273" s="215" t="s">
        <v>84</v>
      </c>
      <c r="AT273" s="216" t="s">
        <v>75</v>
      </c>
      <c r="AU273" s="216" t="s">
        <v>84</v>
      </c>
      <c r="AY273" s="215" t="s">
        <v>132</v>
      </c>
      <c r="BK273" s="217">
        <f>SUM(BK274:BK289)</f>
        <v>0</v>
      </c>
    </row>
    <row r="274" s="1" customFormat="1" ht="25.5" customHeight="1">
      <c r="B274" s="45"/>
      <c r="C274" s="220" t="s">
        <v>490</v>
      </c>
      <c r="D274" s="220" t="s">
        <v>134</v>
      </c>
      <c r="E274" s="221" t="s">
        <v>491</v>
      </c>
      <c r="F274" s="222" t="s">
        <v>492</v>
      </c>
      <c r="G274" s="223" t="s">
        <v>204</v>
      </c>
      <c r="H274" s="224">
        <v>553.43200000000002</v>
      </c>
      <c r="I274" s="225"/>
      <c r="J274" s="226">
        <f>ROUND(I274*H274,2)</f>
        <v>0</v>
      </c>
      <c r="K274" s="222" t="s">
        <v>138</v>
      </c>
      <c r="L274" s="71"/>
      <c r="M274" s="227" t="s">
        <v>21</v>
      </c>
      <c r="N274" s="228" t="s">
        <v>47</v>
      </c>
      <c r="O274" s="46"/>
      <c r="P274" s="229">
        <f>O274*H274</f>
        <v>0</v>
      </c>
      <c r="Q274" s="229">
        <v>0</v>
      </c>
      <c r="R274" s="229">
        <f>Q274*H274</f>
        <v>0</v>
      </c>
      <c r="S274" s="229">
        <v>0</v>
      </c>
      <c r="T274" s="230">
        <f>S274*H274</f>
        <v>0</v>
      </c>
      <c r="AR274" s="23" t="s">
        <v>139</v>
      </c>
      <c r="AT274" s="23" t="s">
        <v>134</v>
      </c>
      <c r="AU274" s="23" t="s">
        <v>87</v>
      </c>
      <c r="AY274" s="23" t="s">
        <v>132</v>
      </c>
      <c r="BE274" s="231">
        <f>IF(N274="základní",J274,0)</f>
        <v>0</v>
      </c>
      <c r="BF274" s="231">
        <f>IF(N274="snížená",J274,0)</f>
        <v>0</v>
      </c>
      <c r="BG274" s="231">
        <f>IF(N274="zákl. přenesená",J274,0)</f>
        <v>0</v>
      </c>
      <c r="BH274" s="231">
        <f>IF(N274="sníž. přenesená",J274,0)</f>
        <v>0</v>
      </c>
      <c r="BI274" s="231">
        <f>IF(N274="nulová",J274,0)</f>
        <v>0</v>
      </c>
      <c r="BJ274" s="23" t="s">
        <v>84</v>
      </c>
      <c r="BK274" s="231">
        <f>ROUND(I274*H274,2)</f>
        <v>0</v>
      </c>
      <c r="BL274" s="23" t="s">
        <v>139</v>
      </c>
      <c r="BM274" s="23" t="s">
        <v>493</v>
      </c>
    </row>
    <row r="275" s="1" customFormat="1">
      <c r="B275" s="45"/>
      <c r="C275" s="73"/>
      <c r="D275" s="232" t="s">
        <v>141</v>
      </c>
      <c r="E275" s="73"/>
      <c r="F275" s="233" t="s">
        <v>494</v>
      </c>
      <c r="G275" s="73"/>
      <c r="H275" s="73"/>
      <c r="I275" s="190"/>
      <c r="J275" s="73"/>
      <c r="K275" s="73"/>
      <c r="L275" s="71"/>
      <c r="M275" s="234"/>
      <c r="N275" s="46"/>
      <c r="O275" s="46"/>
      <c r="P275" s="46"/>
      <c r="Q275" s="46"/>
      <c r="R275" s="46"/>
      <c r="S275" s="46"/>
      <c r="T275" s="94"/>
      <c r="AT275" s="23" t="s">
        <v>141</v>
      </c>
      <c r="AU275" s="23" t="s">
        <v>87</v>
      </c>
    </row>
    <row r="276" s="11" customFormat="1">
      <c r="B276" s="235"/>
      <c r="C276" s="236"/>
      <c r="D276" s="232" t="s">
        <v>143</v>
      </c>
      <c r="E276" s="237" t="s">
        <v>21</v>
      </c>
      <c r="F276" s="238" t="s">
        <v>495</v>
      </c>
      <c r="G276" s="236"/>
      <c r="H276" s="239">
        <v>553.43200000000002</v>
      </c>
      <c r="I276" s="240"/>
      <c r="J276" s="236"/>
      <c r="K276" s="236"/>
      <c r="L276" s="241"/>
      <c r="M276" s="242"/>
      <c r="N276" s="243"/>
      <c r="O276" s="243"/>
      <c r="P276" s="243"/>
      <c r="Q276" s="243"/>
      <c r="R276" s="243"/>
      <c r="S276" s="243"/>
      <c r="T276" s="244"/>
      <c r="AT276" s="245" t="s">
        <v>143</v>
      </c>
      <c r="AU276" s="245" t="s">
        <v>87</v>
      </c>
      <c r="AV276" s="11" t="s">
        <v>87</v>
      </c>
      <c r="AW276" s="11" t="s">
        <v>39</v>
      </c>
      <c r="AX276" s="11" t="s">
        <v>84</v>
      </c>
      <c r="AY276" s="245" t="s">
        <v>132</v>
      </c>
    </row>
    <row r="277" s="1" customFormat="1" ht="25.5" customHeight="1">
      <c r="B277" s="45"/>
      <c r="C277" s="220" t="s">
        <v>496</v>
      </c>
      <c r="D277" s="220" t="s">
        <v>134</v>
      </c>
      <c r="E277" s="221" t="s">
        <v>497</v>
      </c>
      <c r="F277" s="222" t="s">
        <v>498</v>
      </c>
      <c r="G277" s="223" t="s">
        <v>204</v>
      </c>
      <c r="H277" s="224">
        <v>10515.208000000001</v>
      </c>
      <c r="I277" s="225"/>
      <c r="J277" s="226">
        <f>ROUND(I277*H277,2)</f>
        <v>0</v>
      </c>
      <c r="K277" s="222" t="s">
        <v>138</v>
      </c>
      <c r="L277" s="71"/>
      <c r="M277" s="227" t="s">
        <v>21</v>
      </c>
      <c r="N277" s="228" t="s">
        <v>47</v>
      </c>
      <c r="O277" s="46"/>
      <c r="P277" s="229">
        <f>O277*H277</f>
        <v>0</v>
      </c>
      <c r="Q277" s="229">
        <v>0</v>
      </c>
      <c r="R277" s="229">
        <f>Q277*H277</f>
        <v>0</v>
      </c>
      <c r="S277" s="229">
        <v>0</v>
      </c>
      <c r="T277" s="230">
        <f>S277*H277</f>
        <v>0</v>
      </c>
      <c r="AR277" s="23" t="s">
        <v>139</v>
      </c>
      <c r="AT277" s="23" t="s">
        <v>134</v>
      </c>
      <c r="AU277" s="23" t="s">
        <v>87</v>
      </c>
      <c r="AY277" s="23" t="s">
        <v>132</v>
      </c>
      <c r="BE277" s="231">
        <f>IF(N277="základní",J277,0)</f>
        <v>0</v>
      </c>
      <c r="BF277" s="231">
        <f>IF(N277="snížená",J277,0)</f>
        <v>0</v>
      </c>
      <c r="BG277" s="231">
        <f>IF(N277="zákl. přenesená",J277,0)</f>
        <v>0</v>
      </c>
      <c r="BH277" s="231">
        <f>IF(N277="sníž. přenesená",J277,0)</f>
        <v>0</v>
      </c>
      <c r="BI277" s="231">
        <f>IF(N277="nulová",J277,0)</f>
        <v>0</v>
      </c>
      <c r="BJ277" s="23" t="s">
        <v>84</v>
      </c>
      <c r="BK277" s="231">
        <f>ROUND(I277*H277,2)</f>
        <v>0</v>
      </c>
      <c r="BL277" s="23" t="s">
        <v>139</v>
      </c>
      <c r="BM277" s="23" t="s">
        <v>499</v>
      </c>
    </row>
    <row r="278" s="1" customFormat="1">
      <c r="B278" s="45"/>
      <c r="C278" s="73"/>
      <c r="D278" s="232" t="s">
        <v>141</v>
      </c>
      <c r="E278" s="73"/>
      <c r="F278" s="233" t="s">
        <v>494</v>
      </c>
      <c r="G278" s="73"/>
      <c r="H278" s="73"/>
      <c r="I278" s="190"/>
      <c r="J278" s="73"/>
      <c r="K278" s="73"/>
      <c r="L278" s="71"/>
      <c r="M278" s="234"/>
      <c r="N278" s="46"/>
      <c r="O278" s="46"/>
      <c r="P278" s="46"/>
      <c r="Q278" s="46"/>
      <c r="R278" s="46"/>
      <c r="S278" s="46"/>
      <c r="T278" s="94"/>
      <c r="AT278" s="23" t="s">
        <v>141</v>
      </c>
      <c r="AU278" s="23" t="s">
        <v>87</v>
      </c>
    </row>
    <row r="279" s="11" customFormat="1">
      <c r="B279" s="235"/>
      <c r="C279" s="236"/>
      <c r="D279" s="232" t="s">
        <v>143</v>
      </c>
      <c r="E279" s="237" t="s">
        <v>21</v>
      </c>
      <c r="F279" s="238" t="s">
        <v>500</v>
      </c>
      <c r="G279" s="236"/>
      <c r="H279" s="239">
        <v>10515.208000000001</v>
      </c>
      <c r="I279" s="240"/>
      <c r="J279" s="236"/>
      <c r="K279" s="236"/>
      <c r="L279" s="241"/>
      <c r="M279" s="242"/>
      <c r="N279" s="243"/>
      <c r="O279" s="243"/>
      <c r="P279" s="243"/>
      <c r="Q279" s="243"/>
      <c r="R279" s="243"/>
      <c r="S279" s="243"/>
      <c r="T279" s="244"/>
      <c r="AT279" s="245" t="s">
        <v>143</v>
      </c>
      <c r="AU279" s="245" t="s">
        <v>87</v>
      </c>
      <c r="AV279" s="11" t="s">
        <v>87</v>
      </c>
      <c r="AW279" s="11" t="s">
        <v>39</v>
      </c>
      <c r="AX279" s="11" t="s">
        <v>84</v>
      </c>
      <c r="AY279" s="245" t="s">
        <v>132</v>
      </c>
    </row>
    <row r="280" s="1" customFormat="1" ht="25.5" customHeight="1">
      <c r="B280" s="45"/>
      <c r="C280" s="220" t="s">
        <v>501</v>
      </c>
      <c r="D280" s="220" t="s">
        <v>134</v>
      </c>
      <c r="E280" s="221" t="s">
        <v>502</v>
      </c>
      <c r="F280" s="222" t="s">
        <v>503</v>
      </c>
      <c r="G280" s="223" t="s">
        <v>204</v>
      </c>
      <c r="H280" s="224">
        <v>12.6</v>
      </c>
      <c r="I280" s="225"/>
      <c r="J280" s="226">
        <f>ROUND(I280*H280,2)</f>
        <v>0</v>
      </c>
      <c r="K280" s="222" t="s">
        <v>138</v>
      </c>
      <c r="L280" s="71"/>
      <c r="M280" s="227" t="s">
        <v>21</v>
      </c>
      <c r="N280" s="228" t="s">
        <v>47</v>
      </c>
      <c r="O280" s="46"/>
      <c r="P280" s="229">
        <f>O280*H280</f>
        <v>0</v>
      </c>
      <c r="Q280" s="229">
        <v>0</v>
      </c>
      <c r="R280" s="229">
        <f>Q280*H280</f>
        <v>0</v>
      </c>
      <c r="S280" s="229">
        <v>0</v>
      </c>
      <c r="T280" s="230">
        <f>S280*H280</f>
        <v>0</v>
      </c>
      <c r="AR280" s="23" t="s">
        <v>139</v>
      </c>
      <c r="AT280" s="23" t="s">
        <v>134</v>
      </c>
      <c r="AU280" s="23" t="s">
        <v>87</v>
      </c>
      <c r="AY280" s="23" t="s">
        <v>132</v>
      </c>
      <c r="BE280" s="231">
        <f>IF(N280="základní",J280,0)</f>
        <v>0</v>
      </c>
      <c r="BF280" s="231">
        <f>IF(N280="snížená",J280,0)</f>
        <v>0</v>
      </c>
      <c r="BG280" s="231">
        <f>IF(N280="zákl. přenesená",J280,0)</f>
        <v>0</v>
      </c>
      <c r="BH280" s="231">
        <f>IF(N280="sníž. přenesená",J280,0)</f>
        <v>0</v>
      </c>
      <c r="BI280" s="231">
        <f>IF(N280="nulová",J280,0)</f>
        <v>0</v>
      </c>
      <c r="BJ280" s="23" t="s">
        <v>84</v>
      </c>
      <c r="BK280" s="231">
        <f>ROUND(I280*H280,2)</f>
        <v>0</v>
      </c>
      <c r="BL280" s="23" t="s">
        <v>139</v>
      </c>
      <c r="BM280" s="23" t="s">
        <v>504</v>
      </c>
    </row>
    <row r="281" s="1" customFormat="1">
      <c r="B281" s="45"/>
      <c r="C281" s="73"/>
      <c r="D281" s="232" t="s">
        <v>141</v>
      </c>
      <c r="E281" s="73"/>
      <c r="F281" s="233" t="s">
        <v>494</v>
      </c>
      <c r="G281" s="73"/>
      <c r="H281" s="73"/>
      <c r="I281" s="190"/>
      <c r="J281" s="73"/>
      <c r="K281" s="73"/>
      <c r="L281" s="71"/>
      <c r="M281" s="234"/>
      <c r="N281" s="46"/>
      <c r="O281" s="46"/>
      <c r="P281" s="46"/>
      <c r="Q281" s="46"/>
      <c r="R281" s="46"/>
      <c r="S281" s="46"/>
      <c r="T281" s="94"/>
      <c r="AT281" s="23" t="s">
        <v>141</v>
      </c>
      <c r="AU281" s="23" t="s">
        <v>87</v>
      </c>
    </row>
    <row r="282" s="11" customFormat="1">
      <c r="B282" s="235"/>
      <c r="C282" s="236"/>
      <c r="D282" s="232" t="s">
        <v>143</v>
      </c>
      <c r="E282" s="237" t="s">
        <v>21</v>
      </c>
      <c r="F282" s="238" t="s">
        <v>505</v>
      </c>
      <c r="G282" s="236"/>
      <c r="H282" s="239">
        <v>12.300000000000001</v>
      </c>
      <c r="I282" s="240"/>
      <c r="J282" s="236"/>
      <c r="K282" s="236"/>
      <c r="L282" s="241"/>
      <c r="M282" s="242"/>
      <c r="N282" s="243"/>
      <c r="O282" s="243"/>
      <c r="P282" s="243"/>
      <c r="Q282" s="243"/>
      <c r="R282" s="243"/>
      <c r="S282" s="243"/>
      <c r="T282" s="244"/>
      <c r="AT282" s="245" t="s">
        <v>143</v>
      </c>
      <c r="AU282" s="245" t="s">
        <v>87</v>
      </c>
      <c r="AV282" s="11" t="s">
        <v>87</v>
      </c>
      <c r="AW282" s="11" t="s">
        <v>39</v>
      </c>
      <c r="AX282" s="11" t="s">
        <v>76</v>
      </c>
      <c r="AY282" s="245" t="s">
        <v>132</v>
      </c>
    </row>
    <row r="283" s="11" customFormat="1">
      <c r="B283" s="235"/>
      <c r="C283" s="236"/>
      <c r="D283" s="232" t="s">
        <v>143</v>
      </c>
      <c r="E283" s="237" t="s">
        <v>21</v>
      </c>
      <c r="F283" s="238" t="s">
        <v>506</v>
      </c>
      <c r="G283" s="236"/>
      <c r="H283" s="239">
        <v>0.29999999999999999</v>
      </c>
      <c r="I283" s="240"/>
      <c r="J283" s="236"/>
      <c r="K283" s="236"/>
      <c r="L283" s="241"/>
      <c r="M283" s="242"/>
      <c r="N283" s="243"/>
      <c r="O283" s="243"/>
      <c r="P283" s="243"/>
      <c r="Q283" s="243"/>
      <c r="R283" s="243"/>
      <c r="S283" s="243"/>
      <c r="T283" s="244"/>
      <c r="AT283" s="245" t="s">
        <v>143</v>
      </c>
      <c r="AU283" s="245" t="s">
        <v>87</v>
      </c>
      <c r="AV283" s="11" t="s">
        <v>87</v>
      </c>
      <c r="AW283" s="11" t="s">
        <v>39</v>
      </c>
      <c r="AX283" s="11" t="s">
        <v>76</v>
      </c>
      <c r="AY283" s="245" t="s">
        <v>132</v>
      </c>
    </row>
    <row r="284" s="12" customFormat="1">
      <c r="B284" s="246"/>
      <c r="C284" s="247"/>
      <c r="D284" s="232" t="s">
        <v>143</v>
      </c>
      <c r="E284" s="248" t="s">
        <v>21</v>
      </c>
      <c r="F284" s="249" t="s">
        <v>180</v>
      </c>
      <c r="G284" s="247"/>
      <c r="H284" s="250">
        <v>12.6</v>
      </c>
      <c r="I284" s="251"/>
      <c r="J284" s="247"/>
      <c r="K284" s="247"/>
      <c r="L284" s="252"/>
      <c r="M284" s="253"/>
      <c r="N284" s="254"/>
      <c r="O284" s="254"/>
      <c r="P284" s="254"/>
      <c r="Q284" s="254"/>
      <c r="R284" s="254"/>
      <c r="S284" s="254"/>
      <c r="T284" s="255"/>
      <c r="AT284" s="256" t="s">
        <v>143</v>
      </c>
      <c r="AU284" s="256" t="s">
        <v>87</v>
      </c>
      <c r="AV284" s="12" t="s">
        <v>139</v>
      </c>
      <c r="AW284" s="12" t="s">
        <v>39</v>
      </c>
      <c r="AX284" s="12" t="s">
        <v>84</v>
      </c>
      <c r="AY284" s="256" t="s">
        <v>132</v>
      </c>
    </row>
    <row r="285" s="1" customFormat="1" ht="38.25" customHeight="1">
      <c r="B285" s="45"/>
      <c r="C285" s="220" t="s">
        <v>507</v>
      </c>
      <c r="D285" s="220" t="s">
        <v>134</v>
      </c>
      <c r="E285" s="221" t="s">
        <v>508</v>
      </c>
      <c r="F285" s="222" t="s">
        <v>509</v>
      </c>
      <c r="G285" s="223" t="s">
        <v>204</v>
      </c>
      <c r="H285" s="224">
        <v>239.40000000000001</v>
      </c>
      <c r="I285" s="225"/>
      <c r="J285" s="226">
        <f>ROUND(I285*H285,2)</f>
        <v>0</v>
      </c>
      <c r="K285" s="222" t="s">
        <v>138</v>
      </c>
      <c r="L285" s="71"/>
      <c r="M285" s="227" t="s">
        <v>21</v>
      </c>
      <c r="N285" s="228" t="s">
        <v>47</v>
      </c>
      <c r="O285" s="46"/>
      <c r="P285" s="229">
        <f>O285*H285</f>
        <v>0</v>
      </c>
      <c r="Q285" s="229">
        <v>0</v>
      </c>
      <c r="R285" s="229">
        <f>Q285*H285</f>
        <v>0</v>
      </c>
      <c r="S285" s="229">
        <v>0</v>
      </c>
      <c r="T285" s="230">
        <f>S285*H285</f>
        <v>0</v>
      </c>
      <c r="AR285" s="23" t="s">
        <v>139</v>
      </c>
      <c r="AT285" s="23" t="s">
        <v>134</v>
      </c>
      <c r="AU285" s="23" t="s">
        <v>87</v>
      </c>
      <c r="AY285" s="23" t="s">
        <v>132</v>
      </c>
      <c r="BE285" s="231">
        <f>IF(N285="základní",J285,0)</f>
        <v>0</v>
      </c>
      <c r="BF285" s="231">
        <f>IF(N285="snížená",J285,0)</f>
        <v>0</v>
      </c>
      <c r="BG285" s="231">
        <f>IF(N285="zákl. přenesená",J285,0)</f>
        <v>0</v>
      </c>
      <c r="BH285" s="231">
        <f>IF(N285="sníž. přenesená",J285,0)</f>
        <v>0</v>
      </c>
      <c r="BI285" s="231">
        <f>IF(N285="nulová",J285,0)</f>
        <v>0</v>
      </c>
      <c r="BJ285" s="23" t="s">
        <v>84</v>
      </c>
      <c r="BK285" s="231">
        <f>ROUND(I285*H285,2)</f>
        <v>0</v>
      </c>
      <c r="BL285" s="23" t="s">
        <v>139</v>
      </c>
      <c r="BM285" s="23" t="s">
        <v>510</v>
      </c>
    </row>
    <row r="286" s="1" customFormat="1">
      <c r="B286" s="45"/>
      <c r="C286" s="73"/>
      <c r="D286" s="232" t="s">
        <v>141</v>
      </c>
      <c r="E286" s="73"/>
      <c r="F286" s="233" t="s">
        <v>511</v>
      </c>
      <c r="G286" s="73"/>
      <c r="H286" s="73"/>
      <c r="I286" s="190"/>
      <c r="J286" s="73"/>
      <c r="K286" s="73"/>
      <c r="L286" s="71"/>
      <c r="M286" s="234"/>
      <c r="N286" s="46"/>
      <c r="O286" s="46"/>
      <c r="P286" s="46"/>
      <c r="Q286" s="46"/>
      <c r="R286" s="46"/>
      <c r="S286" s="46"/>
      <c r="T286" s="94"/>
      <c r="AT286" s="23" t="s">
        <v>141</v>
      </c>
      <c r="AU286" s="23" t="s">
        <v>87</v>
      </c>
    </row>
    <row r="287" s="11" customFormat="1">
      <c r="B287" s="235"/>
      <c r="C287" s="236"/>
      <c r="D287" s="232" t="s">
        <v>143</v>
      </c>
      <c r="E287" s="237" t="s">
        <v>21</v>
      </c>
      <c r="F287" s="238" t="s">
        <v>512</v>
      </c>
      <c r="G287" s="236"/>
      <c r="H287" s="239">
        <v>239.40000000000001</v>
      </c>
      <c r="I287" s="240"/>
      <c r="J287" s="236"/>
      <c r="K287" s="236"/>
      <c r="L287" s="241"/>
      <c r="M287" s="242"/>
      <c r="N287" s="243"/>
      <c r="O287" s="243"/>
      <c r="P287" s="243"/>
      <c r="Q287" s="243"/>
      <c r="R287" s="243"/>
      <c r="S287" s="243"/>
      <c r="T287" s="244"/>
      <c r="AT287" s="245" t="s">
        <v>143</v>
      </c>
      <c r="AU287" s="245" t="s">
        <v>87</v>
      </c>
      <c r="AV287" s="11" t="s">
        <v>87</v>
      </c>
      <c r="AW287" s="11" t="s">
        <v>39</v>
      </c>
      <c r="AX287" s="11" t="s">
        <v>84</v>
      </c>
      <c r="AY287" s="245" t="s">
        <v>132</v>
      </c>
    </row>
    <row r="288" s="1" customFormat="1" ht="25.5" customHeight="1">
      <c r="B288" s="45"/>
      <c r="C288" s="220" t="s">
        <v>513</v>
      </c>
      <c r="D288" s="220" t="s">
        <v>134</v>
      </c>
      <c r="E288" s="221" t="s">
        <v>514</v>
      </c>
      <c r="F288" s="222" t="s">
        <v>515</v>
      </c>
      <c r="G288" s="223" t="s">
        <v>204</v>
      </c>
      <c r="H288" s="224">
        <v>566.03200000000004</v>
      </c>
      <c r="I288" s="225"/>
      <c r="J288" s="226">
        <f>ROUND(I288*H288,2)</f>
        <v>0</v>
      </c>
      <c r="K288" s="222" t="s">
        <v>21</v>
      </c>
      <c r="L288" s="71"/>
      <c r="M288" s="227" t="s">
        <v>21</v>
      </c>
      <c r="N288" s="228" t="s">
        <v>47</v>
      </c>
      <c r="O288" s="46"/>
      <c r="P288" s="229">
        <f>O288*H288</f>
        <v>0</v>
      </c>
      <c r="Q288" s="229">
        <v>0</v>
      </c>
      <c r="R288" s="229">
        <f>Q288*H288</f>
        <v>0</v>
      </c>
      <c r="S288" s="229">
        <v>0</v>
      </c>
      <c r="T288" s="230">
        <f>S288*H288</f>
        <v>0</v>
      </c>
      <c r="AR288" s="23" t="s">
        <v>139</v>
      </c>
      <c r="AT288" s="23" t="s">
        <v>134</v>
      </c>
      <c r="AU288" s="23" t="s">
        <v>87</v>
      </c>
      <c r="AY288" s="23" t="s">
        <v>132</v>
      </c>
      <c r="BE288" s="231">
        <f>IF(N288="základní",J288,0)</f>
        <v>0</v>
      </c>
      <c r="BF288" s="231">
        <f>IF(N288="snížená",J288,0)</f>
        <v>0</v>
      </c>
      <c r="BG288" s="231">
        <f>IF(N288="zákl. přenesená",J288,0)</f>
        <v>0</v>
      </c>
      <c r="BH288" s="231">
        <f>IF(N288="sníž. přenesená",J288,0)</f>
        <v>0</v>
      </c>
      <c r="BI288" s="231">
        <f>IF(N288="nulová",J288,0)</f>
        <v>0</v>
      </c>
      <c r="BJ288" s="23" t="s">
        <v>84</v>
      </c>
      <c r="BK288" s="231">
        <f>ROUND(I288*H288,2)</f>
        <v>0</v>
      </c>
      <c r="BL288" s="23" t="s">
        <v>139</v>
      </c>
      <c r="BM288" s="23" t="s">
        <v>516</v>
      </c>
    </row>
    <row r="289" s="11" customFormat="1">
      <c r="B289" s="235"/>
      <c r="C289" s="236"/>
      <c r="D289" s="232" t="s">
        <v>143</v>
      </c>
      <c r="E289" s="237" t="s">
        <v>21</v>
      </c>
      <c r="F289" s="238" t="s">
        <v>517</v>
      </c>
      <c r="G289" s="236"/>
      <c r="H289" s="239">
        <v>566.03200000000004</v>
      </c>
      <c r="I289" s="240"/>
      <c r="J289" s="236"/>
      <c r="K289" s="236"/>
      <c r="L289" s="241"/>
      <c r="M289" s="242"/>
      <c r="N289" s="243"/>
      <c r="O289" s="243"/>
      <c r="P289" s="243"/>
      <c r="Q289" s="243"/>
      <c r="R289" s="243"/>
      <c r="S289" s="243"/>
      <c r="T289" s="244"/>
      <c r="AT289" s="245" t="s">
        <v>143</v>
      </c>
      <c r="AU289" s="245" t="s">
        <v>87</v>
      </c>
      <c r="AV289" s="11" t="s">
        <v>87</v>
      </c>
      <c r="AW289" s="11" t="s">
        <v>39</v>
      </c>
      <c r="AX289" s="11" t="s">
        <v>84</v>
      </c>
      <c r="AY289" s="245" t="s">
        <v>132</v>
      </c>
    </row>
    <row r="290" s="10" customFormat="1" ht="29.88" customHeight="1">
      <c r="B290" s="204"/>
      <c r="C290" s="205"/>
      <c r="D290" s="206" t="s">
        <v>75</v>
      </c>
      <c r="E290" s="218" t="s">
        <v>518</v>
      </c>
      <c r="F290" s="218" t="s">
        <v>519</v>
      </c>
      <c r="G290" s="205"/>
      <c r="H290" s="205"/>
      <c r="I290" s="208"/>
      <c r="J290" s="219">
        <f>BK290</f>
        <v>0</v>
      </c>
      <c r="K290" s="205"/>
      <c r="L290" s="210"/>
      <c r="M290" s="211"/>
      <c r="N290" s="212"/>
      <c r="O290" s="212"/>
      <c r="P290" s="213">
        <f>P291</f>
        <v>0</v>
      </c>
      <c r="Q290" s="212"/>
      <c r="R290" s="213">
        <f>R291</f>
        <v>0</v>
      </c>
      <c r="S290" s="212"/>
      <c r="T290" s="214">
        <f>T291</f>
        <v>0</v>
      </c>
      <c r="AR290" s="215" t="s">
        <v>84</v>
      </c>
      <c r="AT290" s="216" t="s">
        <v>75</v>
      </c>
      <c r="AU290" s="216" t="s">
        <v>84</v>
      </c>
      <c r="AY290" s="215" t="s">
        <v>132</v>
      </c>
      <c r="BK290" s="217">
        <f>BK291</f>
        <v>0</v>
      </c>
    </row>
    <row r="291" s="1" customFormat="1" ht="25.5" customHeight="1">
      <c r="B291" s="45"/>
      <c r="C291" s="220" t="s">
        <v>520</v>
      </c>
      <c r="D291" s="220" t="s">
        <v>134</v>
      </c>
      <c r="E291" s="221" t="s">
        <v>521</v>
      </c>
      <c r="F291" s="222" t="s">
        <v>522</v>
      </c>
      <c r="G291" s="223" t="s">
        <v>204</v>
      </c>
      <c r="H291" s="224">
        <v>158.52099999999999</v>
      </c>
      <c r="I291" s="225"/>
      <c r="J291" s="226">
        <f>ROUND(I291*H291,2)</f>
        <v>0</v>
      </c>
      <c r="K291" s="222" t="s">
        <v>138</v>
      </c>
      <c r="L291" s="71"/>
      <c r="M291" s="227" t="s">
        <v>21</v>
      </c>
      <c r="N291" s="228" t="s">
        <v>47</v>
      </c>
      <c r="O291" s="46"/>
      <c r="P291" s="229">
        <f>O291*H291</f>
        <v>0</v>
      </c>
      <c r="Q291" s="229">
        <v>0</v>
      </c>
      <c r="R291" s="229">
        <f>Q291*H291</f>
        <v>0</v>
      </c>
      <c r="S291" s="229">
        <v>0</v>
      </c>
      <c r="T291" s="230">
        <f>S291*H291</f>
        <v>0</v>
      </c>
      <c r="AR291" s="23" t="s">
        <v>139</v>
      </c>
      <c r="AT291" s="23" t="s">
        <v>134</v>
      </c>
      <c r="AU291" s="23" t="s">
        <v>87</v>
      </c>
      <c r="AY291" s="23" t="s">
        <v>132</v>
      </c>
      <c r="BE291" s="231">
        <f>IF(N291="základní",J291,0)</f>
        <v>0</v>
      </c>
      <c r="BF291" s="231">
        <f>IF(N291="snížená",J291,0)</f>
        <v>0</v>
      </c>
      <c r="BG291" s="231">
        <f>IF(N291="zákl. přenesená",J291,0)</f>
        <v>0</v>
      </c>
      <c r="BH291" s="231">
        <f>IF(N291="sníž. přenesená",J291,0)</f>
        <v>0</v>
      </c>
      <c r="BI291" s="231">
        <f>IF(N291="nulová",J291,0)</f>
        <v>0</v>
      </c>
      <c r="BJ291" s="23" t="s">
        <v>84</v>
      </c>
      <c r="BK291" s="231">
        <f>ROUND(I291*H291,2)</f>
        <v>0</v>
      </c>
      <c r="BL291" s="23" t="s">
        <v>139</v>
      </c>
      <c r="BM291" s="23" t="s">
        <v>523</v>
      </c>
    </row>
    <row r="292" s="10" customFormat="1" ht="37.44" customHeight="1">
      <c r="B292" s="204"/>
      <c r="C292" s="205"/>
      <c r="D292" s="206" t="s">
        <v>75</v>
      </c>
      <c r="E292" s="207" t="s">
        <v>524</v>
      </c>
      <c r="F292" s="207" t="s">
        <v>525</v>
      </c>
      <c r="G292" s="205"/>
      <c r="H292" s="205"/>
      <c r="I292" s="208"/>
      <c r="J292" s="209">
        <f>BK292</f>
        <v>0</v>
      </c>
      <c r="K292" s="205"/>
      <c r="L292" s="210"/>
      <c r="M292" s="211"/>
      <c r="N292" s="212"/>
      <c r="O292" s="212"/>
      <c r="P292" s="213">
        <f>P293</f>
        <v>0</v>
      </c>
      <c r="Q292" s="212"/>
      <c r="R292" s="213">
        <f>R293</f>
        <v>0.043920000000000001</v>
      </c>
      <c r="S292" s="212"/>
      <c r="T292" s="214">
        <f>T293</f>
        <v>0</v>
      </c>
      <c r="AR292" s="215" t="s">
        <v>87</v>
      </c>
      <c r="AT292" s="216" t="s">
        <v>75</v>
      </c>
      <c r="AU292" s="216" t="s">
        <v>76</v>
      </c>
      <c r="AY292" s="215" t="s">
        <v>132</v>
      </c>
      <c r="BK292" s="217">
        <f>BK293</f>
        <v>0</v>
      </c>
    </row>
    <row r="293" s="10" customFormat="1" ht="19.92" customHeight="1">
      <c r="B293" s="204"/>
      <c r="C293" s="205"/>
      <c r="D293" s="206" t="s">
        <v>75</v>
      </c>
      <c r="E293" s="218" t="s">
        <v>526</v>
      </c>
      <c r="F293" s="218" t="s">
        <v>527</v>
      </c>
      <c r="G293" s="205"/>
      <c r="H293" s="205"/>
      <c r="I293" s="208"/>
      <c r="J293" s="219">
        <f>BK293</f>
        <v>0</v>
      </c>
      <c r="K293" s="205"/>
      <c r="L293" s="210"/>
      <c r="M293" s="211"/>
      <c r="N293" s="212"/>
      <c r="O293" s="212"/>
      <c r="P293" s="213">
        <f>SUM(P294:P304)</f>
        <v>0</v>
      </c>
      <c r="Q293" s="212"/>
      <c r="R293" s="213">
        <f>SUM(R294:R304)</f>
        <v>0.043920000000000001</v>
      </c>
      <c r="S293" s="212"/>
      <c r="T293" s="214">
        <f>SUM(T294:T304)</f>
        <v>0</v>
      </c>
      <c r="AR293" s="215" t="s">
        <v>87</v>
      </c>
      <c r="AT293" s="216" t="s">
        <v>75</v>
      </c>
      <c r="AU293" s="216" t="s">
        <v>84</v>
      </c>
      <c r="AY293" s="215" t="s">
        <v>132</v>
      </c>
      <c r="BK293" s="217">
        <f>SUM(BK294:BK304)</f>
        <v>0</v>
      </c>
    </row>
    <row r="294" s="1" customFormat="1" ht="25.5" customHeight="1">
      <c r="B294" s="45"/>
      <c r="C294" s="220" t="s">
        <v>528</v>
      </c>
      <c r="D294" s="220" t="s">
        <v>134</v>
      </c>
      <c r="E294" s="221" t="s">
        <v>529</v>
      </c>
      <c r="F294" s="222" t="s">
        <v>530</v>
      </c>
      <c r="G294" s="223" t="s">
        <v>308</v>
      </c>
      <c r="H294" s="224">
        <v>43</v>
      </c>
      <c r="I294" s="225"/>
      <c r="J294" s="226">
        <f>ROUND(I294*H294,2)</f>
        <v>0</v>
      </c>
      <c r="K294" s="222" t="s">
        <v>138</v>
      </c>
      <c r="L294" s="71"/>
      <c r="M294" s="227" t="s">
        <v>21</v>
      </c>
      <c r="N294" s="228" t="s">
        <v>47</v>
      </c>
      <c r="O294" s="46"/>
      <c r="P294" s="229">
        <f>O294*H294</f>
        <v>0</v>
      </c>
      <c r="Q294" s="229">
        <v>0.00011</v>
      </c>
      <c r="R294" s="229">
        <f>Q294*H294</f>
        <v>0.0047299999999999998</v>
      </c>
      <c r="S294" s="229">
        <v>0</v>
      </c>
      <c r="T294" s="230">
        <f>S294*H294</f>
        <v>0</v>
      </c>
      <c r="AR294" s="23" t="s">
        <v>225</v>
      </c>
      <c r="AT294" s="23" t="s">
        <v>134</v>
      </c>
      <c r="AU294" s="23" t="s">
        <v>87</v>
      </c>
      <c r="AY294" s="23" t="s">
        <v>132</v>
      </c>
      <c r="BE294" s="231">
        <f>IF(N294="základní",J294,0)</f>
        <v>0</v>
      </c>
      <c r="BF294" s="231">
        <f>IF(N294="snížená",J294,0)</f>
        <v>0</v>
      </c>
      <c r="BG294" s="231">
        <f>IF(N294="zákl. přenesená",J294,0)</f>
        <v>0</v>
      </c>
      <c r="BH294" s="231">
        <f>IF(N294="sníž. přenesená",J294,0)</f>
        <v>0</v>
      </c>
      <c r="BI294" s="231">
        <f>IF(N294="nulová",J294,0)</f>
        <v>0</v>
      </c>
      <c r="BJ294" s="23" t="s">
        <v>84</v>
      </c>
      <c r="BK294" s="231">
        <f>ROUND(I294*H294,2)</f>
        <v>0</v>
      </c>
      <c r="BL294" s="23" t="s">
        <v>225</v>
      </c>
      <c r="BM294" s="23" t="s">
        <v>531</v>
      </c>
    </row>
    <row r="295" s="1" customFormat="1">
      <c r="B295" s="45"/>
      <c r="C295" s="73"/>
      <c r="D295" s="232" t="s">
        <v>141</v>
      </c>
      <c r="E295" s="73"/>
      <c r="F295" s="233" t="s">
        <v>532</v>
      </c>
      <c r="G295" s="73"/>
      <c r="H295" s="73"/>
      <c r="I295" s="190"/>
      <c r="J295" s="73"/>
      <c r="K295" s="73"/>
      <c r="L295" s="71"/>
      <c r="M295" s="234"/>
      <c r="N295" s="46"/>
      <c r="O295" s="46"/>
      <c r="P295" s="46"/>
      <c r="Q295" s="46"/>
      <c r="R295" s="46"/>
      <c r="S295" s="46"/>
      <c r="T295" s="94"/>
      <c r="AT295" s="23" t="s">
        <v>141</v>
      </c>
      <c r="AU295" s="23" t="s">
        <v>87</v>
      </c>
    </row>
    <row r="296" s="1" customFormat="1" ht="16.5" customHeight="1">
      <c r="B296" s="45"/>
      <c r="C296" s="267" t="s">
        <v>533</v>
      </c>
      <c r="D296" s="267" t="s">
        <v>214</v>
      </c>
      <c r="E296" s="268" t="s">
        <v>534</v>
      </c>
      <c r="F296" s="269" t="s">
        <v>535</v>
      </c>
      <c r="G296" s="270" t="s">
        <v>352</v>
      </c>
      <c r="H296" s="271">
        <v>22</v>
      </c>
      <c r="I296" s="272"/>
      <c r="J296" s="273">
        <f>ROUND(I296*H296,2)</f>
        <v>0</v>
      </c>
      <c r="K296" s="269" t="s">
        <v>138</v>
      </c>
      <c r="L296" s="274"/>
      <c r="M296" s="275" t="s">
        <v>21</v>
      </c>
      <c r="N296" s="276" t="s">
        <v>47</v>
      </c>
      <c r="O296" s="46"/>
      <c r="P296" s="229">
        <f>O296*H296</f>
        <v>0</v>
      </c>
      <c r="Q296" s="229">
        <v>0.00020000000000000001</v>
      </c>
      <c r="R296" s="229">
        <f>Q296*H296</f>
        <v>0.0044000000000000003</v>
      </c>
      <c r="S296" s="229">
        <v>0</v>
      </c>
      <c r="T296" s="230">
        <f>S296*H296</f>
        <v>0</v>
      </c>
      <c r="AR296" s="23" t="s">
        <v>305</v>
      </c>
      <c r="AT296" s="23" t="s">
        <v>214</v>
      </c>
      <c r="AU296" s="23" t="s">
        <v>87</v>
      </c>
      <c r="AY296" s="23" t="s">
        <v>132</v>
      </c>
      <c r="BE296" s="231">
        <f>IF(N296="základní",J296,0)</f>
        <v>0</v>
      </c>
      <c r="BF296" s="231">
        <f>IF(N296="snížená",J296,0)</f>
        <v>0</v>
      </c>
      <c r="BG296" s="231">
        <f>IF(N296="zákl. přenesená",J296,0)</f>
        <v>0</v>
      </c>
      <c r="BH296" s="231">
        <f>IF(N296="sníž. přenesená",J296,0)</f>
        <v>0</v>
      </c>
      <c r="BI296" s="231">
        <f>IF(N296="nulová",J296,0)</f>
        <v>0</v>
      </c>
      <c r="BJ296" s="23" t="s">
        <v>84</v>
      </c>
      <c r="BK296" s="231">
        <f>ROUND(I296*H296,2)</f>
        <v>0</v>
      </c>
      <c r="BL296" s="23" t="s">
        <v>225</v>
      </c>
      <c r="BM296" s="23" t="s">
        <v>536</v>
      </c>
    </row>
    <row r="297" s="11" customFormat="1">
      <c r="B297" s="235"/>
      <c r="C297" s="236"/>
      <c r="D297" s="232" t="s">
        <v>143</v>
      </c>
      <c r="E297" s="237" t="s">
        <v>21</v>
      </c>
      <c r="F297" s="238" t="s">
        <v>537</v>
      </c>
      <c r="G297" s="236"/>
      <c r="H297" s="239">
        <v>22</v>
      </c>
      <c r="I297" s="240"/>
      <c r="J297" s="236"/>
      <c r="K297" s="236"/>
      <c r="L297" s="241"/>
      <c r="M297" s="242"/>
      <c r="N297" s="243"/>
      <c r="O297" s="243"/>
      <c r="P297" s="243"/>
      <c r="Q297" s="243"/>
      <c r="R297" s="243"/>
      <c r="S297" s="243"/>
      <c r="T297" s="244"/>
      <c r="AT297" s="245" t="s">
        <v>143</v>
      </c>
      <c r="AU297" s="245" t="s">
        <v>87</v>
      </c>
      <c r="AV297" s="11" t="s">
        <v>87</v>
      </c>
      <c r="AW297" s="11" t="s">
        <v>39</v>
      </c>
      <c r="AX297" s="11" t="s">
        <v>84</v>
      </c>
      <c r="AY297" s="245" t="s">
        <v>132</v>
      </c>
    </row>
    <row r="298" s="1" customFormat="1" ht="25.5" customHeight="1">
      <c r="B298" s="45"/>
      <c r="C298" s="220" t="s">
        <v>538</v>
      </c>
      <c r="D298" s="220" t="s">
        <v>134</v>
      </c>
      <c r="E298" s="221" t="s">
        <v>539</v>
      </c>
      <c r="F298" s="222" t="s">
        <v>540</v>
      </c>
      <c r="G298" s="223" t="s">
        <v>221</v>
      </c>
      <c r="H298" s="224">
        <v>49</v>
      </c>
      <c r="I298" s="225"/>
      <c r="J298" s="226">
        <f>ROUND(I298*H298,2)</f>
        <v>0</v>
      </c>
      <c r="K298" s="222" t="s">
        <v>138</v>
      </c>
      <c r="L298" s="71"/>
      <c r="M298" s="227" t="s">
        <v>21</v>
      </c>
      <c r="N298" s="228" t="s">
        <v>47</v>
      </c>
      <c r="O298" s="46"/>
      <c r="P298" s="229">
        <f>O298*H298</f>
        <v>0</v>
      </c>
      <c r="Q298" s="229">
        <v>0.00011</v>
      </c>
      <c r="R298" s="229">
        <f>Q298*H298</f>
        <v>0.0053899999999999998</v>
      </c>
      <c r="S298" s="229">
        <v>0</v>
      </c>
      <c r="T298" s="230">
        <f>S298*H298</f>
        <v>0</v>
      </c>
      <c r="AR298" s="23" t="s">
        <v>225</v>
      </c>
      <c r="AT298" s="23" t="s">
        <v>134</v>
      </c>
      <c r="AU298" s="23" t="s">
        <v>87</v>
      </c>
      <c r="AY298" s="23" t="s">
        <v>132</v>
      </c>
      <c r="BE298" s="231">
        <f>IF(N298="základní",J298,0)</f>
        <v>0</v>
      </c>
      <c r="BF298" s="231">
        <f>IF(N298="snížená",J298,0)</f>
        <v>0</v>
      </c>
      <c r="BG298" s="231">
        <f>IF(N298="zákl. přenesená",J298,0)</f>
        <v>0</v>
      </c>
      <c r="BH298" s="231">
        <f>IF(N298="sníž. přenesená",J298,0)</f>
        <v>0</v>
      </c>
      <c r="BI298" s="231">
        <f>IF(N298="nulová",J298,0)</f>
        <v>0</v>
      </c>
      <c r="BJ298" s="23" t="s">
        <v>84</v>
      </c>
      <c r="BK298" s="231">
        <f>ROUND(I298*H298,2)</f>
        <v>0</v>
      </c>
      <c r="BL298" s="23" t="s">
        <v>225</v>
      </c>
      <c r="BM298" s="23" t="s">
        <v>541</v>
      </c>
    </row>
    <row r="299" s="1" customFormat="1">
      <c r="B299" s="45"/>
      <c r="C299" s="73"/>
      <c r="D299" s="232" t="s">
        <v>141</v>
      </c>
      <c r="E299" s="73"/>
      <c r="F299" s="233" t="s">
        <v>532</v>
      </c>
      <c r="G299" s="73"/>
      <c r="H299" s="73"/>
      <c r="I299" s="190"/>
      <c r="J299" s="73"/>
      <c r="K299" s="73"/>
      <c r="L299" s="71"/>
      <c r="M299" s="234"/>
      <c r="N299" s="46"/>
      <c r="O299" s="46"/>
      <c r="P299" s="46"/>
      <c r="Q299" s="46"/>
      <c r="R299" s="46"/>
      <c r="S299" s="46"/>
      <c r="T299" s="94"/>
      <c r="AT299" s="23" t="s">
        <v>141</v>
      </c>
      <c r="AU299" s="23" t="s">
        <v>87</v>
      </c>
    </row>
    <row r="300" s="11" customFormat="1">
      <c r="B300" s="235"/>
      <c r="C300" s="236"/>
      <c r="D300" s="232" t="s">
        <v>143</v>
      </c>
      <c r="E300" s="237" t="s">
        <v>21</v>
      </c>
      <c r="F300" s="238" t="s">
        <v>542</v>
      </c>
      <c r="G300" s="236"/>
      <c r="H300" s="239">
        <v>49</v>
      </c>
      <c r="I300" s="240"/>
      <c r="J300" s="236"/>
      <c r="K300" s="236"/>
      <c r="L300" s="241"/>
      <c r="M300" s="242"/>
      <c r="N300" s="243"/>
      <c r="O300" s="243"/>
      <c r="P300" s="243"/>
      <c r="Q300" s="243"/>
      <c r="R300" s="243"/>
      <c r="S300" s="243"/>
      <c r="T300" s="244"/>
      <c r="AT300" s="245" t="s">
        <v>143</v>
      </c>
      <c r="AU300" s="245" t="s">
        <v>87</v>
      </c>
      <c r="AV300" s="11" t="s">
        <v>87</v>
      </c>
      <c r="AW300" s="11" t="s">
        <v>39</v>
      </c>
      <c r="AX300" s="11" t="s">
        <v>84</v>
      </c>
      <c r="AY300" s="245" t="s">
        <v>132</v>
      </c>
    </row>
    <row r="301" s="1" customFormat="1" ht="16.5" customHeight="1">
      <c r="B301" s="45"/>
      <c r="C301" s="267" t="s">
        <v>543</v>
      </c>
      <c r="D301" s="267" t="s">
        <v>214</v>
      </c>
      <c r="E301" s="268" t="s">
        <v>544</v>
      </c>
      <c r="F301" s="269" t="s">
        <v>545</v>
      </c>
      <c r="G301" s="270" t="s">
        <v>221</v>
      </c>
      <c r="H301" s="271">
        <v>58.799999999999997</v>
      </c>
      <c r="I301" s="272"/>
      <c r="J301" s="273">
        <f>ROUND(I301*H301,2)</f>
        <v>0</v>
      </c>
      <c r="K301" s="269" t="s">
        <v>138</v>
      </c>
      <c r="L301" s="274"/>
      <c r="M301" s="275" t="s">
        <v>21</v>
      </c>
      <c r="N301" s="276" t="s">
        <v>47</v>
      </c>
      <c r="O301" s="46"/>
      <c r="P301" s="229">
        <f>O301*H301</f>
        <v>0</v>
      </c>
      <c r="Q301" s="229">
        <v>0.00050000000000000001</v>
      </c>
      <c r="R301" s="229">
        <f>Q301*H301</f>
        <v>0.029399999999999999</v>
      </c>
      <c r="S301" s="229">
        <v>0</v>
      </c>
      <c r="T301" s="230">
        <f>S301*H301</f>
        <v>0</v>
      </c>
      <c r="AR301" s="23" t="s">
        <v>305</v>
      </c>
      <c r="AT301" s="23" t="s">
        <v>214</v>
      </c>
      <c r="AU301" s="23" t="s">
        <v>87</v>
      </c>
      <c r="AY301" s="23" t="s">
        <v>132</v>
      </c>
      <c r="BE301" s="231">
        <f>IF(N301="základní",J301,0)</f>
        <v>0</v>
      </c>
      <c r="BF301" s="231">
        <f>IF(N301="snížená",J301,0)</f>
        <v>0</v>
      </c>
      <c r="BG301" s="231">
        <f>IF(N301="zákl. přenesená",J301,0)</f>
        <v>0</v>
      </c>
      <c r="BH301" s="231">
        <f>IF(N301="sníž. přenesená",J301,0)</f>
        <v>0</v>
      </c>
      <c r="BI301" s="231">
        <f>IF(N301="nulová",J301,0)</f>
        <v>0</v>
      </c>
      <c r="BJ301" s="23" t="s">
        <v>84</v>
      </c>
      <c r="BK301" s="231">
        <f>ROUND(I301*H301,2)</f>
        <v>0</v>
      </c>
      <c r="BL301" s="23" t="s">
        <v>225</v>
      </c>
      <c r="BM301" s="23" t="s">
        <v>546</v>
      </c>
    </row>
    <row r="302" s="11" customFormat="1">
      <c r="B302" s="235"/>
      <c r="C302" s="236"/>
      <c r="D302" s="232" t="s">
        <v>143</v>
      </c>
      <c r="E302" s="237" t="s">
        <v>21</v>
      </c>
      <c r="F302" s="238" t="s">
        <v>547</v>
      </c>
      <c r="G302" s="236"/>
      <c r="H302" s="239">
        <v>58.799999999999997</v>
      </c>
      <c r="I302" s="240"/>
      <c r="J302" s="236"/>
      <c r="K302" s="236"/>
      <c r="L302" s="241"/>
      <c r="M302" s="242"/>
      <c r="N302" s="243"/>
      <c r="O302" s="243"/>
      <c r="P302" s="243"/>
      <c r="Q302" s="243"/>
      <c r="R302" s="243"/>
      <c r="S302" s="243"/>
      <c r="T302" s="244"/>
      <c r="AT302" s="245" t="s">
        <v>143</v>
      </c>
      <c r="AU302" s="245" t="s">
        <v>87</v>
      </c>
      <c r="AV302" s="11" t="s">
        <v>87</v>
      </c>
      <c r="AW302" s="11" t="s">
        <v>39</v>
      </c>
      <c r="AX302" s="11" t="s">
        <v>84</v>
      </c>
      <c r="AY302" s="245" t="s">
        <v>132</v>
      </c>
    </row>
    <row r="303" s="1" customFormat="1" ht="38.25" customHeight="1">
      <c r="B303" s="45"/>
      <c r="C303" s="220" t="s">
        <v>548</v>
      </c>
      <c r="D303" s="220" t="s">
        <v>134</v>
      </c>
      <c r="E303" s="221" t="s">
        <v>549</v>
      </c>
      <c r="F303" s="222" t="s">
        <v>550</v>
      </c>
      <c r="G303" s="223" t="s">
        <v>204</v>
      </c>
      <c r="H303" s="224">
        <v>0.043999999999999997</v>
      </c>
      <c r="I303" s="225"/>
      <c r="J303" s="226">
        <f>ROUND(I303*H303,2)</f>
        <v>0</v>
      </c>
      <c r="K303" s="222" t="s">
        <v>138</v>
      </c>
      <c r="L303" s="71"/>
      <c r="M303" s="227" t="s">
        <v>21</v>
      </c>
      <c r="N303" s="228" t="s">
        <v>47</v>
      </c>
      <c r="O303" s="46"/>
      <c r="P303" s="229">
        <f>O303*H303</f>
        <v>0</v>
      </c>
      <c r="Q303" s="229">
        <v>0</v>
      </c>
      <c r="R303" s="229">
        <f>Q303*H303</f>
        <v>0</v>
      </c>
      <c r="S303" s="229">
        <v>0</v>
      </c>
      <c r="T303" s="230">
        <f>S303*H303</f>
        <v>0</v>
      </c>
      <c r="AR303" s="23" t="s">
        <v>225</v>
      </c>
      <c r="AT303" s="23" t="s">
        <v>134</v>
      </c>
      <c r="AU303" s="23" t="s">
        <v>87</v>
      </c>
      <c r="AY303" s="23" t="s">
        <v>132</v>
      </c>
      <c r="BE303" s="231">
        <f>IF(N303="základní",J303,0)</f>
        <v>0</v>
      </c>
      <c r="BF303" s="231">
        <f>IF(N303="snížená",J303,0)</f>
        <v>0</v>
      </c>
      <c r="BG303" s="231">
        <f>IF(N303="zákl. přenesená",J303,0)</f>
        <v>0</v>
      </c>
      <c r="BH303" s="231">
        <f>IF(N303="sníž. přenesená",J303,0)</f>
        <v>0</v>
      </c>
      <c r="BI303" s="231">
        <f>IF(N303="nulová",J303,0)</f>
        <v>0</v>
      </c>
      <c r="BJ303" s="23" t="s">
        <v>84</v>
      </c>
      <c r="BK303" s="231">
        <f>ROUND(I303*H303,2)</f>
        <v>0</v>
      </c>
      <c r="BL303" s="23" t="s">
        <v>225</v>
      </c>
      <c r="BM303" s="23" t="s">
        <v>551</v>
      </c>
    </row>
    <row r="304" s="1" customFormat="1">
      <c r="B304" s="45"/>
      <c r="C304" s="73"/>
      <c r="D304" s="232" t="s">
        <v>141</v>
      </c>
      <c r="E304" s="73"/>
      <c r="F304" s="233" t="s">
        <v>552</v>
      </c>
      <c r="G304" s="73"/>
      <c r="H304" s="73"/>
      <c r="I304" s="190"/>
      <c r="J304" s="73"/>
      <c r="K304" s="73"/>
      <c r="L304" s="71"/>
      <c r="M304" s="277"/>
      <c r="N304" s="278"/>
      <c r="O304" s="278"/>
      <c r="P304" s="278"/>
      <c r="Q304" s="278"/>
      <c r="R304" s="278"/>
      <c r="S304" s="278"/>
      <c r="T304" s="279"/>
      <c r="AT304" s="23" t="s">
        <v>141</v>
      </c>
      <c r="AU304" s="23" t="s">
        <v>87</v>
      </c>
    </row>
    <row r="305" s="1" customFormat="1" ht="6.96" customHeight="1">
      <c r="B305" s="66"/>
      <c r="C305" s="67"/>
      <c r="D305" s="67"/>
      <c r="E305" s="67"/>
      <c r="F305" s="67"/>
      <c r="G305" s="67"/>
      <c r="H305" s="67"/>
      <c r="I305" s="165"/>
      <c r="J305" s="67"/>
      <c r="K305" s="67"/>
      <c r="L305" s="71"/>
    </row>
  </sheetData>
  <sheetProtection sheet="1" autoFilter="0" formatColumns="0" formatRows="0" objects="1" scenarios="1" spinCount="100000" saltValue="OC8VwaP7DMLgZkFSy03lhaOLqdpAlDNDOxSk1ErqiZdJ5A/1di+4W+g4Fv1S0Aojf4yZ8WlEi+X+y1XIOPJfYw==" hashValue="FCr/4dHUFXzCtO4OxK7kPWe4Px6UUNtUzLKcrsUyHRImpu0uviR737z6nDFdi4I/pYNXOF612/EZZyWxv+dGbA==" algorithmName="SHA-512" password="CC35"/>
  <autoFilter ref="C87:K304"/>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90</v>
      </c>
    </row>
    <row r="3" ht="6.96" customHeight="1">
      <c r="B3" s="24"/>
      <c r="C3" s="25"/>
      <c r="D3" s="25"/>
      <c r="E3" s="25"/>
      <c r="F3" s="25"/>
      <c r="G3" s="25"/>
      <c r="H3" s="25"/>
      <c r="I3" s="140"/>
      <c r="J3" s="25"/>
      <c r="K3" s="26"/>
      <c r="AT3" s="23" t="s">
        <v>87</v>
      </c>
    </row>
    <row r="4" ht="36.96" customHeight="1">
      <c r="B4" s="27"/>
      <c r="C4" s="28"/>
      <c r="D4" s="29" t="s">
        <v>96</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parkoviště v souběžné ulici s ulicí Havlíčkovou v Rychnově nad Kněžnou</v>
      </c>
      <c r="F7" s="39"/>
      <c r="G7" s="39"/>
      <c r="H7" s="39"/>
      <c r="I7" s="141"/>
      <c r="J7" s="28"/>
      <c r="K7" s="30"/>
    </row>
    <row r="8" s="1" customFormat="1">
      <c r="B8" s="45"/>
      <c r="C8" s="46"/>
      <c r="D8" s="39" t="s">
        <v>97</v>
      </c>
      <c r="E8" s="46"/>
      <c r="F8" s="46"/>
      <c r="G8" s="46"/>
      <c r="H8" s="46"/>
      <c r="I8" s="143"/>
      <c r="J8" s="46"/>
      <c r="K8" s="50"/>
    </row>
    <row r="9" s="1" customFormat="1" ht="36.96" customHeight="1">
      <c r="B9" s="45"/>
      <c r="C9" s="46"/>
      <c r="D9" s="46"/>
      <c r="E9" s="144" t="s">
        <v>553</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17. 5. 2017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32</v>
      </c>
      <c r="K15" s="50"/>
    </row>
    <row r="16" s="1" customFormat="1" ht="6.96" customHeight="1">
      <c r="B16" s="45"/>
      <c r="C16" s="46"/>
      <c r="D16" s="46"/>
      <c r="E16" s="46"/>
      <c r="F16" s="46"/>
      <c r="G16" s="46"/>
      <c r="H16" s="46"/>
      <c r="I16" s="143"/>
      <c r="J16" s="46"/>
      <c r="K16" s="50"/>
    </row>
    <row r="17" s="1" customFormat="1" ht="14.4" customHeight="1">
      <c r="B17" s="45"/>
      <c r="C17" s="46"/>
      <c r="D17" s="39" t="s">
        <v>33</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35</v>
      </c>
      <c r="E20" s="46"/>
      <c r="F20" s="46"/>
      <c r="G20" s="46"/>
      <c r="H20" s="46"/>
      <c r="I20" s="145" t="s">
        <v>28</v>
      </c>
      <c r="J20" s="34" t="s">
        <v>36</v>
      </c>
      <c r="K20" s="50"/>
    </row>
    <row r="21" s="1" customFormat="1" ht="18" customHeight="1">
      <c r="B21" s="45"/>
      <c r="C21" s="46"/>
      <c r="D21" s="46"/>
      <c r="E21" s="34" t="s">
        <v>37</v>
      </c>
      <c r="F21" s="46"/>
      <c r="G21" s="46"/>
      <c r="H21" s="46"/>
      <c r="I21" s="145" t="s">
        <v>31</v>
      </c>
      <c r="J21" s="34" t="s">
        <v>38</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42</v>
      </c>
      <c r="E27" s="46"/>
      <c r="F27" s="46"/>
      <c r="G27" s="46"/>
      <c r="H27" s="46"/>
      <c r="I27" s="143"/>
      <c r="J27" s="154">
        <f>ROUND(J79,2)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44</v>
      </c>
      <c r="G29" s="46"/>
      <c r="H29" s="46"/>
      <c r="I29" s="155" t="s">
        <v>43</v>
      </c>
      <c r="J29" s="51" t="s">
        <v>45</v>
      </c>
      <c r="K29" s="50"/>
    </row>
    <row r="30" s="1" customFormat="1" ht="14.4" customHeight="1">
      <c r="B30" s="45"/>
      <c r="C30" s="46"/>
      <c r="D30" s="54" t="s">
        <v>46</v>
      </c>
      <c r="E30" s="54" t="s">
        <v>47</v>
      </c>
      <c r="F30" s="156">
        <f>ROUND(SUM(BE79:BE105), 2)</f>
        <v>0</v>
      </c>
      <c r="G30" s="46"/>
      <c r="H30" s="46"/>
      <c r="I30" s="157">
        <v>0.20999999999999999</v>
      </c>
      <c r="J30" s="156">
        <f>ROUND(ROUND((SUM(BE79:BE105)), 2)*I30, 2)</f>
        <v>0</v>
      </c>
      <c r="K30" s="50"/>
    </row>
    <row r="31" s="1" customFormat="1" ht="14.4" customHeight="1">
      <c r="B31" s="45"/>
      <c r="C31" s="46"/>
      <c r="D31" s="46"/>
      <c r="E31" s="54" t="s">
        <v>48</v>
      </c>
      <c r="F31" s="156">
        <f>ROUND(SUM(BF79:BF105), 2)</f>
        <v>0</v>
      </c>
      <c r="G31" s="46"/>
      <c r="H31" s="46"/>
      <c r="I31" s="157">
        <v>0.14999999999999999</v>
      </c>
      <c r="J31" s="156">
        <f>ROUND(ROUND((SUM(BF79:BF105)), 2)*I31, 2)</f>
        <v>0</v>
      </c>
      <c r="K31" s="50"/>
    </row>
    <row r="32" hidden="1" s="1" customFormat="1" ht="14.4" customHeight="1">
      <c r="B32" s="45"/>
      <c r="C32" s="46"/>
      <c r="D32" s="46"/>
      <c r="E32" s="54" t="s">
        <v>49</v>
      </c>
      <c r="F32" s="156">
        <f>ROUND(SUM(BG79:BG105), 2)</f>
        <v>0</v>
      </c>
      <c r="G32" s="46"/>
      <c r="H32" s="46"/>
      <c r="I32" s="157">
        <v>0.20999999999999999</v>
      </c>
      <c r="J32" s="156">
        <v>0</v>
      </c>
      <c r="K32" s="50"/>
    </row>
    <row r="33" hidden="1" s="1" customFormat="1" ht="14.4" customHeight="1">
      <c r="B33" s="45"/>
      <c r="C33" s="46"/>
      <c r="D33" s="46"/>
      <c r="E33" s="54" t="s">
        <v>50</v>
      </c>
      <c r="F33" s="156">
        <f>ROUND(SUM(BH79:BH105), 2)</f>
        <v>0</v>
      </c>
      <c r="G33" s="46"/>
      <c r="H33" s="46"/>
      <c r="I33" s="157">
        <v>0.14999999999999999</v>
      </c>
      <c r="J33" s="156">
        <v>0</v>
      </c>
      <c r="K33" s="50"/>
    </row>
    <row r="34" hidden="1" s="1" customFormat="1" ht="14.4" customHeight="1">
      <c r="B34" s="45"/>
      <c r="C34" s="46"/>
      <c r="D34" s="46"/>
      <c r="E34" s="54" t="s">
        <v>51</v>
      </c>
      <c r="F34" s="156">
        <f>ROUND(SUM(BI79:BI105),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52</v>
      </c>
      <c r="E36" s="97"/>
      <c r="F36" s="97"/>
      <c r="G36" s="160" t="s">
        <v>53</v>
      </c>
      <c r="H36" s="161" t="s">
        <v>54</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parkoviště v souběžné ulici s ulicí Havlíčkovou v Rychnově nad Kněžnou</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VON - Vedlejší a ostatní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Rychnov nad Kněžnou </v>
      </c>
      <c r="G49" s="46"/>
      <c r="H49" s="46"/>
      <c r="I49" s="145" t="s">
        <v>25</v>
      </c>
      <c r="J49" s="146" t="str">
        <f>IF(J12="","",J12)</f>
        <v>17. 5. 2017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Město Rychnov nad Kněžnou Havlíčkova136 Rychnov nK</v>
      </c>
      <c r="G51" s="46"/>
      <c r="H51" s="46"/>
      <c r="I51" s="145" t="s">
        <v>35</v>
      </c>
      <c r="J51" s="43" t="str">
        <f>E21</f>
        <v>BKN,spol.s r.o.Vladislavova 29/I,566 01Vysoké Mýto</v>
      </c>
      <c r="K51" s="50"/>
    </row>
    <row r="52" s="1" customFormat="1" ht="14.4" customHeight="1">
      <c r="B52" s="45"/>
      <c r="C52" s="39" t="s">
        <v>33</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J79</f>
        <v>0</v>
      </c>
      <c r="K56" s="50"/>
      <c r="AU56" s="23" t="s">
        <v>103</v>
      </c>
    </row>
    <row r="57" s="7" customFormat="1" ht="24.96" customHeight="1">
      <c r="B57" s="176"/>
      <c r="C57" s="177"/>
      <c r="D57" s="178" t="s">
        <v>554</v>
      </c>
      <c r="E57" s="179"/>
      <c r="F57" s="179"/>
      <c r="G57" s="179"/>
      <c r="H57" s="179"/>
      <c r="I57" s="180"/>
      <c r="J57" s="181">
        <f>J80</f>
        <v>0</v>
      </c>
      <c r="K57" s="182"/>
    </row>
    <row r="58" s="8" customFormat="1" ht="19.92" customHeight="1">
      <c r="B58" s="183"/>
      <c r="C58" s="184"/>
      <c r="D58" s="185" t="s">
        <v>555</v>
      </c>
      <c r="E58" s="186"/>
      <c r="F58" s="186"/>
      <c r="G58" s="186"/>
      <c r="H58" s="186"/>
      <c r="I58" s="187"/>
      <c r="J58" s="188">
        <f>J81</f>
        <v>0</v>
      </c>
      <c r="K58" s="189"/>
    </row>
    <row r="59" s="8" customFormat="1" ht="19.92" customHeight="1">
      <c r="B59" s="183"/>
      <c r="C59" s="184"/>
      <c r="D59" s="185" t="s">
        <v>556</v>
      </c>
      <c r="E59" s="186"/>
      <c r="F59" s="186"/>
      <c r="G59" s="186"/>
      <c r="H59" s="186"/>
      <c r="I59" s="187"/>
      <c r="J59" s="188">
        <f>J99</f>
        <v>0</v>
      </c>
      <c r="K59" s="189"/>
    </row>
    <row r="60" s="1" customFormat="1" ht="21.84" customHeight="1">
      <c r="B60" s="45"/>
      <c r="C60" s="46"/>
      <c r="D60" s="46"/>
      <c r="E60" s="46"/>
      <c r="F60" s="46"/>
      <c r="G60" s="46"/>
      <c r="H60" s="46"/>
      <c r="I60" s="143"/>
      <c r="J60" s="46"/>
      <c r="K60" s="50"/>
    </row>
    <row r="61" s="1" customFormat="1" ht="6.96" customHeight="1">
      <c r="B61" s="66"/>
      <c r="C61" s="67"/>
      <c r="D61" s="67"/>
      <c r="E61" s="67"/>
      <c r="F61" s="67"/>
      <c r="G61" s="67"/>
      <c r="H61" s="67"/>
      <c r="I61" s="165"/>
      <c r="J61" s="67"/>
      <c r="K61" s="68"/>
    </row>
    <row r="65" s="1" customFormat="1" ht="6.96" customHeight="1">
      <c r="B65" s="69"/>
      <c r="C65" s="70"/>
      <c r="D65" s="70"/>
      <c r="E65" s="70"/>
      <c r="F65" s="70"/>
      <c r="G65" s="70"/>
      <c r="H65" s="70"/>
      <c r="I65" s="168"/>
      <c r="J65" s="70"/>
      <c r="K65" s="70"/>
      <c r="L65" s="71"/>
    </row>
    <row r="66" s="1" customFormat="1" ht="36.96" customHeight="1">
      <c r="B66" s="45"/>
      <c r="C66" s="72" t="s">
        <v>116</v>
      </c>
      <c r="D66" s="73"/>
      <c r="E66" s="73"/>
      <c r="F66" s="73"/>
      <c r="G66" s="73"/>
      <c r="H66" s="73"/>
      <c r="I66" s="190"/>
      <c r="J66" s="73"/>
      <c r="K66" s="73"/>
      <c r="L66" s="71"/>
    </row>
    <row r="67" s="1" customFormat="1" ht="6.96" customHeight="1">
      <c r="B67" s="45"/>
      <c r="C67" s="73"/>
      <c r="D67" s="73"/>
      <c r="E67" s="73"/>
      <c r="F67" s="73"/>
      <c r="G67" s="73"/>
      <c r="H67" s="73"/>
      <c r="I67" s="190"/>
      <c r="J67" s="73"/>
      <c r="K67" s="73"/>
      <c r="L67" s="71"/>
    </row>
    <row r="68" s="1" customFormat="1" ht="14.4" customHeight="1">
      <c r="B68" s="45"/>
      <c r="C68" s="75" t="s">
        <v>18</v>
      </c>
      <c r="D68" s="73"/>
      <c r="E68" s="73"/>
      <c r="F68" s="73"/>
      <c r="G68" s="73"/>
      <c r="H68" s="73"/>
      <c r="I68" s="190"/>
      <c r="J68" s="73"/>
      <c r="K68" s="73"/>
      <c r="L68" s="71"/>
    </row>
    <row r="69" s="1" customFormat="1" ht="16.5" customHeight="1">
      <c r="B69" s="45"/>
      <c r="C69" s="73"/>
      <c r="D69" s="73"/>
      <c r="E69" s="191" t="str">
        <f>E7</f>
        <v>Rekonstrukce parkoviště v souběžné ulici s ulicí Havlíčkovou v Rychnově nad Kněžnou</v>
      </c>
      <c r="F69" s="75"/>
      <c r="G69" s="75"/>
      <c r="H69" s="75"/>
      <c r="I69" s="190"/>
      <c r="J69" s="73"/>
      <c r="K69" s="73"/>
      <c r="L69" s="71"/>
    </row>
    <row r="70" s="1" customFormat="1" ht="14.4" customHeight="1">
      <c r="B70" s="45"/>
      <c r="C70" s="75" t="s">
        <v>97</v>
      </c>
      <c r="D70" s="73"/>
      <c r="E70" s="73"/>
      <c r="F70" s="73"/>
      <c r="G70" s="73"/>
      <c r="H70" s="73"/>
      <c r="I70" s="190"/>
      <c r="J70" s="73"/>
      <c r="K70" s="73"/>
      <c r="L70" s="71"/>
    </row>
    <row r="71" s="1" customFormat="1" ht="17.25" customHeight="1">
      <c r="B71" s="45"/>
      <c r="C71" s="73"/>
      <c r="D71" s="73"/>
      <c r="E71" s="81" t="str">
        <f>E9</f>
        <v>VON - Vedlejší a ostatní náklady</v>
      </c>
      <c r="F71" s="73"/>
      <c r="G71" s="73"/>
      <c r="H71" s="73"/>
      <c r="I71" s="190"/>
      <c r="J71" s="73"/>
      <c r="K71" s="73"/>
      <c r="L71" s="71"/>
    </row>
    <row r="72" s="1" customFormat="1" ht="6.96" customHeight="1">
      <c r="B72" s="45"/>
      <c r="C72" s="73"/>
      <c r="D72" s="73"/>
      <c r="E72" s="73"/>
      <c r="F72" s="73"/>
      <c r="G72" s="73"/>
      <c r="H72" s="73"/>
      <c r="I72" s="190"/>
      <c r="J72" s="73"/>
      <c r="K72" s="73"/>
      <c r="L72" s="71"/>
    </row>
    <row r="73" s="1" customFormat="1" ht="18" customHeight="1">
      <c r="B73" s="45"/>
      <c r="C73" s="75" t="s">
        <v>23</v>
      </c>
      <c r="D73" s="73"/>
      <c r="E73" s="73"/>
      <c r="F73" s="192" t="str">
        <f>F12</f>
        <v xml:space="preserve">Rychnov nad Kněžnou </v>
      </c>
      <c r="G73" s="73"/>
      <c r="H73" s="73"/>
      <c r="I73" s="193" t="s">
        <v>25</v>
      </c>
      <c r="J73" s="84" t="str">
        <f>IF(J12="","",J12)</f>
        <v>17. 5. 2017</v>
      </c>
      <c r="K73" s="73"/>
      <c r="L73" s="71"/>
    </row>
    <row r="74" s="1" customFormat="1" ht="6.96" customHeight="1">
      <c r="B74" s="45"/>
      <c r="C74" s="73"/>
      <c r="D74" s="73"/>
      <c r="E74" s="73"/>
      <c r="F74" s="73"/>
      <c r="G74" s="73"/>
      <c r="H74" s="73"/>
      <c r="I74" s="190"/>
      <c r="J74" s="73"/>
      <c r="K74" s="73"/>
      <c r="L74" s="71"/>
    </row>
    <row r="75" s="1" customFormat="1">
      <c r="B75" s="45"/>
      <c r="C75" s="75" t="s">
        <v>27</v>
      </c>
      <c r="D75" s="73"/>
      <c r="E75" s="73"/>
      <c r="F75" s="192" t="str">
        <f>E15</f>
        <v>Město Rychnov nad Kněžnou Havlíčkova136 Rychnov nK</v>
      </c>
      <c r="G75" s="73"/>
      <c r="H75" s="73"/>
      <c r="I75" s="193" t="s">
        <v>35</v>
      </c>
      <c r="J75" s="192" t="str">
        <f>E21</f>
        <v>BKN,spol.s r.o.Vladislavova 29/I,566 01Vysoké Mýto</v>
      </c>
      <c r="K75" s="73"/>
      <c r="L75" s="71"/>
    </row>
    <row r="76" s="1" customFormat="1" ht="14.4" customHeight="1">
      <c r="B76" s="45"/>
      <c r="C76" s="75" t="s">
        <v>33</v>
      </c>
      <c r="D76" s="73"/>
      <c r="E76" s="73"/>
      <c r="F76" s="192" t="str">
        <f>IF(E18="","",E18)</f>
        <v/>
      </c>
      <c r="G76" s="73"/>
      <c r="H76" s="73"/>
      <c r="I76" s="190"/>
      <c r="J76" s="73"/>
      <c r="K76" s="73"/>
      <c r="L76" s="71"/>
    </row>
    <row r="77" s="1" customFormat="1" ht="10.32" customHeight="1">
      <c r="B77" s="45"/>
      <c r="C77" s="73"/>
      <c r="D77" s="73"/>
      <c r="E77" s="73"/>
      <c r="F77" s="73"/>
      <c r="G77" s="73"/>
      <c r="H77" s="73"/>
      <c r="I77" s="190"/>
      <c r="J77" s="73"/>
      <c r="K77" s="73"/>
      <c r="L77" s="71"/>
    </row>
    <row r="78" s="9" customFormat="1" ht="29.28" customHeight="1">
      <c r="B78" s="194"/>
      <c r="C78" s="195" t="s">
        <v>117</v>
      </c>
      <c r="D78" s="196" t="s">
        <v>61</v>
      </c>
      <c r="E78" s="196" t="s">
        <v>57</v>
      </c>
      <c r="F78" s="196" t="s">
        <v>118</v>
      </c>
      <c r="G78" s="196" t="s">
        <v>119</v>
      </c>
      <c r="H78" s="196" t="s">
        <v>120</v>
      </c>
      <c r="I78" s="197" t="s">
        <v>121</v>
      </c>
      <c r="J78" s="196" t="s">
        <v>101</v>
      </c>
      <c r="K78" s="198" t="s">
        <v>122</v>
      </c>
      <c r="L78" s="199"/>
      <c r="M78" s="101" t="s">
        <v>123</v>
      </c>
      <c r="N78" s="102" t="s">
        <v>46</v>
      </c>
      <c r="O78" s="102" t="s">
        <v>124</v>
      </c>
      <c r="P78" s="102" t="s">
        <v>125</v>
      </c>
      <c r="Q78" s="102" t="s">
        <v>126</v>
      </c>
      <c r="R78" s="102" t="s">
        <v>127</v>
      </c>
      <c r="S78" s="102" t="s">
        <v>128</v>
      </c>
      <c r="T78" s="103" t="s">
        <v>129</v>
      </c>
    </row>
    <row r="79" s="1" customFormat="1" ht="29.28" customHeight="1">
      <c r="B79" s="45"/>
      <c r="C79" s="107" t="s">
        <v>102</v>
      </c>
      <c r="D79" s="73"/>
      <c r="E79" s="73"/>
      <c r="F79" s="73"/>
      <c r="G79" s="73"/>
      <c r="H79" s="73"/>
      <c r="I79" s="190"/>
      <c r="J79" s="200">
        <f>BK79</f>
        <v>0</v>
      </c>
      <c r="K79" s="73"/>
      <c r="L79" s="71"/>
      <c r="M79" s="104"/>
      <c r="N79" s="105"/>
      <c r="O79" s="105"/>
      <c r="P79" s="201">
        <f>P80</f>
        <v>0</v>
      </c>
      <c r="Q79" s="105"/>
      <c r="R79" s="201">
        <f>R80</f>
        <v>0</v>
      </c>
      <c r="S79" s="105"/>
      <c r="T79" s="202">
        <f>T80</f>
        <v>0</v>
      </c>
      <c r="AT79" s="23" t="s">
        <v>75</v>
      </c>
      <c r="AU79" s="23" t="s">
        <v>103</v>
      </c>
      <c r="BK79" s="203">
        <f>BK80</f>
        <v>0</v>
      </c>
    </row>
    <row r="80" s="10" customFormat="1" ht="37.44" customHeight="1">
      <c r="B80" s="204"/>
      <c r="C80" s="205"/>
      <c r="D80" s="206" t="s">
        <v>75</v>
      </c>
      <c r="E80" s="207" t="s">
        <v>557</v>
      </c>
      <c r="F80" s="207" t="s">
        <v>558</v>
      </c>
      <c r="G80" s="205"/>
      <c r="H80" s="205"/>
      <c r="I80" s="208"/>
      <c r="J80" s="209">
        <f>BK80</f>
        <v>0</v>
      </c>
      <c r="K80" s="205"/>
      <c r="L80" s="210"/>
      <c r="M80" s="211"/>
      <c r="N80" s="212"/>
      <c r="O80" s="212"/>
      <c r="P80" s="213">
        <f>P81+P99</f>
        <v>0</v>
      </c>
      <c r="Q80" s="212"/>
      <c r="R80" s="213">
        <f>R81+R99</f>
        <v>0</v>
      </c>
      <c r="S80" s="212"/>
      <c r="T80" s="214">
        <f>T81+T99</f>
        <v>0</v>
      </c>
      <c r="AR80" s="215" t="s">
        <v>139</v>
      </c>
      <c r="AT80" s="216" t="s">
        <v>75</v>
      </c>
      <c r="AU80" s="216" t="s">
        <v>76</v>
      </c>
      <c r="AY80" s="215" t="s">
        <v>132</v>
      </c>
      <c r="BK80" s="217">
        <f>BK81+BK99</f>
        <v>0</v>
      </c>
    </row>
    <row r="81" s="10" customFormat="1" ht="19.92" customHeight="1">
      <c r="B81" s="204"/>
      <c r="C81" s="205"/>
      <c r="D81" s="206" t="s">
        <v>75</v>
      </c>
      <c r="E81" s="218" t="s">
        <v>559</v>
      </c>
      <c r="F81" s="218" t="s">
        <v>560</v>
      </c>
      <c r="G81" s="205"/>
      <c r="H81" s="205"/>
      <c r="I81" s="208"/>
      <c r="J81" s="219">
        <f>BK81</f>
        <v>0</v>
      </c>
      <c r="K81" s="205"/>
      <c r="L81" s="210"/>
      <c r="M81" s="211"/>
      <c r="N81" s="212"/>
      <c r="O81" s="212"/>
      <c r="P81" s="213">
        <f>SUM(P82:P98)</f>
        <v>0</v>
      </c>
      <c r="Q81" s="212"/>
      <c r="R81" s="213">
        <f>SUM(R82:R98)</f>
        <v>0</v>
      </c>
      <c r="S81" s="212"/>
      <c r="T81" s="214">
        <f>SUM(T82:T98)</f>
        <v>0</v>
      </c>
      <c r="AR81" s="215" t="s">
        <v>139</v>
      </c>
      <c r="AT81" s="216" t="s">
        <v>75</v>
      </c>
      <c r="AU81" s="216" t="s">
        <v>84</v>
      </c>
      <c r="AY81" s="215" t="s">
        <v>132</v>
      </c>
      <c r="BK81" s="217">
        <f>SUM(BK82:BK98)</f>
        <v>0</v>
      </c>
    </row>
    <row r="82" s="1" customFormat="1" ht="16.5" customHeight="1">
      <c r="B82" s="45"/>
      <c r="C82" s="220" t="s">
        <v>84</v>
      </c>
      <c r="D82" s="220" t="s">
        <v>134</v>
      </c>
      <c r="E82" s="221" t="s">
        <v>561</v>
      </c>
      <c r="F82" s="222" t="s">
        <v>562</v>
      </c>
      <c r="G82" s="223" t="s">
        <v>563</v>
      </c>
      <c r="H82" s="224">
        <v>1</v>
      </c>
      <c r="I82" s="225"/>
      <c r="J82" s="226">
        <f>ROUND(I82*H82,2)</f>
        <v>0</v>
      </c>
      <c r="K82" s="222" t="s">
        <v>21</v>
      </c>
      <c r="L82" s="71"/>
      <c r="M82" s="227" t="s">
        <v>21</v>
      </c>
      <c r="N82" s="228" t="s">
        <v>47</v>
      </c>
      <c r="O82" s="46"/>
      <c r="P82" s="229">
        <f>O82*H82</f>
        <v>0</v>
      </c>
      <c r="Q82" s="229">
        <v>0</v>
      </c>
      <c r="R82" s="229">
        <f>Q82*H82</f>
        <v>0</v>
      </c>
      <c r="S82" s="229">
        <v>0</v>
      </c>
      <c r="T82" s="230">
        <f>S82*H82</f>
        <v>0</v>
      </c>
      <c r="AR82" s="23" t="s">
        <v>564</v>
      </c>
      <c r="AT82" s="23" t="s">
        <v>134</v>
      </c>
      <c r="AU82" s="23" t="s">
        <v>87</v>
      </c>
      <c r="AY82" s="23" t="s">
        <v>132</v>
      </c>
      <c r="BE82" s="231">
        <f>IF(N82="základní",J82,0)</f>
        <v>0</v>
      </c>
      <c r="BF82" s="231">
        <f>IF(N82="snížená",J82,0)</f>
        <v>0</v>
      </c>
      <c r="BG82" s="231">
        <f>IF(N82="zákl. přenesená",J82,0)</f>
        <v>0</v>
      </c>
      <c r="BH82" s="231">
        <f>IF(N82="sníž. přenesená",J82,0)</f>
        <v>0</v>
      </c>
      <c r="BI82" s="231">
        <f>IF(N82="nulová",J82,0)</f>
        <v>0</v>
      </c>
      <c r="BJ82" s="23" t="s">
        <v>84</v>
      </c>
      <c r="BK82" s="231">
        <f>ROUND(I82*H82,2)</f>
        <v>0</v>
      </c>
      <c r="BL82" s="23" t="s">
        <v>564</v>
      </c>
      <c r="BM82" s="23" t="s">
        <v>565</v>
      </c>
    </row>
    <row r="83" s="1" customFormat="1">
      <c r="B83" s="45"/>
      <c r="C83" s="73"/>
      <c r="D83" s="232" t="s">
        <v>566</v>
      </c>
      <c r="E83" s="73"/>
      <c r="F83" s="233" t="s">
        <v>567</v>
      </c>
      <c r="G83" s="73"/>
      <c r="H83" s="73"/>
      <c r="I83" s="190"/>
      <c r="J83" s="73"/>
      <c r="K83" s="73"/>
      <c r="L83" s="71"/>
      <c r="M83" s="234"/>
      <c r="N83" s="46"/>
      <c r="O83" s="46"/>
      <c r="P83" s="46"/>
      <c r="Q83" s="46"/>
      <c r="R83" s="46"/>
      <c r="S83" s="46"/>
      <c r="T83" s="94"/>
      <c r="AT83" s="23" t="s">
        <v>566</v>
      </c>
      <c r="AU83" s="23" t="s">
        <v>87</v>
      </c>
    </row>
    <row r="84" s="1" customFormat="1" ht="16.5" customHeight="1">
      <c r="B84" s="45"/>
      <c r="C84" s="220" t="s">
        <v>87</v>
      </c>
      <c r="D84" s="220" t="s">
        <v>134</v>
      </c>
      <c r="E84" s="221" t="s">
        <v>568</v>
      </c>
      <c r="F84" s="222" t="s">
        <v>569</v>
      </c>
      <c r="G84" s="223" t="s">
        <v>352</v>
      </c>
      <c r="H84" s="224">
        <v>1</v>
      </c>
      <c r="I84" s="225"/>
      <c r="J84" s="226">
        <f>ROUND(I84*H84,2)</f>
        <v>0</v>
      </c>
      <c r="K84" s="222" t="s">
        <v>21</v>
      </c>
      <c r="L84" s="71"/>
      <c r="M84" s="227" t="s">
        <v>21</v>
      </c>
      <c r="N84" s="228" t="s">
        <v>47</v>
      </c>
      <c r="O84" s="46"/>
      <c r="P84" s="229">
        <f>O84*H84</f>
        <v>0</v>
      </c>
      <c r="Q84" s="229">
        <v>0</v>
      </c>
      <c r="R84" s="229">
        <f>Q84*H84</f>
        <v>0</v>
      </c>
      <c r="S84" s="229">
        <v>0</v>
      </c>
      <c r="T84" s="230">
        <f>S84*H84</f>
        <v>0</v>
      </c>
      <c r="AR84" s="23" t="s">
        <v>564</v>
      </c>
      <c r="AT84" s="23" t="s">
        <v>134</v>
      </c>
      <c r="AU84" s="23" t="s">
        <v>87</v>
      </c>
      <c r="AY84" s="23" t="s">
        <v>132</v>
      </c>
      <c r="BE84" s="231">
        <f>IF(N84="základní",J84,0)</f>
        <v>0</v>
      </c>
      <c r="BF84" s="231">
        <f>IF(N84="snížená",J84,0)</f>
        <v>0</v>
      </c>
      <c r="BG84" s="231">
        <f>IF(N84="zákl. přenesená",J84,0)</f>
        <v>0</v>
      </c>
      <c r="BH84" s="231">
        <f>IF(N84="sníž. přenesená",J84,0)</f>
        <v>0</v>
      </c>
      <c r="BI84" s="231">
        <f>IF(N84="nulová",J84,0)</f>
        <v>0</v>
      </c>
      <c r="BJ84" s="23" t="s">
        <v>84</v>
      </c>
      <c r="BK84" s="231">
        <f>ROUND(I84*H84,2)</f>
        <v>0</v>
      </c>
      <c r="BL84" s="23" t="s">
        <v>564</v>
      </c>
      <c r="BM84" s="23" t="s">
        <v>570</v>
      </c>
    </row>
    <row r="85" s="1" customFormat="1">
      <c r="B85" s="45"/>
      <c r="C85" s="73"/>
      <c r="D85" s="232" t="s">
        <v>566</v>
      </c>
      <c r="E85" s="73"/>
      <c r="F85" s="233" t="s">
        <v>571</v>
      </c>
      <c r="G85" s="73"/>
      <c r="H85" s="73"/>
      <c r="I85" s="190"/>
      <c r="J85" s="73"/>
      <c r="K85" s="73"/>
      <c r="L85" s="71"/>
      <c r="M85" s="234"/>
      <c r="N85" s="46"/>
      <c r="O85" s="46"/>
      <c r="P85" s="46"/>
      <c r="Q85" s="46"/>
      <c r="R85" s="46"/>
      <c r="S85" s="46"/>
      <c r="T85" s="94"/>
      <c r="AT85" s="23" t="s">
        <v>566</v>
      </c>
      <c r="AU85" s="23" t="s">
        <v>87</v>
      </c>
    </row>
    <row r="86" s="1" customFormat="1" ht="25.5" customHeight="1">
      <c r="B86" s="45"/>
      <c r="C86" s="220" t="s">
        <v>150</v>
      </c>
      <c r="D86" s="220" t="s">
        <v>134</v>
      </c>
      <c r="E86" s="221" t="s">
        <v>572</v>
      </c>
      <c r="F86" s="222" t="s">
        <v>573</v>
      </c>
      <c r="G86" s="223" t="s">
        <v>352</v>
      </c>
      <c r="H86" s="224">
        <v>1</v>
      </c>
      <c r="I86" s="225"/>
      <c r="J86" s="226">
        <f>ROUND(I86*H86,2)</f>
        <v>0</v>
      </c>
      <c r="K86" s="222" t="s">
        <v>21</v>
      </c>
      <c r="L86" s="71"/>
      <c r="M86" s="227" t="s">
        <v>21</v>
      </c>
      <c r="N86" s="228" t="s">
        <v>47</v>
      </c>
      <c r="O86" s="46"/>
      <c r="P86" s="229">
        <f>O86*H86</f>
        <v>0</v>
      </c>
      <c r="Q86" s="229">
        <v>0</v>
      </c>
      <c r="R86" s="229">
        <f>Q86*H86</f>
        <v>0</v>
      </c>
      <c r="S86" s="229">
        <v>0</v>
      </c>
      <c r="T86" s="230">
        <f>S86*H86</f>
        <v>0</v>
      </c>
      <c r="AR86" s="23" t="s">
        <v>564</v>
      </c>
      <c r="AT86" s="23" t="s">
        <v>134</v>
      </c>
      <c r="AU86" s="23" t="s">
        <v>87</v>
      </c>
      <c r="AY86" s="23" t="s">
        <v>132</v>
      </c>
      <c r="BE86" s="231">
        <f>IF(N86="základní",J86,0)</f>
        <v>0</v>
      </c>
      <c r="BF86" s="231">
        <f>IF(N86="snížená",J86,0)</f>
        <v>0</v>
      </c>
      <c r="BG86" s="231">
        <f>IF(N86="zákl. přenesená",J86,0)</f>
        <v>0</v>
      </c>
      <c r="BH86" s="231">
        <f>IF(N86="sníž. přenesená",J86,0)</f>
        <v>0</v>
      </c>
      <c r="BI86" s="231">
        <f>IF(N86="nulová",J86,0)</f>
        <v>0</v>
      </c>
      <c r="BJ86" s="23" t="s">
        <v>84</v>
      </c>
      <c r="BK86" s="231">
        <f>ROUND(I86*H86,2)</f>
        <v>0</v>
      </c>
      <c r="BL86" s="23" t="s">
        <v>564</v>
      </c>
      <c r="BM86" s="23" t="s">
        <v>574</v>
      </c>
    </row>
    <row r="87" s="1" customFormat="1">
      <c r="B87" s="45"/>
      <c r="C87" s="73"/>
      <c r="D87" s="232" t="s">
        <v>566</v>
      </c>
      <c r="E87" s="73"/>
      <c r="F87" s="233" t="s">
        <v>571</v>
      </c>
      <c r="G87" s="73"/>
      <c r="H87" s="73"/>
      <c r="I87" s="190"/>
      <c r="J87" s="73"/>
      <c r="K87" s="73"/>
      <c r="L87" s="71"/>
      <c r="M87" s="234"/>
      <c r="N87" s="46"/>
      <c r="O87" s="46"/>
      <c r="P87" s="46"/>
      <c r="Q87" s="46"/>
      <c r="R87" s="46"/>
      <c r="S87" s="46"/>
      <c r="T87" s="94"/>
      <c r="AT87" s="23" t="s">
        <v>566</v>
      </c>
      <c r="AU87" s="23" t="s">
        <v>87</v>
      </c>
    </row>
    <row r="88" s="1" customFormat="1" ht="25.5" customHeight="1">
      <c r="B88" s="45"/>
      <c r="C88" s="220" t="s">
        <v>139</v>
      </c>
      <c r="D88" s="220" t="s">
        <v>134</v>
      </c>
      <c r="E88" s="221" t="s">
        <v>575</v>
      </c>
      <c r="F88" s="222" t="s">
        <v>576</v>
      </c>
      <c r="G88" s="223" t="s">
        <v>352</v>
      </c>
      <c r="H88" s="224">
        <v>1</v>
      </c>
      <c r="I88" s="225"/>
      <c r="J88" s="226">
        <f>ROUND(I88*H88,2)</f>
        <v>0</v>
      </c>
      <c r="K88" s="222" t="s">
        <v>21</v>
      </c>
      <c r="L88" s="71"/>
      <c r="M88" s="227" t="s">
        <v>21</v>
      </c>
      <c r="N88" s="228" t="s">
        <v>47</v>
      </c>
      <c r="O88" s="46"/>
      <c r="P88" s="229">
        <f>O88*H88</f>
        <v>0</v>
      </c>
      <c r="Q88" s="229">
        <v>0</v>
      </c>
      <c r="R88" s="229">
        <f>Q88*H88</f>
        <v>0</v>
      </c>
      <c r="S88" s="229">
        <v>0</v>
      </c>
      <c r="T88" s="230">
        <f>S88*H88</f>
        <v>0</v>
      </c>
      <c r="AR88" s="23" t="s">
        <v>564</v>
      </c>
      <c r="AT88" s="23" t="s">
        <v>134</v>
      </c>
      <c r="AU88" s="23" t="s">
        <v>87</v>
      </c>
      <c r="AY88" s="23" t="s">
        <v>132</v>
      </c>
      <c r="BE88" s="231">
        <f>IF(N88="základní",J88,0)</f>
        <v>0</v>
      </c>
      <c r="BF88" s="231">
        <f>IF(N88="snížená",J88,0)</f>
        <v>0</v>
      </c>
      <c r="BG88" s="231">
        <f>IF(N88="zákl. přenesená",J88,0)</f>
        <v>0</v>
      </c>
      <c r="BH88" s="231">
        <f>IF(N88="sníž. přenesená",J88,0)</f>
        <v>0</v>
      </c>
      <c r="BI88" s="231">
        <f>IF(N88="nulová",J88,0)</f>
        <v>0</v>
      </c>
      <c r="BJ88" s="23" t="s">
        <v>84</v>
      </c>
      <c r="BK88" s="231">
        <f>ROUND(I88*H88,2)</f>
        <v>0</v>
      </c>
      <c r="BL88" s="23" t="s">
        <v>564</v>
      </c>
      <c r="BM88" s="23" t="s">
        <v>577</v>
      </c>
    </row>
    <row r="89" s="1" customFormat="1" ht="16.5" customHeight="1">
      <c r="B89" s="45"/>
      <c r="C89" s="220" t="s">
        <v>163</v>
      </c>
      <c r="D89" s="220" t="s">
        <v>134</v>
      </c>
      <c r="E89" s="221" t="s">
        <v>578</v>
      </c>
      <c r="F89" s="222" t="s">
        <v>579</v>
      </c>
      <c r="G89" s="223" t="s">
        <v>563</v>
      </c>
      <c r="H89" s="224">
        <v>1</v>
      </c>
      <c r="I89" s="225"/>
      <c r="J89" s="226">
        <f>ROUND(I89*H89,2)</f>
        <v>0</v>
      </c>
      <c r="K89" s="222" t="s">
        <v>21</v>
      </c>
      <c r="L89" s="71"/>
      <c r="M89" s="227" t="s">
        <v>21</v>
      </c>
      <c r="N89" s="228" t="s">
        <v>47</v>
      </c>
      <c r="O89" s="46"/>
      <c r="P89" s="229">
        <f>O89*H89</f>
        <v>0</v>
      </c>
      <c r="Q89" s="229">
        <v>0</v>
      </c>
      <c r="R89" s="229">
        <f>Q89*H89</f>
        <v>0</v>
      </c>
      <c r="S89" s="229">
        <v>0</v>
      </c>
      <c r="T89" s="230">
        <f>S89*H89</f>
        <v>0</v>
      </c>
      <c r="AR89" s="23" t="s">
        <v>564</v>
      </c>
      <c r="AT89" s="23" t="s">
        <v>134</v>
      </c>
      <c r="AU89" s="23" t="s">
        <v>87</v>
      </c>
      <c r="AY89" s="23" t="s">
        <v>132</v>
      </c>
      <c r="BE89" s="231">
        <f>IF(N89="základní",J89,0)</f>
        <v>0</v>
      </c>
      <c r="BF89" s="231">
        <f>IF(N89="snížená",J89,0)</f>
        <v>0</v>
      </c>
      <c r="BG89" s="231">
        <f>IF(N89="zákl. přenesená",J89,0)</f>
        <v>0</v>
      </c>
      <c r="BH89" s="231">
        <f>IF(N89="sníž. přenesená",J89,0)</f>
        <v>0</v>
      </c>
      <c r="BI89" s="231">
        <f>IF(N89="nulová",J89,0)</f>
        <v>0</v>
      </c>
      <c r="BJ89" s="23" t="s">
        <v>84</v>
      </c>
      <c r="BK89" s="231">
        <f>ROUND(I89*H89,2)</f>
        <v>0</v>
      </c>
      <c r="BL89" s="23" t="s">
        <v>564</v>
      </c>
      <c r="BM89" s="23" t="s">
        <v>580</v>
      </c>
    </row>
    <row r="90" s="1" customFormat="1">
      <c r="B90" s="45"/>
      <c r="C90" s="73"/>
      <c r="D90" s="232" t="s">
        <v>566</v>
      </c>
      <c r="E90" s="73"/>
      <c r="F90" s="233" t="s">
        <v>581</v>
      </c>
      <c r="G90" s="73"/>
      <c r="H90" s="73"/>
      <c r="I90" s="190"/>
      <c r="J90" s="73"/>
      <c r="K90" s="73"/>
      <c r="L90" s="71"/>
      <c r="M90" s="234"/>
      <c r="N90" s="46"/>
      <c r="O90" s="46"/>
      <c r="P90" s="46"/>
      <c r="Q90" s="46"/>
      <c r="R90" s="46"/>
      <c r="S90" s="46"/>
      <c r="T90" s="94"/>
      <c r="AT90" s="23" t="s">
        <v>566</v>
      </c>
      <c r="AU90" s="23" t="s">
        <v>87</v>
      </c>
    </row>
    <row r="91" s="1" customFormat="1" ht="25.5" customHeight="1">
      <c r="B91" s="45"/>
      <c r="C91" s="220" t="s">
        <v>169</v>
      </c>
      <c r="D91" s="220" t="s">
        <v>134</v>
      </c>
      <c r="E91" s="221" t="s">
        <v>582</v>
      </c>
      <c r="F91" s="222" t="s">
        <v>583</v>
      </c>
      <c r="G91" s="223" t="s">
        <v>352</v>
      </c>
      <c r="H91" s="224">
        <v>3</v>
      </c>
      <c r="I91" s="225"/>
      <c r="J91" s="226">
        <f>ROUND(I91*H91,2)</f>
        <v>0</v>
      </c>
      <c r="K91" s="222" t="s">
        <v>21</v>
      </c>
      <c r="L91" s="71"/>
      <c r="M91" s="227" t="s">
        <v>21</v>
      </c>
      <c r="N91" s="228" t="s">
        <v>47</v>
      </c>
      <c r="O91" s="46"/>
      <c r="P91" s="229">
        <f>O91*H91</f>
        <v>0</v>
      </c>
      <c r="Q91" s="229">
        <v>0</v>
      </c>
      <c r="R91" s="229">
        <f>Q91*H91</f>
        <v>0</v>
      </c>
      <c r="S91" s="229">
        <v>0</v>
      </c>
      <c r="T91" s="230">
        <f>S91*H91</f>
        <v>0</v>
      </c>
      <c r="AR91" s="23" t="s">
        <v>564</v>
      </c>
      <c r="AT91" s="23" t="s">
        <v>134</v>
      </c>
      <c r="AU91" s="23" t="s">
        <v>87</v>
      </c>
      <c r="AY91" s="23" t="s">
        <v>132</v>
      </c>
      <c r="BE91" s="231">
        <f>IF(N91="základní",J91,0)</f>
        <v>0</v>
      </c>
      <c r="BF91" s="231">
        <f>IF(N91="snížená",J91,0)</f>
        <v>0</v>
      </c>
      <c r="BG91" s="231">
        <f>IF(N91="zákl. přenesená",J91,0)</f>
        <v>0</v>
      </c>
      <c r="BH91" s="231">
        <f>IF(N91="sníž. přenesená",J91,0)</f>
        <v>0</v>
      </c>
      <c r="BI91" s="231">
        <f>IF(N91="nulová",J91,0)</f>
        <v>0</v>
      </c>
      <c r="BJ91" s="23" t="s">
        <v>84</v>
      </c>
      <c r="BK91" s="231">
        <f>ROUND(I91*H91,2)</f>
        <v>0</v>
      </c>
      <c r="BL91" s="23" t="s">
        <v>564</v>
      </c>
      <c r="BM91" s="23" t="s">
        <v>584</v>
      </c>
    </row>
    <row r="92" s="1" customFormat="1" ht="25.5" customHeight="1">
      <c r="B92" s="45"/>
      <c r="C92" s="220" t="s">
        <v>173</v>
      </c>
      <c r="D92" s="220" t="s">
        <v>134</v>
      </c>
      <c r="E92" s="221" t="s">
        <v>585</v>
      </c>
      <c r="F92" s="222" t="s">
        <v>586</v>
      </c>
      <c r="G92" s="223" t="s">
        <v>352</v>
      </c>
      <c r="H92" s="224">
        <v>1</v>
      </c>
      <c r="I92" s="225"/>
      <c r="J92" s="226">
        <f>ROUND(I92*H92,2)</f>
        <v>0</v>
      </c>
      <c r="K92" s="222" t="s">
        <v>21</v>
      </c>
      <c r="L92" s="71"/>
      <c r="M92" s="227" t="s">
        <v>21</v>
      </c>
      <c r="N92" s="228" t="s">
        <v>47</v>
      </c>
      <c r="O92" s="46"/>
      <c r="P92" s="229">
        <f>O92*H92</f>
        <v>0</v>
      </c>
      <c r="Q92" s="229">
        <v>0</v>
      </c>
      <c r="R92" s="229">
        <f>Q92*H92</f>
        <v>0</v>
      </c>
      <c r="S92" s="229">
        <v>0</v>
      </c>
      <c r="T92" s="230">
        <f>S92*H92</f>
        <v>0</v>
      </c>
      <c r="AR92" s="23" t="s">
        <v>564</v>
      </c>
      <c r="AT92" s="23" t="s">
        <v>134</v>
      </c>
      <c r="AU92" s="23" t="s">
        <v>87</v>
      </c>
      <c r="AY92" s="23" t="s">
        <v>132</v>
      </c>
      <c r="BE92" s="231">
        <f>IF(N92="základní",J92,0)</f>
        <v>0</v>
      </c>
      <c r="BF92" s="231">
        <f>IF(N92="snížená",J92,0)</f>
        <v>0</v>
      </c>
      <c r="BG92" s="231">
        <f>IF(N92="zákl. přenesená",J92,0)</f>
        <v>0</v>
      </c>
      <c r="BH92" s="231">
        <f>IF(N92="sníž. přenesená",J92,0)</f>
        <v>0</v>
      </c>
      <c r="BI92" s="231">
        <f>IF(N92="nulová",J92,0)</f>
        <v>0</v>
      </c>
      <c r="BJ92" s="23" t="s">
        <v>84</v>
      </c>
      <c r="BK92" s="231">
        <f>ROUND(I92*H92,2)</f>
        <v>0</v>
      </c>
      <c r="BL92" s="23" t="s">
        <v>564</v>
      </c>
      <c r="BM92" s="23" t="s">
        <v>587</v>
      </c>
    </row>
    <row r="93" s="1" customFormat="1" ht="16.5" customHeight="1">
      <c r="B93" s="45"/>
      <c r="C93" s="220" t="s">
        <v>181</v>
      </c>
      <c r="D93" s="220" t="s">
        <v>134</v>
      </c>
      <c r="E93" s="221" t="s">
        <v>588</v>
      </c>
      <c r="F93" s="222" t="s">
        <v>589</v>
      </c>
      <c r="G93" s="223" t="s">
        <v>352</v>
      </c>
      <c r="H93" s="224">
        <v>1</v>
      </c>
      <c r="I93" s="225"/>
      <c r="J93" s="226">
        <f>ROUND(I93*H93,2)</f>
        <v>0</v>
      </c>
      <c r="K93" s="222" t="s">
        <v>21</v>
      </c>
      <c r="L93" s="71"/>
      <c r="M93" s="227" t="s">
        <v>21</v>
      </c>
      <c r="N93" s="228" t="s">
        <v>47</v>
      </c>
      <c r="O93" s="46"/>
      <c r="P93" s="229">
        <f>O93*H93</f>
        <v>0</v>
      </c>
      <c r="Q93" s="229">
        <v>0</v>
      </c>
      <c r="R93" s="229">
        <f>Q93*H93</f>
        <v>0</v>
      </c>
      <c r="S93" s="229">
        <v>0</v>
      </c>
      <c r="T93" s="230">
        <f>S93*H93</f>
        <v>0</v>
      </c>
      <c r="AR93" s="23" t="s">
        <v>564</v>
      </c>
      <c r="AT93" s="23" t="s">
        <v>134</v>
      </c>
      <c r="AU93" s="23" t="s">
        <v>87</v>
      </c>
      <c r="AY93" s="23" t="s">
        <v>132</v>
      </c>
      <c r="BE93" s="231">
        <f>IF(N93="základní",J93,0)</f>
        <v>0</v>
      </c>
      <c r="BF93" s="231">
        <f>IF(N93="snížená",J93,0)</f>
        <v>0</v>
      </c>
      <c r="BG93" s="231">
        <f>IF(N93="zákl. přenesená",J93,0)</f>
        <v>0</v>
      </c>
      <c r="BH93" s="231">
        <f>IF(N93="sníž. přenesená",J93,0)</f>
        <v>0</v>
      </c>
      <c r="BI93" s="231">
        <f>IF(N93="nulová",J93,0)</f>
        <v>0</v>
      </c>
      <c r="BJ93" s="23" t="s">
        <v>84</v>
      </c>
      <c r="BK93" s="231">
        <f>ROUND(I93*H93,2)</f>
        <v>0</v>
      </c>
      <c r="BL93" s="23" t="s">
        <v>564</v>
      </c>
      <c r="BM93" s="23" t="s">
        <v>590</v>
      </c>
    </row>
    <row r="94" s="1" customFormat="1" ht="16.5" customHeight="1">
      <c r="B94" s="45"/>
      <c r="C94" s="220" t="s">
        <v>186</v>
      </c>
      <c r="D94" s="220" t="s">
        <v>134</v>
      </c>
      <c r="E94" s="221" t="s">
        <v>591</v>
      </c>
      <c r="F94" s="222" t="s">
        <v>592</v>
      </c>
      <c r="G94" s="223" t="s">
        <v>563</v>
      </c>
      <c r="H94" s="224">
        <v>1</v>
      </c>
      <c r="I94" s="225"/>
      <c r="J94" s="226">
        <f>ROUND(I94*H94,2)</f>
        <v>0</v>
      </c>
      <c r="K94" s="222" t="s">
        <v>21</v>
      </c>
      <c r="L94" s="71"/>
      <c r="M94" s="227" t="s">
        <v>21</v>
      </c>
      <c r="N94" s="228" t="s">
        <v>47</v>
      </c>
      <c r="O94" s="46"/>
      <c r="P94" s="229">
        <f>O94*H94</f>
        <v>0</v>
      </c>
      <c r="Q94" s="229">
        <v>0</v>
      </c>
      <c r="R94" s="229">
        <f>Q94*H94</f>
        <v>0</v>
      </c>
      <c r="S94" s="229">
        <v>0</v>
      </c>
      <c r="T94" s="230">
        <f>S94*H94</f>
        <v>0</v>
      </c>
      <c r="AR94" s="23" t="s">
        <v>564</v>
      </c>
      <c r="AT94" s="23" t="s">
        <v>134</v>
      </c>
      <c r="AU94" s="23" t="s">
        <v>87</v>
      </c>
      <c r="AY94" s="23" t="s">
        <v>132</v>
      </c>
      <c r="BE94" s="231">
        <f>IF(N94="základní",J94,0)</f>
        <v>0</v>
      </c>
      <c r="BF94" s="231">
        <f>IF(N94="snížená",J94,0)</f>
        <v>0</v>
      </c>
      <c r="BG94" s="231">
        <f>IF(N94="zákl. přenesená",J94,0)</f>
        <v>0</v>
      </c>
      <c r="BH94" s="231">
        <f>IF(N94="sníž. přenesená",J94,0)</f>
        <v>0</v>
      </c>
      <c r="BI94" s="231">
        <f>IF(N94="nulová",J94,0)</f>
        <v>0</v>
      </c>
      <c r="BJ94" s="23" t="s">
        <v>84</v>
      </c>
      <c r="BK94" s="231">
        <f>ROUND(I94*H94,2)</f>
        <v>0</v>
      </c>
      <c r="BL94" s="23" t="s">
        <v>564</v>
      </c>
      <c r="BM94" s="23" t="s">
        <v>593</v>
      </c>
    </row>
    <row r="95" s="1" customFormat="1">
      <c r="B95" s="45"/>
      <c r="C95" s="73"/>
      <c r="D95" s="232" t="s">
        <v>566</v>
      </c>
      <c r="E95" s="73"/>
      <c r="F95" s="233" t="s">
        <v>594</v>
      </c>
      <c r="G95" s="73"/>
      <c r="H95" s="73"/>
      <c r="I95" s="190"/>
      <c r="J95" s="73"/>
      <c r="K95" s="73"/>
      <c r="L95" s="71"/>
      <c r="M95" s="234"/>
      <c r="N95" s="46"/>
      <c r="O95" s="46"/>
      <c r="P95" s="46"/>
      <c r="Q95" s="46"/>
      <c r="R95" s="46"/>
      <c r="S95" s="46"/>
      <c r="T95" s="94"/>
      <c r="AT95" s="23" t="s">
        <v>566</v>
      </c>
      <c r="AU95" s="23" t="s">
        <v>87</v>
      </c>
    </row>
    <row r="96" s="1" customFormat="1" ht="16.5" customHeight="1">
      <c r="B96" s="45"/>
      <c r="C96" s="220" t="s">
        <v>194</v>
      </c>
      <c r="D96" s="220" t="s">
        <v>134</v>
      </c>
      <c r="E96" s="221" t="s">
        <v>595</v>
      </c>
      <c r="F96" s="222" t="s">
        <v>596</v>
      </c>
      <c r="G96" s="223" t="s">
        <v>563</v>
      </c>
      <c r="H96" s="224">
        <v>1</v>
      </c>
      <c r="I96" s="225"/>
      <c r="J96" s="226">
        <f>ROUND(I96*H96,2)</f>
        <v>0</v>
      </c>
      <c r="K96" s="222" t="s">
        <v>21</v>
      </c>
      <c r="L96" s="71"/>
      <c r="M96" s="227" t="s">
        <v>21</v>
      </c>
      <c r="N96" s="228" t="s">
        <v>47</v>
      </c>
      <c r="O96" s="46"/>
      <c r="P96" s="229">
        <f>O96*H96</f>
        <v>0</v>
      </c>
      <c r="Q96" s="229">
        <v>0</v>
      </c>
      <c r="R96" s="229">
        <f>Q96*H96</f>
        <v>0</v>
      </c>
      <c r="S96" s="229">
        <v>0</v>
      </c>
      <c r="T96" s="230">
        <f>S96*H96</f>
        <v>0</v>
      </c>
      <c r="AR96" s="23" t="s">
        <v>564</v>
      </c>
      <c r="AT96" s="23" t="s">
        <v>134</v>
      </c>
      <c r="AU96" s="23" t="s">
        <v>87</v>
      </c>
      <c r="AY96" s="23" t="s">
        <v>132</v>
      </c>
      <c r="BE96" s="231">
        <f>IF(N96="základní",J96,0)</f>
        <v>0</v>
      </c>
      <c r="BF96" s="231">
        <f>IF(N96="snížená",J96,0)</f>
        <v>0</v>
      </c>
      <c r="BG96" s="231">
        <f>IF(N96="zákl. přenesená",J96,0)</f>
        <v>0</v>
      </c>
      <c r="BH96" s="231">
        <f>IF(N96="sníž. přenesená",J96,0)</f>
        <v>0</v>
      </c>
      <c r="BI96" s="231">
        <f>IF(N96="nulová",J96,0)</f>
        <v>0</v>
      </c>
      <c r="BJ96" s="23" t="s">
        <v>84</v>
      </c>
      <c r="BK96" s="231">
        <f>ROUND(I96*H96,2)</f>
        <v>0</v>
      </c>
      <c r="BL96" s="23" t="s">
        <v>564</v>
      </c>
      <c r="BM96" s="23" t="s">
        <v>597</v>
      </c>
    </row>
    <row r="97" s="1" customFormat="1">
      <c r="B97" s="45"/>
      <c r="C97" s="73"/>
      <c r="D97" s="232" t="s">
        <v>566</v>
      </c>
      <c r="E97" s="73"/>
      <c r="F97" s="233" t="s">
        <v>598</v>
      </c>
      <c r="G97" s="73"/>
      <c r="H97" s="73"/>
      <c r="I97" s="190"/>
      <c r="J97" s="73"/>
      <c r="K97" s="73"/>
      <c r="L97" s="71"/>
      <c r="M97" s="234"/>
      <c r="N97" s="46"/>
      <c r="O97" s="46"/>
      <c r="P97" s="46"/>
      <c r="Q97" s="46"/>
      <c r="R97" s="46"/>
      <c r="S97" s="46"/>
      <c r="T97" s="94"/>
      <c r="AT97" s="23" t="s">
        <v>566</v>
      </c>
      <c r="AU97" s="23" t="s">
        <v>87</v>
      </c>
    </row>
    <row r="98" s="1" customFormat="1" ht="16.5" customHeight="1">
      <c r="B98" s="45"/>
      <c r="C98" s="220" t="s">
        <v>201</v>
      </c>
      <c r="D98" s="220" t="s">
        <v>134</v>
      </c>
      <c r="E98" s="221" t="s">
        <v>599</v>
      </c>
      <c r="F98" s="222" t="s">
        <v>600</v>
      </c>
      <c r="G98" s="223" t="s">
        <v>563</v>
      </c>
      <c r="H98" s="224">
        <v>1</v>
      </c>
      <c r="I98" s="225"/>
      <c r="J98" s="226">
        <f>ROUND(I98*H98,2)</f>
        <v>0</v>
      </c>
      <c r="K98" s="222" t="s">
        <v>21</v>
      </c>
      <c r="L98" s="71"/>
      <c r="M98" s="227" t="s">
        <v>21</v>
      </c>
      <c r="N98" s="228" t="s">
        <v>47</v>
      </c>
      <c r="O98" s="46"/>
      <c r="P98" s="229">
        <f>O98*H98</f>
        <v>0</v>
      </c>
      <c r="Q98" s="229">
        <v>0</v>
      </c>
      <c r="R98" s="229">
        <f>Q98*H98</f>
        <v>0</v>
      </c>
      <c r="S98" s="229">
        <v>0</v>
      </c>
      <c r="T98" s="230">
        <f>S98*H98</f>
        <v>0</v>
      </c>
      <c r="AR98" s="23" t="s">
        <v>564</v>
      </c>
      <c r="AT98" s="23" t="s">
        <v>134</v>
      </c>
      <c r="AU98" s="23" t="s">
        <v>87</v>
      </c>
      <c r="AY98" s="23" t="s">
        <v>132</v>
      </c>
      <c r="BE98" s="231">
        <f>IF(N98="základní",J98,0)</f>
        <v>0</v>
      </c>
      <c r="BF98" s="231">
        <f>IF(N98="snížená",J98,0)</f>
        <v>0</v>
      </c>
      <c r="BG98" s="231">
        <f>IF(N98="zákl. přenesená",J98,0)</f>
        <v>0</v>
      </c>
      <c r="BH98" s="231">
        <f>IF(N98="sníž. přenesená",J98,0)</f>
        <v>0</v>
      </c>
      <c r="BI98" s="231">
        <f>IF(N98="nulová",J98,0)</f>
        <v>0</v>
      </c>
      <c r="BJ98" s="23" t="s">
        <v>84</v>
      </c>
      <c r="BK98" s="231">
        <f>ROUND(I98*H98,2)</f>
        <v>0</v>
      </c>
      <c r="BL98" s="23" t="s">
        <v>564</v>
      </c>
      <c r="BM98" s="23" t="s">
        <v>601</v>
      </c>
    </row>
    <row r="99" s="10" customFormat="1" ht="29.88" customHeight="1">
      <c r="B99" s="204"/>
      <c r="C99" s="205"/>
      <c r="D99" s="206" t="s">
        <v>75</v>
      </c>
      <c r="E99" s="218" t="s">
        <v>76</v>
      </c>
      <c r="F99" s="218" t="s">
        <v>558</v>
      </c>
      <c r="G99" s="205"/>
      <c r="H99" s="205"/>
      <c r="I99" s="208"/>
      <c r="J99" s="219">
        <f>BK99</f>
        <v>0</v>
      </c>
      <c r="K99" s="205"/>
      <c r="L99" s="210"/>
      <c r="M99" s="211"/>
      <c r="N99" s="212"/>
      <c r="O99" s="212"/>
      <c r="P99" s="213">
        <f>SUM(P100:P105)</f>
        <v>0</v>
      </c>
      <c r="Q99" s="212"/>
      <c r="R99" s="213">
        <f>SUM(R100:R105)</f>
        <v>0</v>
      </c>
      <c r="S99" s="212"/>
      <c r="T99" s="214">
        <f>SUM(T100:T105)</f>
        <v>0</v>
      </c>
      <c r="AR99" s="215" t="s">
        <v>159</v>
      </c>
      <c r="AT99" s="216" t="s">
        <v>75</v>
      </c>
      <c r="AU99" s="216" t="s">
        <v>84</v>
      </c>
      <c r="AY99" s="215" t="s">
        <v>132</v>
      </c>
      <c r="BK99" s="217">
        <f>SUM(BK100:BK105)</f>
        <v>0</v>
      </c>
    </row>
    <row r="100" s="1" customFormat="1" ht="16.5" customHeight="1">
      <c r="B100" s="45"/>
      <c r="C100" s="220" t="s">
        <v>207</v>
      </c>
      <c r="D100" s="220" t="s">
        <v>134</v>
      </c>
      <c r="E100" s="221" t="s">
        <v>602</v>
      </c>
      <c r="F100" s="222" t="s">
        <v>603</v>
      </c>
      <c r="G100" s="223" t="s">
        <v>563</v>
      </c>
      <c r="H100" s="224">
        <v>1</v>
      </c>
      <c r="I100" s="225"/>
      <c r="J100" s="226">
        <f>ROUND(I100*H100,2)</f>
        <v>0</v>
      </c>
      <c r="K100" s="222" t="s">
        <v>21</v>
      </c>
      <c r="L100" s="71"/>
      <c r="M100" s="227" t="s">
        <v>21</v>
      </c>
      <c r="N100" s="228" t="s">
        <v>47</v>
      </c>
      <c r="O100" s="46"/>
      <c r="P100" s="229">
        <f>O100*H100</f>
        <v>0</v>
      </c>
      <c r="Q100" s="229">
        <v>0</v>
      </c>
      <c r="R100" s="229">
        <f>Q100*H100</f>
        <v>0</v>
      </c>
      <c r="S100" s="229">
        <v>0</v>
      </c>
      <c r="T100" s="230">
        <f>S100*H100</f>
        <v>0</v>
      </c>
      <c r="AR100" s="23" t="s">
        <v>564</v>
      </c>
      <c r="AT100" s="23" t="s">
        <v>134</v>
      </c>
      <c r="AU100" s="23" t="s">
        <v>87</v>
      </c>
      <c r="AY100" s="23" t="s">
        <v>132</v>
      </c>
      <c r="BE100" s="231">
        <f>IF(N100="základní",J100,0)</f>
        <v>0</v>
      </c>
      <c r="BF100" s="231">
        <f>IF(N100="snížená",J100,0)</f>
        <v>0</v>
      </c>
      <c r="BG100" s="231">
        <f>IF(N100="zákl. přenesená",J100,0)</f>
        <v>0</v>
      </c>
      <c r="BH100" s="231">
        <f>IF(N100="sníž. přenesená",J100,0)</f>
        <v>0</v>
      </c>
      <c r="BI100" s="231">
        <f>IF(N100="nulová",J100,0)</f>
        <v>0</v>
      </c>
      <c r="BJ100" s="23" t="s">
        <v>84</v>
      </c>
      <c r="BK100" s="231">
        <f>ROUND(I100*H100,2)</f>
        <v>0</v>
      </c>
      <c r="BL100" s="23" t="s">
        <v>564</v>
      </c>
      <c r="BM100" s="23" t="s">
        <v>604</v>
      </c>
    </row>
    <row r="101" s="1" customFormat="1">
      <c r="B101" s="45"/>
      <c r="C101" s="73"/>
      <c r="D101" s="232" t="s">
        <v>566</v>
      </c>
      <c r="E101" s="73"/>
      <c r="F101" s="233" t="s">
        <v>605</v>
      </c>
      <c r="G101" s="73"/>
      <c r="H101" s="73"/>
      <c r="I101" s="190"/>
      <c r="J101" s="73"/>
      <c r="K101" s="73"/>
      <c r="L101" s="71"/>
      <c r="M101" s="234"/>
      <c r="N101" s="46"/>
      <c r="O101" s="46"/>
      <c r="P101" s="46"/>
      <c r="Q101" s="46"/>
      <c r="R101" s="46"/>
      <c r="S101" s="46"/>
      <c r="T101" s="94"/>
      <c r="AT101" s="23" t="s">
        <v>566</v>
      </c>
      <c r="AU101" s="23" t="s">
        <v>87</v>
      </c>
    </row>
    <row r="102" s="1" customFormat="1" ht="16.5" customHeight="1">
      <c r="B102" s="45"/>
      <c r="C102" s="220" t="s">
        <v>213</v>
      </c>
      <c r="D102" s="220" t="s">
        <v>134</v>
      </c>
      <c r="E102" s="221" t="s">
        <v>606</v>
      </c>
      <c r="F102" s="222" t="s">
        <v>607</v>
      </c>
      <c r="G102" s="223" t="s">
        <v>563</v>
      </c>
      <c r="H102" s="224">
        <v>1</v>
      </c>
      <c r="I102" s="225"/>
      <c r="J102" s="226">
        <f>ROUND(I102*H102,2)</f>
        <v>0</v>
      </c>
      <c r="K102" s="222" t="s">
        <v>21</v>
      </c>
      <c r="L102" s="71"/>
      <c r="M102" s="227" t="s">
        <v>21</v>
      </c>
      <c r="N102" s="228" t="s">
        <v>47</v>
      </c>
      <c r="O102" s="46"/>
      <c r="P102" s="229">
        <f>O102*H102</f>
        <v>0</v>
      </c>
      <c r="Q102" s="229">
        <v>0</v>
      </c>
      <c r="R102" s="229">
        <f>Q102*H102</f>
        <v>0</v>
      </c>
      <c r="S102" s="229">
        <v>0</v>
      </c>
      <c r="T102" s="230">
        <f>S102*H102</f>
        <v>0</v>
      </c>
      <c r="AR102" s="23" t="s">
        <v>139</v>
      </c>
      <c r="AT102" s="23" t="s">
        <v>134</v>
      </c>
      <c r="AU102" s="23" t="s">
        <v>87</v>
      </c>
      <c r="AY102" s="23" t="s">
        <v>132</v>
      </c>
      <c r="BE102" s="231">
        <f>IF(N102="základní",J102,0)</f>
        <v>0</v>
      </c>
      <c r="BF102" s="231">
        <f>IF(N102="snížená",J102,0)</f>
        <v>0</v>
      </c>
      <c r="BG102" s="231">
        <f>IF(N102="zákl. přenesená",J102,0)</f>
        <v>0</v>
      </c>
      <c r="BH102" s="231">
        <f>IF(N102="sníž. přenesená",J102,0)</f>
        <v>0</v>
      </c>
      <c r="BI102" s="231">
        <f>IF(N102="nulová",J102,0)</f>
        <v>0</v>
      </c>
      <c r="BJ102" s="23" t="s">
        <v>84</v>
      </c>
      <c r="BK102" s="231">
        <f>ROUND(I102*H102,2)</f>
        <v>0</v>
      </c>
      <c r="BL102" s="23" t="s">
        <v>139</v>
      </c>
      <c r="BM102" s="23" t="s">
        <v>608</v>
      </c>
    </row>
    <row r="103" s="11" customFormat="1">
      <c r="B103" s="235"/>
      <c r="C103" s="236"/>
      <c r="D103" s="232" t="s">
        <v>143</v>
      </c>
      <c r="E103" s="237" t="s">
        <v>21</v>
      </c>
      <c r="F103" s="238" t="s">
        <v>609</v>
      </c>
      <c r="G103" s="236"/>
      <c r="H103" s="239">
        <v>1</v>
      </c>
      <c r="I103" s="240"/>
      <c r="J103" s="236"/>
      <c r="K103" s="236"/>
      <c r="L103" s="241"/>
      <c r="M103" s="242"/>
      <c r="N103" s="243"/>
      <c r="O103" s="243"/>
      <c r="P103" s="243"/>
      <c r="Q103" s="243"/>
      <c r="R103" s="243"/>
      <c r="S103" s="243"/>
      <c r="T103" s="244"/>
      <c r="AT103" s="245" t="s">
        <v>143</v>
      </c>
      <c r="AU103" s="245" t="s">
        <v>87</v>
      </c>
      <c r="AV103" s="11" t="s">
        <v>87</v>
      </c>
      <c r="AW103" s="11" t="s">
        <v>39</v>
      </c>
      <c r="AX103" s="11" t="s">
        <v>84</v>
      </c>
      <c r="AY103" s="245" t="s">
        <v>132</v>
      </c>
    </row>
    <row r="104" s="1" customFormat="1" ht="16.5" customHeight="1">
      <c r="B104" s="45"/>
      <c r="C104" s="220" t="s">
        <v>10</v>
      </c>
      <c r="D104" s="220" t="s">
        <v>134</v>
      </c>
      <c r="E104" s="221" t="s">
        <v>610</v>
      </c>
      <c r="F104" s="222" t="s">
        <v>611</v>
      </c>
      <c r="G104" s="223" t="s">
        <v>563</v>
      </c>
      <c r="H104" s="224">
        <v>1</v>
      </c>
      <c r="I104" s="225"/>
      <c r="J104" s="226">
        <f>ROUND(I104*H104,2)</f>
        <v>0</v>
      </c>
      <c r="K104" s="222" t="s">
        <v>21</v>
      </c>
      <c r="L104" s="71"/>
      <c r="M104" s="227" t="s">
        <v>21</v>
      </c>
      <c r="N104" s="228" t="s">
        <v>47</v>
      </c>
      <c r="O104" s="46"/>
      <c r="P104" s="229">
        <f>O104*H104</f>
        <v>0</v>
      </c>
      <c r="Q104" s="229">
        <v>0</v>
      </c>
      <c r="R104" s="229">
        <f>Q104*H104</f>
        <v>0</v>
      </c>
      <c r="S104" s="229">
        <v>0</v>
      </c>
      <c r="T104" s="230">
        <f>S104*H104</f>
        <v>0</v>
      </c>
      <c r="AR104" s="23" t="s">
        <v>564</v>
      </c>
      <c r="AT104" s="23" t="s">
        <v>134</v>
      </c>
      <c r="AU104" s="23" t="s">
        <v>87</v>
      </c>
      <c r="AY104" s="23" t="s">
        <v>132</v>
      </c>
      <c r="BE104" s="231">
        <f>IF(N104="základní",J104,0)</f>
        <v>0</v>
      </c>
      <c r="BF104" s="231">
        <f>IF(N104="snížená",J104,0)</f>
        <v>0</v>
      </c>
      <c r="BG104" s="231">
        <f>IF(N104="zákl. přenesená",J104,0)</f>
        <v>0</v>
      </c>
      <c r="BH104" s="231">
        <f>IF(N104="sníž. přenesená",J104,0)</f>
        <v>0</v>
      </c>
      <c r="BI104" s="231">
        <f>IF(N104="nulová",J104,0)</f>
        <v>0</v>
      </c>
      <c r="BJ104" s="23" t="s">
        <v>84</v>
      </c>
      <c r="BK104" s="231">
        <f>ROUND(I104*H104,2)</f>
        <v>0</v>
      </c>
      <c r="BL104" s="23" t="s">
        <v>564</v>
      </c>
      <c r="BM104" s="23" t="s">
        <v>612</v>
      </c>
    </row>
    <row r="105" s="1" customFormat="1">
      <c r="B105" s="45"/>
      <c r="C105" s="73"/>
      <c r="D105" s="232" t="s">
        <v>566</v>
      </c>
      <c r="E105" s="73"/>
      <c r="F105" s="233" t="s">
        <v>613</v>
      </c>
      <c r="G105" s="73"/>
      <c r="H105" s="73"/>
      <c r="I105" s="190"/>
      <c r="J105" s="73"/>
      <c r="K105" s="73"/>
      <c r="L105" s="71"/>
      <c r="M105" s="277"/>
      <c r="N105" s="278"/>
      <c r="O105" s="278"/>
      <c r="P105" s="278"/>
      <c r="Q105" s="278"/>
      <c r="R105" s="278"/>
      <c r="S105" s="278"/>
      <c r="T105" s="279"/>
      <c r="AT105" s="23" t="s">
        <v>566</v>
      </c>
      <c r="AU105" s="23" t="s">
        <v>87</v>
      </c>
    </row>
    <row r="106" s="1" customFormat="1" ht="6.96" customHeight="1">
      <c r="B106" s="66"/>
      <c r="C106" s="67"/>
      <c r="D106" s="67"/>
      <c r="E106" s="67"/>
      <c r="F106" s="67"/>
      <c r="G106" s="67"/>
      <c r="H106" s="67"/>
      <c r="I106" s="165"/>
      <c r="J106" s="67"/>
      <c r="K106" s="67"/>
      <c r="L106" s="71"/>
    </row>
  </sheetData>
  <sheetProtection sheet="1" autoFilter="0" formatColumns="0" formatRows="0" objects="1" scenarios="1" spinCount="100000" saltValue="1uW2DRe8/K5IMQ8diN5jr3WNp8edqa7VqZ71aumBziMBnv4Gf7j/FYPbCEk/3IACmYBKcI2xMugmaSPVwjeiOQ==" hashValue="zou5zwvgUI+wOI2sgig0nRPlN7eCDYJuFzPcywd24vasCmpBxcRUm5cE03OmaFjAdo9mkPQC5CGODUCkTVWhdw==" algorithmName="SHA-512" password="CC35"/>
  <autoFilter ref="C78:K105"/>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0" customWidth="1"/>
    <col min="2" max="2" width="1.664063" style="280" customWidth="1"/>
    <col min="3" max="4" width="5" style="280" customWidth="1"/>
    <col min="5" max="5" width="11.67" style="280" customWidth="1"/>
    <col min="6" max="6" width="9.17" style="280" customWidth="1"/>
    <col min="7" max="7" width="5" style="280" customWidth="1"/>
    <col min="8" max="8" width="77.83" style="280" customWidth="1"/>
    <col min="9" max="10" width="20" style="280" customWidth="1"/>
    <col min="11" max="11" width="1.664063" style="280" customWidth="1"/>
  </cols>
  <sheetData>
    <row r="1" ht="37.5" customHeight="1"/>
    <row r="2" ht="7.5" customHeight="1">
      <c r="B2" s="281"/>
      <c r="C2" s="282"/>
      <c r="D2" s="282"/>
      <c r="E2" s="282"/>
      <c r="F2" s="282"/>
      <c r="G2" s="282"/>
      <c r="H2" s="282"/>
      <c r="I2" s="282"/>
      <c r="J2" s="282"/>
      <c r="K2" s="283"/>
    </row>
    <row r="3" s="14" customFormat="1" ht="45" customHeight="1">
      <c r="B3" s="284"/>
      <c r="C3" s="285" t="s">
        <v>614</v>
      </c>
      <c r="D3" s="285"/>
      <c r="E3" s="285"/>
      <c r="F3" s="285"/>
      <c r="G3" s="285"/>
      <c r="H3" s="285"/>
      <c r="I3" s="285"/>
      <c r="J3" s="285"/>
      <c r="K3" s="286"/>
    </row>
    <row r="4" ht="25.5" customHeight="1">
      <c r="B4" s="287"/>
      <c r="C4" s="288" t="s">
        <v>615</v>
      </c>
      <c r="D4" s="288"/>
      <c r="E4" s="288"/>
      <c r="F4" s="288"/>
      <c r="G4" s="288"/>
      <c r="H4" s="288"/>
      <c r="I4" s="288"/>
      <c r="J4" s="288"/>
      <c r="K4" s="289"/>
    </row>
    <row r="5" ht="5.25" customHeight="1">
      <c r="B5" s="287"/>
      <c r="C5" s="290"/>
      <c r="D5" s="290"/>
      <c r="E5" s="290"/>
      <c r="F5" s="290"/>
      <c r="G5" s="290"/>
      <c r="H5" s="290"/>
      <c r="I5" s="290"/>
      <c r="J5" s="290"/>
      <c r="K5" s="289"/>
    </row>
    <row r="6" ht="15" customHeight="1">
      <c r="B6" s="287"/>
      <c r="C6" s="291" t="s">
        <v>616</v>
      </c>
      <c r="D6" s="291"/>
      <c r="E6" s="291"/>
      <c r="F6" s="291"/>
      <c r="G6" s="291"/>
      <c r="H6" s="291"/>
      <c r="I6" s="291"/>
      <c r="J6" s="291"/>
      <c r="K6" s="289"/>
    </row>
    <row r="7" ht="15" customHeight="1">
      <c r="B7" s="292"/>
      <c r="C7" s="291" t="s">
        <v>617</v>
      </c>
      <c r="D7" s="291"/>
      <c r="E7" s="291"/>
      <c r="F7" s="291"/>
      <c r="G7" s="291"/>
      <c r="H7" s="291"/>
      <c r="I7" s="291"/>
      <c r="J7" s="291"/>
      <c r="K7" s="289"/>
    </row>
    <row r="8" ht="12.75" customHeight="1">
      <c r="B8" s="292"/>
      <c r="C8" s="291"/>
      <c r="D8" s="291"/>
      <c r="E8" s="291"/>
      <c r="F8" s="291"/>
      <c r="G8" s="291"/>
      <c r="H8" s="291"/>
      <c r="I8" s="291"/>
      <c r="J8" s="291"/>
      <c r="K8" s="289"/>
    </row>
    <row r="9" ht="15" customHeight="1">
      <c r="B9" s="292"/>
      <c r="C9" s="291" t="s">
        <v>618</v>
      </c>
      <c r="D9" s="291"/>
      <c r="E9" s="291"/>
      <c r="F9" s="291"/>
      <c r="G9" s="291"/>
      <c r="H9" s="291"/>
      <c r="I9" s="291"/>
      <c r="J9" s="291"/>
      <c r="K9" s="289"/>
    </row>
    <row r="10" ht="15" customHeight="1">
      <c r="B10" s="292"/>
      <c r="C10" s="291"/>
      <c r="D10" s="291" t="s">
        <v>619</v>
      </c>
      <c r="E10" s="291"/>
      <c r="F10" s="291"/>
      <c r="G10" s="291"/>
      <c r="H10" s="291"/>
      <c r="I10" s="291"/>
      <c r="J10" s="291"/>
      <c r="K10" s="289"/>
    </row>
    <row r="11" ht="15" customHeight="1">
      <c r="B11" s="292"/>
      <c r="C11" s="293"/>
      <c r="D11" s="291" t="s">
        <v>620</v>
      </c>
      <c r="E11" s="291"/>
      <c r="F11" s="291"/>
      <c r="G11" s="291"/>
      <c r="H11" s="291"/>
      <c r="I11" s="291"/>
      <c r="J11" s="291"/>
      <c r="K11" s="289"/>
    </row>
    <row r="12" ht="12.75" customHeight="1">
      <c r="B12" s="292"/>
      <c r="C12" s="293"/>
      <c r="D12" s="293"/>
      <c r="E12" s="293"/>
      <c r="F12" s="293"/>
      <c r="G12" s="293"/>
      <c r="H12" s="293"/>
      <c r="I12" s="293"/>
      <c r="J12" s="293"/>
      <c r="K12" s="289"/>
    </row>
    <row r="13" ht="15" customHeight="1">
      <c r="B13" s="292"/>
      <c r="C13" s="293"/>
      <c r="D13" s="291" t="s">
        <v>621</v>
      </c>
      <c r="E13" s="291"/>
      <c r="F13" s="291"/>
      <c r="G13" s="291"/>
      <c r="H13" s="291"/>
      <c r="I13" s="291"/>
      <c r="J13" s="291"/>
      <c r="K13" s="289"/>
    </row>
    <row r="14" ht="15" customHeight="1">
      <c r="B14" s="292"/>
      <c r="C14" s="293"/>
      <c r="D14" s="291" t="s">
        <v>622</v>
      </c>
      <c r="E14" s="291"/>
      <c r="F14" s="291"/>
      <c r="G14" s="291"/>
      <c r="H14" s="291"/>
      <c r="I14" s="291"/>
      <c r="J14" s="291"/>
      <c r="K14" s="289"/>
    </row>
    <row r="15" ht="15" customHeight="1">
      <c r="B15" s="292"/>
      <c r="C15" s="293"/>
      <c r="D15" s="291" t="s">
        <v>623</v>
      </c>
      <c r="E15" s="291"/>
      <c r="F15" s="291"/>
      <c r="G15" s="291"/>
      <c r="H15" s="291"/>
      <c r="I15" s="291"/>
      <c r="J15" s="291"/>
      <c r="K15" s="289"/>
    </row>
    <row r="16" ht="15" customHeight="1">
      <c r="B16" s="292"/>
      <c r="C16" s="293"/>
      <c r="D16" s="293"/>
      <c r="E16" s="294" t="s">
        <v>624</v>
      </c>
      <c r="F16" s="291" t="s">
        <v>625</v>
      </c>
      <c r="G16" s="291"/>
      <c r="H16" s="291"/>
      <c r="I16" s="291"/>
      <c r="J16" s="291"/>
      <c r="K16" s="289"/>
    </row>
    <row r="17" ht="15" customHeight="1">
      <c r="B17" s="292"/>
      <c r="C17" s="293"/>
      <c r="D17" s="293"/>
      <c r="E17" s="294" t="s">
        <v>83</v>
      </c>
      <c r="F17" s="291" t="s">
        <v>626</v>
      </c>
      <c r="G17" s="291"/>
      <c r="H17" s="291"/>
      <c r="I17" s="291"/>
      <c r="J17" s="291"/>
      <c r="K17" s="289"/>
    </row>
    <row r="18" ht="15" customHeight="1">
      <c r="B18" s="292"/>
      <c r="C18" s="293"/>
      <c r="D18" s="293"/>
      <c r="E18" s="294" t="s">
        <v>627</v>
      </c>
      <c r="F18" s="291" t="s">
        <v>628</v>
      </c>
      <c r="G18" s="291"/>
      <c r="H18" s="291"/>
      <c r="I18" s="291"/>
      <c r="J18" s="291"/>
      <c r="K18" s="289"/>
    </row>
    <row r="19" ht="15" customHeight="1">
      <c r="B19" s="292"/>
      <c r="C19" s="293"/>
      <c r="D19" s="293"/>
      <c r="E19" s="294" t="s">
        <v>88</v>
      </c>
      <c r="F19" s="291" t="s">
        <v>89</v>
      </c>
      <c r="G19" s="291"/>
      <c r="H19" s="291"/>
      <c r="I19" s="291"/>
      <c r="J19" s="291"/>
      <c r="K19" s="289"/>
    </row>
    <row r="20" ht="15" customHeight="1">
      <c r="B20" s="292"/>
      <c r="C20" s="293"/>
      <c r="D20" s="293"/>
      <c r="E20" s="294" t="s">
        <v>629</v>
      </c>
      <c r="F20" s="291" t="s">
        <v>630</v>
      </c>
      <c r="G20" s="291"/>
      <c r="H20" s="291"/>
      <c r="I20" s="291"/>
      <c r="J20" s="291"/>
      <c r="K20" s="289"/>
    </row>
    <row r="21" ht="15" customHeight="1">
      <c r="B21" s="292"/>
      <c r="C21" s="293"/>
      <c r="D21" s="293"/>
      <c r="E21" s="294" t="s">
        <v>631</v>
      </c>
      <c r="F21" s="291" t="s">
        <v>632</v>
      </c>
      <c r="G21" s="291"/>
      <c r="H21" s="291"/>
      <c r="I21" s="291"/>
      <c r="J21" s="291"/>
      <c r="K21" s="289"/>
    </row>
    <row r="22" ht="12.75" customHeight="1">
      <c r="B22" s="292"/>
      <c r="C22" s="293"/>
      <c r="D22" s="293"/>
      <c r="E22" s="293"/>
      <c r="F22" s="293"/>
      <c r="G22" s="293"/>
      <c r="H22" s="293"/>
      <c r="I22" s="293"/>
      <c r="J22" s="293"/>
      <c r="K22" s="289"/>
    </row>
    <row r="23" ht="15" customHeight="1">
      <c r="B23" s="292"/>
      <c r="C23" s="291" t="s">
        <v>633</v>
      </c>
      <c r="D23" s="291"/>
      <c r="E23" s="291"/>
      <c r="F23" s="291"/>
      <c r="G23" s="291"/>
      <c r="H23" s="291"/>
      <c r="I23" s="291"/>
      <c r="J23" s="291"/>
      <c r="K23" s="289"/>
    </row>
    <row r="24" ht="15" customHeight="1">
      <c r="B24" s="292"/>
      <c r="C24" s="291" t="s">
        <v>634</v>
      </c>
      <c r="D24" s="291"/>
      <c r="E24" s="291"/>
      <c r="F24" s="291"/>
      <c r="G24" s="291"/>
      <c r="H24" s="291"/>
      <c r="I24" s="291"/>
      <c r="J24" s="291"/>
      <c r="K24" s="289"/>
    </row>
    <row r="25" ht="15" customHeight="1">
      <c r="B25" s="292"/>
      <c r="C25" s="291"/>
      <c r="D25" s="291" t="s">
        <v>635</v>
      </c>
      <c r="E25" s="291"/>
      <c r="F25" s="291"/>
      <c r="G25" s="291"/>
      <c r="H25" s="291"/>
      <c r="I25" s="291"/>
      <c r="J25" s="291"/>
      <c r="K25" s="289"/>
    </row>
    <row r="26" ht="15" customHeight="1">
      <c r="B26" s="292"/>
      <c r="C26" s="293"/>
      <c r="D26" s="291" t="s">
        <v>636</v>
      </c>
      <c r="E26" s="291"/>
      <c r="F26" s="291"/>
      <c r="G26" s="291"/>
      <c r="H26" s="291"/>
      <c r="I26" s="291"/>
      <c r="J26" s="291"/>
      <c r="K26" s="289"/>
    </row>
    <row r="27" ht="12.75" customHeight="1">
      <c r="B27" s="292"/>
      <c r="C27" s="293"/>
      <c r="D27" s="293"/>
      <c r="E27" s="293"/>
      <c r="F27" s="293"/>
      <c r="G27" s="293"/>
      <c r="H27" s="293"/>
      <c r="I27" s="293"/>
      <c r="J27" s="293"/>
      <c r="K27" s="289"/>
    </row>
    <row r="28" ht="15" customHeight="1">
      <c r="B28" s="292"/>
      <c r="C28" s="293"/>
      <c r="D28" s="291" t="s">
        <v>637</v>
      </c>
      <c r="E28" s="291"/>
      <c r="F28" s="291"/>
      <c r="G28" s="291"/>
      <c r="H28" s="291"/>
      <c r="I28" s="291"/>
      <c r="J28" s="291"/>
      <c r="K28" s="289"/>
    </row>
    <row r="29" ht="15" customHeight="1">
      <c r="B29" s="292"/>
      <c r="C29" s="293"/>
      <c r="D29" s="291" t="s">
        <v>638</v>
      </c>
      <c r="E29" s="291"/>
      <c r="F29" s="291"/>
      <c r="G29" s="291"/>
      <c r="H29" s="291"/>
      <c r="I29" s="291"/>
      <c r="J29" s="291"/>
      <c r="K29" s="289"/>
    </row>
    <row r="30" ht="12.75" customHeight="1">
      <c r="B30" s="292"/>
      <c r="C30" s="293"/>
      <c r="D30" s="293"/>
      <c r="E30" s="293"/>
      <c r="F30" s="293"/>
      <c r="G30" s="293"/>
      <c r="H30" s="293"/>
      <c r="I30" s="293"/>
      <c r="J30" s="293"/>
      <c r="K30" s="289"/>
    </row>
    <row r="31" ht="15" customHeight="1">
      <c r="B31" s="292"/>
      <c r="C31" s="293"/>
      <c r="D31" s="291" t="s">
        <v>639</v>
      </c>
      <c r="E31" s="291"/>
      <c r="F31" s="291"/>
      <c r="G31" s="291"/>
      <c r="H31" s="291"/>
      <c r="I31" s="291"/>
      <c r="J31" s="291"/>
      <c r="K31" s="289"/>
    </row>
    <row r="32" ht="15" customHeight="1">
      <c r="B32" s="292"/>
      <c r="C32" s="293"/>
      <c r="D32" s="291" t="s">
        <v>640</v>
      </c>
      <c r="E32" s="291"/>
      <c r="F32" s="291"/>
      <c r="G32" s="291"/>
      <c r="H32" s="291"/>
      <c r="I32" s="291"/>
      <c r="J32" s="291"/>
      <c r="K32" s="289"/>
    </row>
    <row r="33" ht="15" customHeight="1">
      <c r="B33" s="292"/>
      <c r="C33" s="293"/>
      <c r="D33" s="291" t="s">
        <v>641</v>
      </c>
      <c r="E33" s="291"/>
      <c r="F33" s="291"/>
      <c r="G33" s="291"/>
      <c r="H33" s="291"/>
      <c r="I33" s="291"/>
      <c r="J33" s="291"/>
      <c r="K33" s="289"/>
    </row>
    <row r="34" ht="15" customHeight="1">
      <c r="B34" s="292"/>
      <c r="C34" s="293"/>
      <c r="D34" s="291"/>
      <c r="E34" s="295" t="s">
        <v>117</v>
      </c>
      <c r="F34" s="291"/>
      <c r="G34" s="291" t="s">
        <v>642</v>
      </c>
      <c r="H34" s="291"/>
      <c r="I34" s="291"/>
      <c r="J34" s="291"/>
      <c r="K34" s="289"/>
    </row>
    <row r="35" ht="30.75" customHeight="1">
      <c r="B35" s="292"/>
      <c r="C35" s="293"/>
      <c r="D35" s="291"/>
      <c r="E35" s="295" t="s">
        <v>643</v>
      </c>
      <c r="F35" s="291"/>
      <c r="G35" s="291" t="s">
        <v>644</v>
      </c>
      <c r="H35" s="291"/>
      <c r="I35" s="291"/>
      <c r="J35" s="291"/>
      <c r="K35" s="289"/>
    </row>
    <row r="36" ht="15" customHeight="1">
      <c r="B36" s="292"/>
      <c r="C36" s="293"/>
      <c r="D36" s="291"/>
      <c r="E36" s="295" t="s">
        <v>57</v>
      </c>
      <c r="F36" s="291"/>
      <c r="G36" s="291" t="s">
        <v>645</v>
      </c>
      <c r="H36" s="291"/>
      <c r="I36" s="291"/>
      <c r="J36" s="291"/>
      <c r="K36" s="289"/>
    </row>
    <row r="37" ht="15" customHeight="1">
      <c r="B37" s="292"/>
      <c r="C37" s="293"/>
      <c r="D37" s="291"/>
      <c r="E37" s="295" t="s">
        <v>118</v>
      </c>
      <c r="F37" s="291"/>
      <c r="G37" s="291" t="s">
        <v>646</v>
      </c>
      <c r="H37" s="291"/>
      <c r="I37" s="291"/>
      <c r="J37" s="291"/>
      <c r="K37" s="289"/>
    </row>
    <row r="38" ht="15" customHeight="1">
      <c r="B38" s="292"/>
      <c r="C38" s="293"/>
      <c r="D38" s="291"/>
      <c r="E38" s="295" t="s">
        <v>119</v>
      </c>
      <c r="F38" s="291"/>
      <c r="G38" s="291" t="s">
        <v>647</v>
      </c>
      <c r="H38" s="291"/>
      <c r="I38" s="291"/>
      <c r="J38" s="291"/>
      <c r="K38" s="289"/>
    </row>
    <row r="39" ht="15" customHeight="1">
      <c r="B39" s="292"/>
      <c r="C39" s="293"/>
      <c r="D39" s="291"/>
      <c r="E39" s="295" t="s">
        <v>120</v>
      </c>
      <c r="F39" s="291"/>
      <c r="G39" s="291" t="s">
        <v>648</v>
      </c>
      <c r="H39" s="291"/>
      <c r="I39" s="291"/>
      <c r="J39" s="291"/>
      <c r="K39" s="289"/>
    </row>
    <row r="40" ht="15" customHeight="1">
      <c r="B40" s="292"/>
      <c r="C40" s="293"/>
      <c r="D40" s="291"/>
      <c r="E40" s="295" t="s">
        <v>649</v>
      </c>
      <c r="F40" s="291"/>
      <c r="G40" s="291" t="s">
        <v>650</v>
      </c>
      <c r="H40" s="291"/>
      <c r="I40" s="291"/>
      <c r="J40" s="291"/>
      <c r="K40" s="289"/>
    </row>
    <row r="41" ht="15" customHeight="1">
      <c r="B41" s="292"/>
      <c r="C41" s="293"/>
      <c r="D41" s="291"/>
      <c r="E41" s="295"/>
      <c r="F41" s="291"/>
      <c r="G41" s="291" t="s">
        <v>651</v>
      </c>
      <c r="H41" s="291"/>
      <c r="I41" s="291"/>
      <c r="J41" s="291"/>
      <c r="K41" s="289"/>
    </row>
    <row r="42" ht="15" customHeight="1">
      <c r="B42" s="292"/>
      <c r="C42" s="293"/>
      <c r="D42" s="291"/>
      <c r="E42" s="295" t="s">
        <v>652</v>
      </c>
      <c r="F42" s="291"/>
      <c r="G42" s="291" t="s">
        <v>653</v>
      </c>
      <c r="H42" s="291"/>
      <c r="I42" s="291"/>
      <c r="J42" s="291"/>
      <c r="K42" s="289"/>
    </row>
    <row r="43" ht="15" customHeight="1">
      <c r="B43" s="292"/>
      <c r="C43" s="293"/>
      <c r="D43" s="291"/>
      <c r="E43" s="295" t="s">
        <v>122</v>
      </c>
      <c r="F43" s="291"/>
      <c r="G43" s="291" t="s">
        <v>654</v>
      </c>
      <c r="H43" s="291"/>
      <c r="I43" s="291"/>
      <c r="J43" s="291"/>
      <c r="K43" s="289"/>
    </row>
    <row r="44" ht="12.75" customHeight="1">
      <c r="B44" s="292"/>
      <c r="C44" s="293"/>
      <c r="D44" s="291"/>
      <c r="E44" s="291"/>
      <c r="F44" s="291"/>
      <c r="G44" s="291"/>
      <c r="H44" s="291"/>
      <c r="I44" s="291"/>
      <c r="J44" s="291"/>
      <c r="K44" s="289"/>
    </row>
    <row r="45" ht="15" customHeight="1">
      <c r="B45" s="292"/>
      <c r="C45" s="293"/>
      <c r="D45" s="291" t="s">
        <v>655</v>
      </c>
      <c r="E45" s="291"/>
      <c r="F45" s="291"/>
      <c r="G45" s="291"/>
      <c r="H45" s="291"/>
      <c r="I45" s="291"/>
      <c r="J45" s="291"/>
      <c r="K45" s="289"/>
    </row>
    <row r="46" ht="15" customHeight="1">
      <c r="B46" s="292"/>
      <c r="C46" s="293"/>
      <c r="D46" s="293"/>
      <c r="E46" s="291" t="s">
        <v>656</v>
      </c>
      <c r="F46" s="291"/>
      <c r="G46" s="291"/>
      <c r="H46" s="291"/>
      <c r="I46" s="291"/>
      <c r="J46" s="291"/>
      <c r="K46" s="289"/>
    </row>
    <row r="47" ht="15" customHeight="1">
      <c r="B47" s="292"/>
      <c r="C47" s="293"/>
      <c r="D47" s="293"/>
      <c r="E47" s="291" t="s">
        <v>657</v>
      </c>
      <c r="F47" s="291"/>
      <c r="G47" s="291"/>
      <c r="H47" s="291"/>
      <c r="I47" s="291"/>
      <c r="J47" s="291"/>
      <c r="K47" s="289"/>
    </row>
    <row r="48" ht="15" customHeight="1">
      <c r="B48" s="292"/>
      <c r="C48" s="293"/>
      <c r="D48" s="293"/>
      <c r="E48" s="291" t="s">
        <v>658</v>
      </c>
      <c r="F48" s="291"/>
      <c r="G48" s="291"/>
      <c r="H48" s="291"/>
      <c r="I48" s="291"/>
      <c r="J48" s="291"/>
      <c r="K48" s="289"/>
    </row>
    <row r="49" ht="15" customHeight="1">
      <c r="B49" s="292"/>
      <c r="C49" s="293"/>
      <c r="D49" s="291" t="s">
        <v>659</v>
      </c>
      <c r="E49" s="291"/>
      <c r="F49" s="291"/>
      <c r="G49" s="291"/>
      <c r="H49" s="291"/>
      <c r="I49" s="291"/>
      <c r="J49" s="291"/>
      <c r="K49" s="289"/>
    </row>
    <row r="50" ht="25.5" customHeight="1">
      <c r="B50" s="287"/>
      <c r="C50" s="288" t="s">
        <v>660</v>
      </c>
      <c r="D50" s="288"/>
      <c r="E50" s="288"/>
      <c r="F50" s="288"/>
      <c r="G50" s="288"/>
      <c r="H50" s="288"/>
      <c r="I50" s="288"/>
      <c r="J50" s="288"/>
      <c r="K50" s="289"/>
    </row>
    <row r="51" ht="5.25" customHeight="1">
      <c r="B51" s="287"/>
      <c r="C51" s="290"/>
      <c r="D51" s="290"/>
      <c r="E51" s="290"/>
      <c r="F51" s="290"/>
      <c r="G51" s="290"/>
      <c r="H51" s="290"/>
      <c r="I51" s="290"/>
      <c r="J51" s="290"/>
      <c r="K51" s="289"/>
    </row>
    <row r="52" ht="15" customHeight="1">
      <c r="B52" s="287"/>
      <c r="C52" s="291" t="s">
        <v>661</v>
      </c>
      <c r="D52" s="291"/>
      <c r="E52" s="291"/>
      <c r="F52" s="291"/>
      <c r="G52" s="291"/>
      <c r="H52" s="291"/>
      <c r="I52" s="291"/>
      <c r="J52" s="291"/>
      <c r="K52" s="289"/>
    </row>
    <row r="53" ht="15" customHeight="1">
      <c r="B53" s="287"/>
      <c r="C53" s="291" t="s">
        <v>662</v>
      </c>
      <c r="D53" s="291"/>
      <c r="E53" s="291"/>
      <c r="F53" s="291"/>
      <c r="G53" s="291"/>
      <c r="H53" s="291"/>
      <c r="I53" s="291"/>
      <c r="J53" s="291"/>
      <c r="K53" s="289"/>
    </row>
    <row r="54" ht="12.75" customHeight="1">
      <c r="B54" s="287"/>
      <c r="C54" s="291"/>
      <c r="D54" s="291"/>
      <c r="E54" s="291"/>
      <c r="F54" s="291"/>
      <c r="G54" s="291"/>
      <c r="H54" s="291"/>
      <c r="I54" s="291"/>
      <c r="J54" s="291"/>
      <c r="K54" s="289"/>
    </row>
    <row r="55" ht="15" customHeight="1">
      <c r="B55" s="287"/>
      <c r="C55" s="291" t="s">
        <v>663</v>
      </c>
      <c r="D55" s="291"/>
      <c r="E55" s="291"/>
      <c r="F55" s="291"/>
      <c r="G55" s="291"/>
      <c r="H55" s="291"/>
      <c r="I55" s="291"/>
      <c r="J55" s="291"/>
      <c r="K55" s="289"/>
    </row>
    <row r="56" ht="15" customHeight="1">
      <c r="B56" s="287"/>
      <c r="C56" s="293"/>
      <c r="D56" s="291" t="s">
        <v>664</v>
      </c>
      <c r="E56" s="291"/>
      <c r="F56" s="291"/>
      <c r="G56" s="291"/>
      <c r="H56" s="291"/>
      <c r="I56" s="291"/>
      <c r="J56" s="291"/>
      <c r="K56" s="289"/>
    </row>
    <row r="57" ht="15" customHeight="1">
      <c r="B57" s="287"/>
      <c r="C57" s="293"/>
      <c r="D57" s="291" t="s">
        <v>665</v>
      </c>
      <c r="E57" s="291"/>
      <c r="F57" s="291"/>
      <c r="G57" s="291"/>
      <c r="H57" s="291"/>
      <c r="I57" s="291"/>
      <c r="J57" s="291"/>
      <c r="K57" s="289"/>
    </row>
    <row r="58" ht="15" customHeight="1">
      <c r="B58" s="287"/>
      <c r="C58" s="293"/>
      <c r="D58" s="291" t="s">
        <v>666</v>
      </c>
      <c r="E58" s="291"/>
      <c r="F58" s="291"/>
      <c r="G58" s="291"/>
      <c r="H58" s="291"/>
      <c r="I58" s="291"/>
      <c r="J58" s="291"/>
      <c r="K58" s="289"/>
    </row>
    <row r="59" ht="15" customHeight="1">
      <c r="B59" s="287"/>
      <c r="C59" s="293"/>
      <c r="D59" s="291" t="s">
        <v>667</v>
      </c>
      <c r="E59" s="291"/>
      <c r="F59" s="291"/>
      <c r="G59" s="291"/>
      <c r="H59" s="291"/>
      <c r="I59" s="291"/>
      <c r="J59" s="291"/>
      <c r="K59" s="289"/>
    </row>
    <row r="60" ht="15" customHeight="1">
      <c r="B60" s="287"/>
      <c r="C60" s="293"/>
      <c r="D60" s="296" t="s">
        <v>668</v>
      </c>
      <c r="E60" s="296"/>
      <c r="F60" s="296"/>
      <c r="G60" s="296"/>
      <c r="H60" s="296"/>
      <c r="I60" s="296"/>
      <c r="J60" s="296"/>
      <c r="K60" s="289"/>
    </row>
    <row r="61" ht="15" customHeight="1">
      <c r="B61" s="287"/>
      <c r="C61" s="293"/>
      <c r="D61" s="291" t="s">
        <v>669</v>
      </c>
      <c r="E61" s="291"/>
      <c r="F61" s="291"/>
      <c r="G61" s="291"/>
      <c r="H61" s="291"/>
      <c r="I61" s="291"/>
      <c r="J61" s="291"/>
      <c r="K61" s="289"/>
    </row>
    <row r="62" ht="12.75" customHeight="1">
      <c r="B62" s="287"/>
      <c r="C62" s="293"/>
      <c r="D62" s="293"/>
      <c r="E62" s="297"/>
      <c r="F62" s="293"/>
      <c r="G62" s="293"/>
      <c r="H62" s="293"/>
      <c r="I62" s="293"/>
      <c r="J62" s="293"/>
      <c r="K62" s="289"/>
    </row>
    <row r="63" ht="15" customHeight="1">
      <c r="B63" s="287"/>
      <c r="C63" s="293"/>
      <c r="D63" s="291" t="s">
        <v>670</v>
      </c>
      <c r="E63" s="291"/>
      <c r="F63" s="291"/>
      <c r="G63" s="291"/>
      <c r="H63" s="291"/>
      <c r="I63" s="291"/>
      <c r="J63" s="291"/>
      <c r="K63" s="289"/>
    </row>
    <row r="64" ht="15" customHeight="1">
      <c r="B64" s="287"/>
      <c r="C64" s="293"/>
      <c r="D64" s="296" t="s">
        <v>671</v>
      </c>
      <c r="E64" s="296"/>
      <c r="F64" s="296"/>
      <c r="G64" s="296"/>
      <c r="H64" s="296"/>
      <c r="I64" s="296"/>
      <c r="J64" s="296"/>
      <c r="K64" s="289"/>
    </row>
    <row r="65" ht="15" customHeight="1">
      <c r="B65" s="287"/>
      <c r="C65" s="293"/>
      <c r="D65" s="291" t="s">
        <v>672</v>
      </c>
      <c r="E65" s="291"/>
      <c r="F65" s="291"/>
      <c r="G65" s="291"/>
      <c r="H65" s="291"/>
      <c r="I65" s="291"/>
      <c r="J65" s="291"/>
      <c r="K65" s="289"/>
    </row>
    <row r="66" ht="15" customHeight="1">
      <c r="B66" s="287"/>
      <c r="C66" s="293"/>
      <c r="D66" s="291" t="s">
        <v>673</v>
      </c>
      <c r="E66" s="291"/>
      <c r="F66" s="291"/>
      <c r="G66" s="291"/>
      <c r="H66" s="291"/>
      <c r="I66" s="291"/>
      <c r="J66" s="291"/>
      <c r="K66" s="289"/>
    </row>
    <row r="67" ht="15" customHeight="1">
      <c r="B67" s="287"/>
      <c r="C67" s="293"/>
      <c r="D67" s="291" t="s">
        <v>674</v>
      </c>
      <c r="E67" s="291"/>
      <c r="F67" s="291"/>
      <c r="G67" s="291"/>
      <c r="H67" s="291"/>
      <c r="I67" s="291"/>
      <c r="J67" s="291"/>
      <c r="K67" s="289"/>
    </row>
    <row r="68" ht="15" customHeight="1">
      <c r="B68" s="287"/>
      <c r="C68" s="293"/>
      <c r="D68" s="291" t="s">
        <v>675</v>
      </c>
      <c r="E68" s="291"/>
      <c r="F68" s="291"/>
      <c r="G68" s="291"/>
      <c r="H68" s="291"/>
      <c r="I68" s="291"/>
      <c r="J68" s="291"/>
      <c r="K68" s="289"/>
    </row>
    <row r="69" ht="12.75" customHeight="1">
      <c r="B69" s="298"/>
      <c r="C69" s="299"/>
      <c r="D69" s="299"/>
      <c r="E69" s="299"/>
      <c r="F69" s="299"/>
      <c r="G69" s="299"/>
      <c r="H69" s="299"/>
      <c r="I69" s="299"/>
      <c r="J69" s="299"/>
      <c r="K69" s="300"/>
    </row>
    <row r="70" ht="18.75" customHeight="1">
      <c r="B70" s="301"/>
      <c r="C70" s="301"/>
      <c r="D70" s="301"/>
      <c r="E70" s="301"/>
      <c r="F70" s="301"/>
      <c r="G70" s="301"/>
      <c r="H70" s="301"/>
      <c r="I70" s="301"/>
      <c r="J70" s="301"/>
      <c r="K70" s="302"/>
    </row>
    <row r="71" ht="18.75" customHeight="1">
      <c r="B71" s="302"/>
      <c r="C71" s="302"/>
      <c r="D71" s="302"/>
      <c r="E71" s="302"/>
      <c r="F71" s="302"/>
      <c r="G71" s="302"/>
      <c r="H71" s="302"/>
      <c r="I71" s="302"/>
      <c r="J71" s="302"/>
      <c r="K71" s="302"/>
    </row>
    <row r="72" ht="7.5" customHeight="1">
      <c r="B72" s="303"/>
      <c r="C72" s="304"/>
      <c r="D72" s="304"/>
      <c r="E72" s="304"/>
      <c r="F72" s="304"/>
      <c r="G72" s="304"/>
      <c r="H72" s="304"/>
      <c r="I72" s="304"/>
      <c r="J72" s="304"/>
      <c r="K72" s="305"/>
    </row>
    <row r="73" ht="45" customHeight="1">
      <c r="B73" s="306"/>
      <c r="C73" s="307" t="s">
        <v>95</v>
      </c>
      <c r="D73" s="307"/>
      <c r="E73" s="307"/>
      <c r="F73" s="307"/>
      <c r="G73" s="307"/>
      <c r="H73" s="307"/>
      <c r="I73" s="307"/>
      <c r="J73" s="307"/>
      <c r="K73" s="308"/>
    </row>
    <row r="74" ht="17.25" customHeight="1">
      <c r="B74" s="306"/>
      <c r="C74" s="309" t="s">
        <v>676</v>
      </c>
      <c r="D74" s="309"/>
      <c r="E74" s="309"/>
      <c r="F74" s="309" t="s">
        <v>677</v>
      </c>
      <c r="G74" s="310"/>
      <c r="H74" s="309" t="s">
        <v>118</v>
      </c>
      <c r="I74" s="309" t="s">
        <v>61</v>
      </c>
      <c r="J74" s="309" t="s">
        <v>678</v>
      </c>
      <c r="K74" s="308"/>
    </row>
    <row r="75" ht="17.25" customHeight="1">
      <c r="B75" s="306"/>
      <c r="C75" s="311" t="s">
        <v>679</v>
      </c>
      <c r="D75" s="311"/>
      <c r="E75" s="311"/>
      <c r="F75" s="312" t="s">
        <v>680</v>
      </c>
      <c r="G75" s="313"/>
      <c r="H75" s="311"/>
      <c r="I75" s="311"/>
      <c r="J75" s="311" t="s">
        <v>681</v>
      </c>
      <c r="K75" s="308"/>
    </row>
    <row r="76" ht="5.25" customHeight="1">
      <c r="B76" s="306"/>
      <c r="C76" s="314"/>
      <c r="D76" s="314"/>
      <c r="E76" s="314"/>
      <c r="F76" s="314"/>
      <c r="G76" s="315"/>
      <c r="H76" s="314"/>
      <c r="I76" s="314"/>
      <c r="J76" s="314"/>
      <c r="K76" s="308"/>
    </row>
    <row r="77" ht="15" customHeight="1">
      <c r="B77" s="306"/>
      <c r="C77" s="295" t="s">
        <v>57</v>
      </c>
      <c r="D77" s="314"/>
      <c r="E77" s="314"/>
      <c r="F77" s="316" t="s">
        <v>682</v>
      </c>
      <c r="G77" s="315"/>
      <c r="H77" s="295" t="s">
        <v>683</v>
      </c>
      <c r="I77" s="295" t="s">
        <v>684</v>
      </c>
      <c r="J77" s="295">
        <v>20</v>
      </c>
      <c r="K77" s="308"/>
    </row>
    <row r="78" ht="15" customHeight="1">
      <c r="B78" s="306"/>
      <c r="C78" s="295" t="s">
        <v>685</v>
      </c>
      <c r="D78" s="295"/>
      <c r="E78" s="295"/>
      <c r="F78" s="316" t="s">
        <v>682</v>
      </c>
      <c r="G78" s="315"/>
      <c r="H78" s="295" t="s">
        <v>686</v>
      </c>
      <c r="I78" s="295" t="s">
        <v>684</v>
      </c>
      <c r="J78" s="295">
        <v>120</v>
      </c>
      <c r="K78" s="308"/>
    </row>
    <row r="79" ht="15" customHeight="1">
      <c r="B79" s="317"/>
      <c r="C79" s="295" t="s">
        <v>687</v>
      </c>
      <c r="D79" s="295"/>
      <c r="E79" s="295"/>
      <c r="F79" s="316" t="s">
        <v>688</v>
      </c>
      <c r="G79" s="315"/>
      <c r="H79" s="295" t="s">
        <v>689</v>
      </c>
      <c r="I79" s="295" t="s">
        <v>684</v>
      </c>
      <c r="J79" s="295">
        <v>50</v>
      </c>
      <c r="K79" s="308"/>
    </row>
    <row r="80" ht="15" customHeight="1">
      <c r="B80" s="317"/>
      <c r="C80" s="295" t="s">
        <v>690</v>
      </c>
      <c r="D80" s="295"/>
      <c r="E80" s="295"/>
      <c r="F80" s="316" t="s">
        <v>682</v>
      </c>
      <c r="G80" s="315"/>
      <c r="H80" s="295" t="s">
        <v>691</v>
      </c>
      <c r="I80" s="295" t="s">
        <v>692</v>
      </c>
      <c r="J80" s="295"/>
      <c r="K80" s="308"/>
    </row>
    <row r="81" ht="15" customHeight="1">
      <c r="B81" s="317"/>
      <c r="C81" s="318" t="s">
        <v>693</v>
      </c>
      <c r="D81" s="318"/>
      <c r="E81" s="318"/>
      <c r="F81" s="319" t="s">
        <v>688</v>
      </c>
      <c r="G81" s="318"/>
      <c r="H81" s="318" t="s">
        <v>694</v>
      </c>
      <c r="I81" s="318" t="s">
        <v>684</v>
      </c>
      <c r="J81" s="318">
        <v>15</v>
      </c>
      <c r="K81" s="308"/>
    </row>
    <row r="82" ht="15" customHeight="1">
      <c r="B82" s="317"/>
      <c r="C82" s="318" t="s">
        <v>695</v>
      </c>
      <c r="D82" s="318"/>
      <c r="E82" s="318"/>
      <c r="F82" s="319" t="s">
        <v>688</v>
      </c>
      <c r="G82" s="318"/>
      <c r="H82" s="318" t="s">
        <v>696</v>
      </c>
      <c r="I82" s="318" t="s">
        <v>684</v>
      </c>
      <c r="J82" s="318">
        <v>15</v>
      </c>
      <c r="K82" s="308"/>
    </row>
    <row r="83" ht="15" customHeight="1">
      <c r="B83" s="317"/>
      <c r="C83" s="318" t="s">
        <v>697</v>
      </c>
      <c r="D83" s="318"/>
      <c r="E83" s="318"/>
      <c r="F83" s="319" t="s">
        <v>688</v>
      </c>
      <c r="G83" s="318"/>
      <c r="H83" s="318" t="s">
        <v>698</v>
      </c>
      <c r="I83" s="318" t="s">
        <v>684</v>
      </c>
      <c r="J83" s="318">
        <v>20</v>
      </c>
      <c r="K83" s="308"/>
    </row>
    <row r="84" ht="15" customHeight="1">
      <c r="B84" s="317"/>
      <c r="C84" s="318" t="s">
        <v>699</v>
      </c>
      <c r="D84" s="318"/>
      <c r="E84" s="318"/>
      <c r="F84" s="319" t="s">
        <v>688</v>
      </c>
      <c r="G84" s="318"/>
      <c r="H84" s="318" t="s">
        <v>700</v>
      </c>
      <c r="I84" s="318" t="s">
        <v>684</v>
      </c>
      <c r="J84" s="318">
        <v>20</v>
      </c>
      <c r="K84" s="308"/>
    </row>
    <row r="85" ht="15" customHeight="1">
      <c r="B85" s="317"/>
      <c r="C85" s="295" t="s">
        <v>701</v>
      </c>
      <c r="D85" s="295"/>
      <c r="E85" s="295"/>
      <c r="F85" s="316" t="s">
        <v>688</v>
      </c>
      <c r="G85" s="315"/>
      <c r="H85" s="295" t="s">
        <v>702</v>
      </c>
      <c r="I85" s="295" t="s">
        <v>684</v>
      </c>
      <c r="J85" s="295">
        <v>50</v>
      </c>
      <c r="K85" s="308"/>
    </row>
    <row r="86" ht="15" customHeight="1">
      <c r="B86" s="317"/>
      <c r="C86" s="295" t="s">
        <v>703</v>
      </c>
      <c r="D86" s="295"/>
      <c r="E86" s="295"/>
      <c r="F86" s="316" t="s">
        <v>688</v>
      </c>
      <c r="G86" s="315"/>
      <c r="H86" s="295" t="s">
        <v>704</v>
      </c>
      <c r="I86" s="295" t="s">
        <v>684</v>
      </c>
      <c r="J86" s="295">
        <v>20</v>
      </c>
      <c r="K86" s="308"/>
    </row>
    <row r="87" ht="15" customHeight="1">
      <c r="B87" s="317"/>
      <c r="C87" s="295" t="s">
        <v>705</v>
      </c>
      <c r="D87" s="295"/>
      <c r="E87" s="295"/>
      <c r="F87" s="316" t="s">
        <v>688</v>
      </c>
      <c r="G87" s="315"/>
      <c r="H87" s="295" t="s">
        <v>706</v>
      </c>
      <c r="I87" s="295" t="s">
        <v>684</v>
      </c>
      <c r="J87" s="295">
        <v>20</v>
      </c>
      <c r="K87" s="308"/>
    </row>
    <row r="88" ht="15" customHeight="1">
      <c r="B88" s="317"/>
      <c r="C88" s="295" t="s">
        <v>707</v>
      </c>
      <c r="D88" s="295"/>
      <c r="E88" s="295"/>
      <c r="F88" s="316" t="s">
        <v>688</v>
      </c>
      <c r="G88" s="315"/>
      <c r="H88" s="295" t="s">
        <v>708</v>
      </c>
      <c r="I88" s="295" t="s">
        <v>684</v>
      </c>
      <c r="J88" s="295">
        <v>50</v>
      </c>
      <c r="K88" s="308"/>
    </row>
    <row r="89" ht="15" customHeight="1">
      <c r="B89" s="317"/>
      <c r="C89" s="295" t="s">
        <v>709</v>
      </c>
      <c r="D89" s="295"/>
      <c r="E89" s="295"/>
      <c r="F89" s="316" t="s">
        <v>688</v>
      </c>
      <c r="G89" s="315"/>
      <c r="H89" s="295" t="s">
        <v>709</v>
      </c>
      <c r="I89" s="295" t="s">
        <v>684</v>
      </c>
      <c r="J89" s="295">
        <v>50</v>
      </c>
      <c r="K89" s="308"/>
    </row>
    <row r="90" ht="15" customHeight="1">
      <c r="B90" s="317"/>
      <c r="C90" s="295" t="s">
        <v>123</v>
      </c>
      <c r="D90" s="295"/>
      <c r="E90" s="295"/>
      <c r="F90" s="316" t="s">
        <v>688</v>
      </c>
      <c r="G90" s="315"/>
      <c r="H90" s="295" t="s">
        <v>710</v>
      </c>
      <c r="I90" s="295" t="s">
        <v>684</v>
      </c>
      <c r="J90" s="295">
        <v>255</v>
      </c>
      <c r="K90" s="308"/>
    </row>
    <row r="91" ht="15" customHeight="1">
      <c r="B91" s="317"/>
      <c r="C91" s="295" t="s">
        <v>711</v>
      </c>
      <c r="D91" s="295"/>
      <c r="E91" s="295"/>
      <c r="F91" s="316" t="s">
        <v>682</v>
      </c>
      <c r="G91" s="315"/>
      <c r="H91" s="295" t="s">
        <v>712</v>
      </c>
      <c r="I91" s="295" t="s">
        <v>713</v>
      </c>
      <c r="J91" s="295"/>
      <c r="K91" s="308"/>
    </row>
    <row r="92" ht="15" customHeight="1">
      <c r="B92" s="317"/>
      <c r="C92" s="295" t="s">
        <v>714</v>
      </c>
      <c r="D92" s="295"/>
      <c r="E92" s="295"/>
      <c r="F92" s="316" t="s">
        <v>682</v>
      </c>
      <c r="G92" s="315"/>
      <c r="H92" s="295" t="s">
        <v>715</v>
      </c>
      <c r="I92" s="295" t="s">
        <v>716</v>
      </c>
      <c r="J92" s="295"/>
      <c r="K92" s="308"/>
    </row>
    <row r="93" ht="15" customHeight="1">
      <c r="B93" s="317"/>
      <c r="C93" s="295" t="s">
        <v>717</v>
      </c>
      <c r="D93" s="295"/>
      <c r="E93" s="295"/>
      <c r="F93" s="316" t="s">
        <v>682</v>
      </c>
      <c r="G93" s="315"/>
      <c r="H93" s="295" t="s">
        <v>717</v>
      </c>
      <c r="I93" s="295" t="s">
        <v>716</v>
      </c>
      <c r="J93" s="295"/>
      <c r="K93" s="308"/>
    </row>
    <row r="94" ht="15" customHeight="1">
      <c r="B94" s="317"/>
      <c r="C94" s="295" t="s">
        <v>42</v>
      </c>
      <c r="D94" s="295"/>
      <c r="E94" s="295"/>
      <c r="F94" s="316" t="s">
        <v>682</v>
      </c>
      <c r="G94" s="315"/>
      <c r="H94" s="295" t="s">
        <v>718</v>
      </c>
      <c r="I94" s="295" t="s">
        <v>716</v>
      </c>
      <c r="J94" s="295"/>
      <c r="K94" s="308"/>
    </row>
    <row r="95" ht="15" customHeight="1">
      <c r="B95" s="317"/>
      <c r="C95" s="295" t="s">
        <v>52</v>
      </c>
      <c r="D95" s="295"/>
      <c r="E95" s="295"/>
      <c r="F95" s="316" t="s">
        <v>682</v>
      </c>
      <c r="G95" s="315"/>
      <c r="H95" s="295" t="s">
        <v>719</v>
      </c>
      <c r="I95" s="295" t="s">
        <v>716</v>
      </c>
      <c r="J95" s="295"/>
      <c r="K95" s="308"/>
    </row>
    <row r="96" ht="15" customHeight="1">
      <c r="B96" s="320"/>
      <c r="C96" s="321"/>
      <c r="D96" s="321"/>
      <c r="E96" s="321"/>
      <c r="F96" s="321"/>
      <c r="G96" s="321"/>
      <c r="H96" s="321"/>
      <c r="I96" s="321"/>
      <c r="J96" s="321"/>
      <c r="K96" s="322"/>
    </row>
    <row r="97" ht="18.75" customHeight="1">
      <c r="B97" s="323"/>
      <c r="C97" s="324"/>
      <c r="D97" s="324"/>
      <c r="E97" s="324"/>
      <c r="F97" s="324"/>
      <c r="G97" s="324"/>
      <c r="H97" s="324"/>
      <c r="I97" s="324"/>
      <c r="J97" s="324"/>
      <c r="K97" s="323"/>
    </row>
    <row r="98" ht="18.75" customHeight="1">
      <c r="B98" s="302"/>
      <c r="C98" s="302"/>
      <c r="D98" s="302"/>
      <c r="E98" s="302"/>
      <c r="F98" s="302"/>
      <c r="G98" s="302"/>
      <c r="H98" s="302"/>
      <c r="I98" s="302"/>
      <c r="J98" s="302"/>
      <c r="K98" s="302"/>
    </row>
    <row r="99" ht="7.5" customHeight="1">
      <c r="B99" s="303"/>
      <c r="C99" s="304"/>
      <c r="D99" s="304"/>
      <c r="E99" s="304"/>
      <c r="F99" s="304"/>
      <c r="G99" s="304"/>
      <c r="H99" s="304"/>
      <c r="I99" s="304"/>
      <c r="J99" s="304"/>
      <c r="K99" s="305"/>
    </row>
    <row r="100" ht="45" customHeight="1">
      <c r="B100" s="306"/>
      <c r="C100" s="307" t="s">
        <v>720</v>
      </c>
      <c r="D100" s="307"/>
      <c r="E100" s="307"/>
      <c r="F100" s="307"/>
      <c r="G100" s="307"/>
      <c r="H100" s="307"/>
      <c r="I100" s="307"/>
      <c r="J100" s="307"/>
      <c r="K100" s="308"/>
    </row>
    <row r="101" ht="17.25" customHeight="1">
      <c r="B101" s="306"/>
      <c r="C101" s="309" t="s">
        <v>676</v>
      </c>
      <c r="D101" s="309"/>
      <c r="E101" s="309"/>
      <c r="F101" s="309" t="s">
        <v>677</v>
      </c>
      <c r="G101" s="310"/>
      <c r="H101" s="309" t="s">
        <v>118</v>
      </c>
      <c r="I101" s="309" t="s">
        <v>61</v>
      </c>
      <c r="J101" s="309" t="s">
        <v>678</v>
      </c>
      <c r="K101" s="308"/>
    </row>
    <row r="102" ht="17.25" customHeight="1">
      <c r="B102" s="306"/>
      <c r="C102" s="311" t="s">
        <v>679</v>
      </c>
      <c r="D102" s="311"/>
      <c r="E102" s="311"/>
      <c r="F102" s="312" t="s">
        <v>680</v>
      </c>
      <c r="G102" s="313"/>
      <c r="H102" s="311"/>
      <c r="I102" s="311"/>
      <c r="J102" s="311" t="s">
        <v>681</v>
      </c>
      <c r="K102" s="308"/>
    </row>
    <row r="103" ht="5.25" customHeight="1">
      <c r="B103" s="306"/>
      <c r="C103" s="309"/>
      <c r="D103" s="309"/>
      <c r="E103" s="309"/>
      <c r="F103" s="309"/>
      <c r="G103" s="325"/>
      <c r="H103" s="309"/>
      <c r="I103" s="309"/>
      <c r="J103" s="309"/>
      <c r="K103" s="308"/>
    </row>
    <row r="104" ht="15" customHeight="1">
      <c r="B104" s="306"/>
      <c r="C104" s="295" t="s">
        <v>57</v>
      </c>
      <c r="D104" s="314"/>
      <c r="E104" s="314"/>
      <c r="F104" s="316" t="s">
        <v>682</v>
      </c>
      <c r="G104" s="325"/>
      <c r="H104" s="295" t="s">
        <v>721</v>
      </c>
      <c r="I104" s="295" t="s">
        <v>684</v>
      </c>
      <c r="J104" s="295">
        <v>20</v>
      </c>
      <c r="K104" s="308"/>
    </row>
    <row r="105" ht="15" customHeight="1">
      <c r="B105" s="306"/>
      <c r="C105" s="295" t="s">
        <v>685</v>
      </c>
      <c r="D105" s="295"/>
      <c r="E105" s="295"/>
      <c r="F105" s="316" t="s">
        <v>682</v>
      </c>
      <c r="G105" s="295"/>
      <c r="H105" s="295" t="s">
        <v>721</v>
      </c>
      <c r="I105" s="295" t="s">
        <v>684</v>
      </c>
      <c r="J105" s="295">
        <v>120</v>
      </c>
      <c r="K105" s="308"/>
    </row>
    <row r="106" ht="15" customHeight="1">
      <c r="B106" s="317"/>
      <c r="C106" s="295" t="s">
        <v>687</v>
      </c>
      <c r="D106" s="295"/>
      <c r="E106" s="295"/>
      <c r="F106" s="316" t="s">
        <v>688</v>
      </c>
      <c r="G106" s="295"/>
      <c r="H106" s="295" t="s">
        <v>721</v>
      </c>
      <c r="I106" s="295" t="s">
        <v>684</v>
      </c>
      <c r="J106" s="295">
        <v>50</v>
      </c>
      <c r="K106" s="308"/>
    </row>
    <row r="107" ht="15" customHeight="1">
      <c r="B107" s="317"/>
      <c r="C107" s="295" t="s">
        <v>690</v>
      </c>
      <c r="D107" s="295"/>
      <c r="E107" s="295"/>
      <c r="F107" s="316" t="s">
        <v>682</v>
      </c>
      <c r="G107" s="295"/>
      <c r="H107" s="295" t="s">
        <v>721</v>
      </c>
      <c r="I107" s="295" t="s">
        <v>692</v>
      </c>
      <c r="J107" s="295"/>
      <c r="K107" s="308"/>
    </row>
    <row r="108" ht="15" customHeight="1">
      <c r="B108" s="317"/>
      <c r="C108" s="295" t="s">
        <v>701</v>
      </c>
      <c r="D108" s="295"/>
      <c r="E108" s="295"/>
      <c r="F108" s="316" t="s">
        <v>688</v>
      </c>
      <c r="G108" s="295"/>
      <c r="H108" s="295" t="s">
        <v>721</v>
      </c>
      <c r="I108" s="295" t="s">
        <v>684</v>
      </c>
      <c r="J108" s="295">
        <v>50</v>
      </c>
      <c r="K108" s="308"/>
    </row>
    <row r="109" ht="15" customHeight="1">
      <c r="B109" s="317"/>
      <c r="C109" s="295" t="s">
        <v>709</v>
      </c>
      <c r="D109" s="295"/>
      <c r="E109" s="295"/>
      <c r="F109" s="316" t="s">
        <v>688</v>
      </c>
      <c r="G109" s="295"/>
      <c r="H109" s="295" t="s">
        <v>721</v>
      </c>
      <c r="I109" s="295" t="s">
        <v>684</v>
      </c>
      <c r="J109" s="295">
        <v>50</v>
      </c>
      <c r="K109" s="308"/>
    </row>
    <row r="110" ht="15" customHeight="1">
      <c r="B110" s="317"/>
      <c r="C110" s="295" t="s">
        <v>707</v>
      </c>
      <c r="D110" s="295"/>
      <c r="E110" s="295"/>
      <c r="F110" s="316" t="s">
        <v>688</v>
      </c>
      <c r="G110" s="295"/>
      <c r="H110" s="295" t="s">
        <v>721</v>
      </c>
      <c r="I110" s="295" t="s">
        <v>684</v>
      </c>
      <c r="J110" s="295">
        <v>50</v>
      </c>
      <c r="K110" s="308"/>
    </row>
    <row r="111" ht="15" customHeight="1">
      <c r="B111" s="317"/>
      <c r="C111" s="295" t="s">
        <v>57</v>
      </c>
      <c r="D111" s="295"/>
      <c r="E111" s="295"/>
      <c r="F111" s="316" t="s">
        <v>682</v>
      </c>
      <c r="G111" s="295"/>
      <c r="H111" s="295" t="s">
        <v>722</v>
      </c>
      <c r="I111" s="295" t="s">
        <v>684</v>
      </c>
      <c r="J111" s="295">
        <v>20</v>
      </c>
      <c r="K111" s="308"/>
    </row>
    <row r="112" ht="15" customHeight="1">
      <c r="B112" s="317"/>
      <c r="C112" s="295" t="s">
        <v>723</v>
      </c>
      <c r="D112" s="295"/>
      <c r="E112" s="295"/>
      <c r="F112" s="316" t="s">
        <v>682</v>
      </c>
      <c r="G112" s="295"/>
      <c r="H112" s="295" t="s">
        <v>724</v>
      </c>
      <c r="I112" s="295" t="s">
        <v>684</v>
      </c>
      <c r="J112" s="295">
        <v>120</v>
      </c>
      <c r="K112" s="308"/>
    </row>
    <row r="113" ht="15" customHeight="1">
      <c r="B113" s="317"/>
      <c r="C113" s="295" t="s">
        <v>42</v>
      </c>
      <c r="D113" s="295"/>
      <c r="E113" s="295"/>
      <c r="F113" s="316" t="s">
        <v>682</v>
      </c>
      <c r="G113" s="295"/>
      <c r="H113" s="295" t="s">
        <v>725</v>
      </c>
      <c r="I113" s="295" t="s">
        <v>716</v>
      </c>
      <c r="J113" s="295"/>
      <c r="K113" s="308"/>
    </row>
    <row r="114" ht="15" customHeight="1">
      <c r="B114" s="317"/>
      <c r="C114" s="295" t="s">
        <v>52</v>
      </c>
      <c r="D114" s="295"/>
      <c r="E114" s="295"/>
      <c r="F114" s="316" t="s">
        <v>682</v>
      </c>
      <c r="G114" s="295"/>
      <c r="H114" s="295" t="s">
        <v>726</v>
      </c>
      <c r="I114" s="295" t="s">
        <v>716</v>
      </c>
      <c r="J114" s="295"/>
      <c r="K114" s="308"/>
    </row>
    <row r="115" ht="15" customHeight="1">
      <c r="B115" s="317"/>
      <c r="C115" s="295" t="s">
        <v>61</v>
      </c>
      <c r="D115" s="295"/>
      <c r="E115" s="295"/>
      <c r="F115" s="316" t="s">
        <v>682</v>
      </c>
      <c r="G115" s="295"/>
      <c r="H115" s="295" t="s">
        <v>727</v>
      </c>
      <c r="I115" s="295" t="s">
        <v>728</v>
      </c>
      <c r="J115" s="295"/>
      <c r="K115" s="308"/>
    </row>
    <row r="116" ht="15" customHeight="1">
      <c r="B116" s="320"/>
      <c r="C116" s="326"/>
      <c r="D116" s="326"/>
      <c r="E116" s="326"/>
      <c r="F116" s="326"/>
      <c r="G116" s="326"/>
      <c r="H116" s="326"/>
      <c r="I116" s="326"/>
      <c r="J116" s="326"/>
      <c r="K116" s="322"/>
    </row>
    <row r="117" ht="18.75" customHeight="1">
      <c r="B117" s="327"/>
      <c r="C117" s="291"/>
      <c r="D117" s="291"/>
      <c r="E117" s="291"/>
      <c r="F117" s="328"/>
      <c r="G117" s="291"/>
      <c r="H117" s="291"/>
      <c r="I117" s="291"/>
      <c r="J117" s="291"/>
      <c r="K117" s="327"/>
    </row>
    <row r="118" ht="18.75" customHeight="1">
      <c r="B118" s="302"/>
      <c r="C118" s="302"/>
      <c r="D118" s="302"/>
      <c r="E118" s="302"/>
      <c r="F118" s="302"/>
      <c r="G118" s="302"/>
      <c r="H118" s="302"/>
      <c r="I118" s="302"/>
      <c r="J118" s="302"/>
      <c r="K118" s="302"/>
    </row>
    <row r="119" ht="7.5" customHeight="1">
      <c r="B119" s="329"/>
      <c r="C119" s="330"/>
      <c r="D119" s="330"/>
      <c r="E119" s="330"/>
      <c r="F119" s="330"/>
      <c r="G119" s="330"/>
      <c r="H119" s="330"/>
      <c r="I119" s="330"/>
      <c r="J119" s="330"/>
      <c r="K119" s="331"/>
    </row>
    <row r="120" ht="45" customHeight="1">
      <c r="B120" s="332"/>
      <c r="C120" s="285" t="s">
        <v>729</v>
      </c>
      <c r="D120" s="285"/>
      <c r="E120" s="285"/>
      <c r="F120" s="285"/>
      <c r="G120" s="285"/>
      <c r="H120" s="285"/>
      <c r="I120" s="285"/>
      <c r="J120" s="285"/>
      <c r="K120" s="333"/>
    </row>
    <row r="121" ht="17.25" customHeight="1">
      <c r="B121" s="334"/>
      <c r="C121" s="309" t="s">
        <v>676</v>
      </c>
      <c r="D121" s="309"/>
      <c r="E121" s="309"/>
      <c r="F121" s="309" t="s">
        <v>677</v>
      </c>
      <c r="G121" s="310"/>
      <c r="H121" s="309" t="s">
        <v>118</v>
      </c>
      <c r="I121" s="309" t="s">
        <v>61</v>
      </c>
      <c r="J121" s="309" t="s">
        <v>678</v>
      </c>
      <c r="K121" s="335"/>
    </row>
    <row r="122" ht="17.25" customHeight="1">
      <c r="B122" s="334"/>
      <c r="C122" s="311" t="s">
        <v>679</v>
      </c>
      <c r="D122" s="311"/>
      <c r="E122" s="311"/>
      <c r="F122" s="312" t="s">
        <v>680</v>
      </c>
      <c r="G122" s="313"/>
      <c r="H122" s="311"/>
      <c r="I122" s="311"/>
      <c r="J122" s="311" t="s">
        <v>681</v>
      </c>
      <c r="K122" s="335"/>
    </row>
    <row r="123" ht="5.25" customHeight="1">
      <c r="B123" s="336"/>
      <c r="C123" s="314"/>
      <c r="D123" s="314"/>
      <c r="E123" s="314"/>
      <c r="F123" s="314"/>
      <c r="G123" s="295"/>
      <c r="H123" s="314"/>
      <c r="I123" s="314"/>
      <c r="J123" s="314"/>
      <c r="K123" s="337"/>
    </row>
    <row r="124" ht="15" customHeight="1">
      <c r="B124" s="336"/>
      <c r="C124" s="295" t="s">
        <v>685</v>
      </c>
      <c r="D124" s="314"/>
      <c r="E124" s="314"/>
      <c r="F124" s="316" t="s">
        <v>682</v>
      </c>
      <c r="G124" s="295"/>
      <c r="H124" s="295" t="s">
        <v>721</v>
      </c>
      <c r="I124" s="295" t="s">
        <v>684</v>
      </c>
      <c r="J124" s="295">
        <v>120</v>
      </c>
      <c r="K124" s="338"/>
    </row>
    <row r="125" ht="15" customHeight="1">
      <c r="B125" s="336"/>
      <c r="C125" s="295" t="s">
        <v>730</v>
      </c>
      <c r="D125" s="295"/>
      <c r="E125" s="295"/>
      <c r="F125" s="316" t="s">
        <v>682</v>
      </c>
      <c r="G125" s="295"/>
      <c r="H125" s="295" t="s">
        <v>731</v>
      </c>
      <c r="I125" s="295" t="s">
        <v>684</v>
      </c>
      <c r="J125" s="295" t="s">
        <v>732</v>
      </c>
      <c r="K125" s="338"/>
    </row>
    <row r="126" ht="15" customHeight="1">
      <c r="B126" s="336"/>
      <c r="C126" s="295" t="s">
        <v>631</v>
      </c>
      <c r="D126" s="295"/>
      <c r="E126" s="295"/>
      <c r="F126" s="316" t="s">
        <v>682</v>
      </c>
      <c r="G126" s="295"/>
      <c r="H126" s="295" t="s">
        <v>733</v>
      </c>
      <c r="I126" s="295" t="s">
        <v>684</v>
      </c>
      <c r="J126" s="295" t="s">
        <v>732</v>
      </c>
      <c r="K126" s="338"/>
    </row>
    <row r="127" ht="15" customHeight="1">
      <c r="B127" s="336"/>
      <c r="C127" s="295" t="s">
        <v>693</v>
      </c>
      <c r="D127" s="295"/>
      <c r="E127" s="295"/>
      <c r="F127" s="316" t="s">
        <v>688</v>
      </c>
      <c r="G127" s="295"/>
      <c r="H127" s="295" t="s">
        <v>694</v>
      </c>
      <c r="I127" s="295" t="s">
        <v>684</v>
      </c>
      <c r="J127" s="295">
        <v>15</v>
      </c>
      <c r="K127" s="338"/>
    </row>
    <row r="128" ht="15" customHeight="1">
      <c r="B128" s="336"/>
      <c r="C128" s="318" t="s">
        <v>695</v>
      </c>
      <c r="D128" s="318"/>
      <c r="E128" s="318"/>
      <c r="F128" s="319" t="s">
        <v>688</v>
      </c>
      <c r="G128" s="318"/>
      <c r="H128" s="318" t="s">
        <v>696</v>
      </c>
      <c r="I128" s="318" t="s">
        <v>684</v>
      </c>
      <c r="J128" s="318">
        <v>15</v>
      </c>
      <c r="K128" s="338"/>
    </row>
    <row r="129" ht="15" customHeight="1">
      <c r="B129" s="336"/>
      <c r="C129" s="318" t="s">
        <v>697</v>
      </c>
      <c r="D129" s="318"/>
      <c r="E129" s="318"/>
      <c r="F129" s="319" t="s">
        <v>688</v>
      </c>
      <c r="G129" s="318"/>
      <c r="H129" s="318" t="s">
        <v>698</v>
      </c>
      <c r="I129" s="318" t="s">
        <v>684</v>
      </c>
      <c r="J129" s="318">
        <v>20</v>
      </c>
      <c r="K129" s="338"/>
    </row>
    <row r="130" ht="15" customHeight="1">
      <c r="B130" s="336"/>
      <c r="C130" s="318" t="s">
        <v>699</v>
      </c>
      <c r="D130" s="318"/>
      <c r="E130" s="318"/>
      <c r="F130" s="319" t="s">
        <v>688</v>
      </c>
      <c r="G130" s="318"/>
      <c r="H130" s="318" t="s">
        <v>700</v>
      </c>
      <c r="I130" s="318" t="s">
        <v>684</v>
      </c>
      <c r="J130" s="318">
        <v>20</v>
      </c>
      <c r="K130" s="338"/>
    </row>
    <row r="131" ht="15" customHeight="1">
      <c r="B131" s="336"/>
      <c r="C131" s="295" t="s">
        <v>687</v>
      </c>
      <c r="D131" s="295"/>
      <c r="E131" s="295"/>
      <c r="F131" s="316" t="s">
        <v>688</v>
      </c>
      <c r="G131" s="295"/>
      <c r="H131" s="295" t="s">
        <v>721</v>
      </c>
      <c r="I131" s="295" t="s">
        <v>684</v>
      </c>
      <c r="J131" s="295">
        <v>50</v>
      </c>
      <c r="K131" s="338"/>
    </row>
    <row r="132" ht="15" customHeight="1">
      <c r="B132" s="336"/>
      <c r="C132" s="295" t="s">
        <v>701</v>
      </c>
      <c r="D132" s="295"/>
      <c r="E132" s="295"/>
      <c r="F132" s="316" t="s">
        <v>688</v>
      </c>
      <c r="G132" s="295"/>
      <c r="H132" s="295" t="s">
        <v>721</v>
      </c>
      <c r="I132" s="295" t="s">
        <v>684</v>
      </c>
      <c r="J132" s="295">
        <v>50</v>
      </c>
      <c r="K132" s="338"/>
    </row>
    <row r="133" ht="15" customHeight="1">
      <c r="B133" s="336"/>
      <c r="C133" s="295" t="s">
        <v>707</v>
      </c>
      <c r="D133" s="295"/>
      <c r="E133" s="295"/>
      <c r="F133" s="316" t="s">
        <v>688</v>
      </c>
      <c r="G133" s="295"/>
      <c r="H133" s="295" t="s">
        <v>721</v>
      </c>
      <c r="I133" s="295" t="s">
        <v>684</v>
      </c>
      <c r="J133" s="295">
        <v>50</v>
      </c>
      <c r="K133" s="338"/>
    </row>
    <row r="134" ht="15" customHeight="1">
      <c r="B134" s="336"/>
      <c r="C134" s="295" t="s">
        <v>709</v>
      </c>
      <c r="D134" s="295"/>
      <c r="E134" s="295"/>
      <c r="F134" s="316" t="s">
        <v>688</v>
      </c>
      <c r="G134" s="295"/>
      <c r="H134" s="295" t="s">
        <v>721</v>
      </c>
      <c r="I134" s="295" t="s">
        <v>684</v>
      </c>
      <c r="J134" s="295">
        <v>50</v>
      </c>
      <c r="K134" s="338"/>
    </row>
    <row r="135" ht="15" customHeight="1">
      <c r="B135" s="336"/>
      <c r="C135" s="295" t="s">
        <v>123</v>
      </c>
      <c r="D135" s="295"/>
      <c r="E135" s="295"/>
      <c r="F135" s="316" t="s">
        <v>688</v>
      </c>
      <c r="G135" s="295"/>
      <c r="H135" s="295" t="s">
        <v>734</v>
      </c>
      <c r="I135" s="295" t="s">
        <v>684</v>
      </c>
      <c r="J135" s="295">
        <v>255</v>
      </c>
      <c r="K135" s="338"/>
    </row>
    <row r="136" ht="15" customHeight="1">
      <c r="B136" s="336"/>
      <c r="C136" s="295" t="s">
        <v>711</v>
      </c>
      <c r="D136" s="295"/>
      <c r="E136" s="295"/>
      <c r="F136" s="316" t="s">
        <v>682</v>
      </c>
      <c r="G136" s="295"/>
      <c r="H136" s="295" t="s">
        <v>735</v>
      </c>
      <c r="I136" s="295" t="s">
        <v>713</v>
      </c>
      <c r="J136" s="295"/>
      <c r="K136" s="338"/>
    </row>
    <row r="137" ht="15" customHeight="1">
      <c r="B137" s="336"/>
      <c r="C137" s="295" t="s">
        <v>714</v>
      </c>
      <c r="D137" s="295"/>
      <c r="E137" s="295"/>
      <c r="F137" s="316" t="s">
        <v>682</v>
      </c>
      <c r="G137" s="295"/>
      <c r="H137" s="295" t="s">
        <v>736</v>
      </c>
      <c r="I137" s="295" t="s">
        <v>716</v>
      </c>
      <c r="J137" s="295"/>
      <c r="K137" s="338"/>
    </row>
    <row r="138" ht="15" customHeight="1">
      <c r="B138" s="336"/>
      <c r="C138" s="295" t="s">
        <v>717</v>
      </c>
      <c r="D138" s="295"/>
      <c r="E138" s="295"/>
      <c r="F138" s="316" t="s">
        <v>682</v>
      </c>
      <c r="G138" s="295"/>
      <c r="H138" s="295" t="s">
        <v>717</v>
      </c>
      <c r="I138" s="295" t="s">
        <v>716</v>
      </c>
      <c r="J138" s="295"/>
      <c r="K138" s="338"/>
    </row>
    <row r="139" ht="15" customHeight="1">
      <c r="B139" s="336"/>
      <c r="C139" s="295" t="s">
        <v>42</v>
      </c>
      <c r="D139" s="295"/>
      <c r="E139" s="295"/>
      <c r="F139" s="316" t="s">
        <v>682</v>
      </c>
      <c r="G139" s="295"/>
      <c r="H139" s="295" t="s">
        <v>737</v>
      </c>
      <c r="I139" s="295" t="s">
        <v>716</v>
      </c>
      <c r="J139" s="295"/>
      <c r="K139" s="338"/>
    </row>
    <row r="140" ht="15" customHeight="1">
      <c r="B140" s="336"/>
      <c r="C140" s="295" t="s">
        <v>738</v>
      </c>
      <c r="D140" s="295"/>
      <c r="E140" s="295"/>
      <c r="F140" s="316" t="s">
        <v>682</v>
      </c>
      <c r="G140" s="295"/>
      <c r="H140" s="295" t="s">
        <v>739</v>
      </c>
      <c r="I140" s="295" t="s">
        <v>716</v>
      </c>
      <c r="J140" s="295"/>
      <c r="K140" s="338"/>
    </row>
    <row r="141" ht="15" customHeight="1">
      <c r="B141" s="339"/>
      <c r="C141" s="340"/>
      <c r="D141" s="340"/>
      <c r="E141" s="340"/>
      <c r="F141" s="340"/>
      <c r="G141" s="340"/>
      <c r="H141" s="340"/>
      <c r="I141" s="340"/>
      <c r="J141" s="340"/>
      <c r="K141" s="341"/>
    </row>
    <row r="142" ht="18.75" customHeight="1">
      <c r="B142" s="291"/>
      <c r="C142" s="291"/>
      <c r="D142" s="291"/>
      <c r="E142" s="291"/>
      <c r="F142" s="328"/>
      <c r="G142" s="291"/>
      <c r="H142" s="291"/>
      <c r="I142" s="291"/>
      <c r="J142" s="291"/>
      <c r="K142" s="291"/>
    </row>
    <row r="143" ht="18.75" customHeight="1">
      <c r="B143" s="302"/>
      <c r="C143" s="302"/>
      <c r="D143" s="302"/>
      <c r="E143" s="302"/>
      <c r="F143" s="302"/>
      <c r="G143" s="302"/>
      <c r="H143" s="302"/>
      <c r="I143" s="302"/>
      <c r="J143" s="302"/>
      <c r="K143" s="302"/>
    </row>
    <row r="144" ht="7.5" customHeight="1">
      <c r="B144" s="303"/>
      <c r="C144" s="304"/>
      <c r="D144" s="304"/>
      <c r="E144" s="304"/>
      <c r="F144" s="304"/>
      <c r="G144" s="304"/>
      <c r="H144" s="304"/>
      <c r="I144" s="304"/>
      <c r="J144" s="304"/>
      <c r="K144" s="305"/>
    </row>
    <row r="145" ht="45" customHeight="1">
      <c r="B145" s="306"/>
      <c r="C145" s="307" t="s">
        <v>740</v>
      </c>
      <c r="D145" s="307"/>
      <c r="E145" s="307"/>
      <c r="F145" s="307"/>
      <c r="G145" s="307"/>
      <c r="H145" s="307"/>
      <c r="I145" s="307"/>
      <c r="J145" s="307"/>
      <c r="K145" s="308"/>
    </row>
    <row r="146" ht="17.25" customHeight="1">
      <c r="B146" s="306"/>
      <c r="C146" s="309" t="s">
        <v>676</v>
      </c>
      <c r="D146" s="309"/>
      <c r="E146" s="309"/>
      <c r="F146" s="309" t="s">
        <v>677</v>
      </c>
      <c r="G146" s="310"/>
      <c r="H146" s="309" t="s">
        <v>118</v>
      </c>
      <c r="I146" s="309" t="s">
        <v>61</v>
      </c>
      <c r="J146" s="309" t="s">
        <v>678</v>
      </c>
      <c r="K146" s="308"/>
    </row>
    <row r="147" ht="17.25" customHeight="1">
      <c r="B147" s="306"/>
      <c r="C147" s="311" t="s">
        <v>679</v>
      </c>
      <c r="D147" s="311"/>
      <c r="E147" s="311"/>
      <c r="F147" s="312" t="s">
        <v>680</v>
      </c>
      <c r="G147" s="313"/>
      <c r="H147" s="311"/>
      <c r="I147" s="311"/>
      <c r="J147" s="311" t="s">
        <v>681</v>
      </c>
      <c r="K147" s="308"/>
    </row>
    <row r="148" ht="5.25" customHeight="1">
      <c r="B148" s="317"/>
      <c r="C148" s="314"/>
      <c r="D148" s="314"/>
      <c r="E148" s="314"/>
      <c r="F148" s="314"/>
      <c r="G148" s="315"/>
      <c r="H148" s="314"/>
      <c r="I148" s="314"/>
      <c r="J148" s="314"/>
      <c r="K148" s="338"/>
    </row>
    <row r="149" ht="15" customHeight="1">
      <c r="B149" s="317"/>
      <c r="C149" s="342" t="s">
        <v>685</v>
      </c>
      <c r="D149" s="295"/>
      <c r="E149" s="295"/>
      <c r="F149" s="343" t="s">
        <v>682</v>
      </c>
      <c r="G149" s="295"/>
      <c r="H149" s="342" t="s">
        <v>721</v>
      </c>
      <c r="I149" s="342" t="s">
        <v>684</v>
      </c>
      <c r="J149" s="342">
        <v>120</v>
      </c>
      <c r="K149" s="338"/>
    </row>
    <row r="150" ht="15" customHeight="1">
      <c r="B150" s="317"/>
      <c r="C150" s="342" t="s">
        <v>730</v>
      </c>
      <c r="D150" s="295"/>
      <c r="E150" s="295"/>
      <c r="F150" s="343" t="s">
        <v>682</v>
      </c>
      <c r="G150" s="295"/>
      <c r="H150" s="342" t="s">
        <v>741</v>
      </c>
      <c r="I150" s="342" t="s">
        <v>684</v>
      </c>
      <c r="J150" s="342" t="s">
        <v>732</v>
      </c>
      <c r="K150" s="338"/>
    </row>
    <row r="151" ht="15" customHeight="1">
      <c r="B151" s="317"/>
      <c r="C151" s="342" t="s">
        <v>631</v>
      </c>
      <c r="D151" s="295"/>
      <c r="E151" s="295"/>
      <c r="F151" s="343" t="s">
        <v>682</v>
      </c>
      <c r="G151" s="295"/>
      <c r="H151" s="342" t="s">
        <v>742</v>
      </c>
      <c r="I151" s="342" t="s">
        <v>684</v>
      </c>
      <c r="J151" s="342" t="s">
        <v>732</v>
      </c>
      <c r="K151" s="338"/>
    </row>
    <row r="152" ht="15" customHeight="1">
      <c r="B152" s="317"/>
      <c r="C152" s="342" t="s">
        <v>687</v>
      </c>
      <c r="D152" s="295"/>
      <c r="E152" s="295"/>
      <c r="F152" s="343" t="s">
        <v>688</v>
      </c>
      <c r="G152" s="295"/>
      <c r="H152" s="342" t="s">
        <v>721</v>
      </c>
      <c r="I152" s="342" t="s">
        <v>684</v>
      </c>
      <c r="J152" s="342">
        <v>50</v>
      </c>
      <c r="K152" s="338"/>
    </row>
    <row r="153" ht="15" customHeight="1">
      <c r="B153" s="317"/>
      <c r="C153" s="342" t="s">
        <v>690</v>
      </c>
      <c r="D153" s="295"/>
      <c r="E153" s="295"/>
      <c r="F153" s="343" t="s">
        <v>682</v>
      </c>
      <c r="G153" s="295"/>
      <c r="H153" s="342" t="s">
        <v>721</v>
      </c>
      <c r="I153" s="342" t="s">
        <v>692</v>
      </c>
      <c r="J153" s="342"/>
      <c r="K153" s="338"/>
    </row>
    <row r="154" ht="15" customHeight="1">
      <c r="B154" s="317"/>
      <c r="C154" s="342" t="s">
        <v>701</v>
      </c>
      <c r="D154" s="295"/>
      <c r="E154" s="295"/>
      <c r="F154" s="343" t="s">
        <v>688</v>
      </c>
      <c r="G154" s="295"/>
      <c r="H154" s="342" t="s">
        <v>721</v>
      </c>
      <c r="I154" s="342" t="s">
        <v>684</v>
      </c>
      <c r="J154" s="342">
        <v>50</v>
      </c>
      <c r="K154" s="338"/>
    </row>
    <row r="155" ht="15" customHeight="1">
      <c r="B155" s="317"/>
      <c r="C155" s="342" t="s">
        <v>709</v>
      </c>
      <c r="D155" s="295"/>
      <c r="E155" s="295"/>
      <c r="F155" s="343" t="s">
        <v>688</v>
      </c>
      <c r="G155" s="295"/>
      <c r="H155" s="342" t="s">
        <v>721</v>
      </c>
      <c r="I155" s="342" t="s">
        <v>684</v>
      </c>
      <c r="J155" s="342">
        <v>50</v>
      </c>
      <c r="K155" s="338"/>
    </row>
    <row r="156" ht="15" customHeight="1">
      <c r="B156" s="317"/>
      <c r="C156" s="342" t="s">
        <v>707</v>
      </c>
      <c r="D156" s="295"/>
      <c r="E156" s="295"/>
      <c r="F156" s="343" t="s">
        <v>688</v>
      </c>
      <c r="G156" s="295"/>
      <c r="H156" s="342" t="s">
        <v>721</v>
      </c>
      <c r="I156" s="342" t="s">
        <v>684</v>
      </c>
      <c r="J156" s="342">
        <v>50</v>
      </c>
      <c r="K156" s="338"/>
    </row>
    <row r="157" ht="15" customHeight="1">
      <c r="B157" s="317"/>
      <c r="C157" s="342" t="s">
        <v>100</v>
      </c>
      <c r="D157" s="295"/>
      <c r="E157" s="295"/>
      <c r="F157" s="343" t="s">
        <v>682</v>
      </c>
      <c r="G157" s="295"/>
      <c r="H157" s="342" t="s">
        <v>743</v>
      </c>
      <c r="I157" s="342" t="s">
        <v>684</v>
      </c>
      <c r="J157" s="342" t="s">
        <v>744</v>
      </c>
      <c r="K157" s="338"/>
    </row>
    <row r="158" ht="15" customHeight="1">
      <c r="B158" s="317"/>
      <c r="C158" s="342" t="s">
        <v>745</v>
      </c>
      <c r="D158" s="295"/>
      <c r="E158" s="295"/>
      <c r="F158" s="343" t="s">
        <v>682</v>
      </c>
      <c r="G158" s="295"/>
      <c r="H158" s="342" t="s">
        <v>746</v>
      </c>
      <c r="I158" s="342" t="s">
        <v>716</v>
      </c>
      <c r="J158" s="342"/>
      <c r="K158" s="338"/>
    </row>
    <row r="159" ht="15" customHeight="1">
      <c r="B159" s="344"/>
      <c r="C159" s="326"/>
      <c r="D159" s="326"/>
      <c r="E159" s="326"/>
      <c r="F159" s="326"/>
      <c r="G159" s="326"/>
      <c r="H159" s="326"/>
      <c r="I159" s="326"/>
      <c r="J159" s="326"/>
      <c r="K159" s="345"/>
    </row>
    <row r="160" ht="18.75" customHeight="1">
      <c r="B160" s="291"/>
      <c r="C160" s="295"/>
      <c r="D160" s="295"/>
      <c r="E160" s="295"/>
      <c r="F160" s="316"/>
      <c r="G160" s="295"/>
      <c r="H160" s="295"/>
      <c r="I160" s="295"/>
      <c r="J160" s="295"/>
      <c r="K160" s="291"/>
    </row>
    <row r="161" ht="18.75" customHeight="1">
      <c r="B161" s="302"/>
      <c r="C161" s="302"/>
      <c r="D161" s="302"/>
      <c r="E161" s="302"/>
      <c r="F161" s="302"/>
      <c r="G161" s="302"/>
      <c r="H161" s="302"/>
      <c r="I161" s="302"/>
      <c r="J161" s="302"/>
      <c r="K161" s="302"/>
    </row>
    <row r="162" ht="7.5" customHeight="1">
      <c r="B162" s="281"/>
      <c r="C162" s="282"/>
      <c r="D162" s="282"/>
      <c r="E162" s="282"/>
      <c r="F162" s="282"/>
      <c r="G162" s="282"/>
      <c r="H162" s="282"/>
      <c r="I162" s="282"/>
      <c r="J162" s="282"/>
      <c r="K162" s="283"/>
    </row>
    <row r="163" ht="45" customHeight="1">
      <c r="B163" s="284"/>
      <c r="C163" s="285" t="s">
        <v>747</v>
      </c>
      <c r="D163" s="285"/>
      <c r="E163" s="285"/>
      <c r="F163" s="285"/>
      <c r="G163" s="285"/>
      <c r="H163" s="285"/>
      <c r="I163" s="285"/>
      <c r="J163" s="285"/>
      <c r="K163" s="286"/>
    </row>
    <row r="164" ht="17.25" customHeight="1">
      <c r="B164" s="284"/>
      <c r="C164" s="309" t="s">
        <v>676</v>
      </c>
      <c r="D164" s="309"/>
      <c r="E164" s="309"/>
      <c r="F164" s="309" t="s">
        <v>677</v>
      </c>
      <c r="G164" s="346"/>
      <c r="H164" s="347" t="s">
        <v>118</v>
      </c>
      <c r="I164" s="347" t="s">
        <v>61</v>
      </c>
      <c r="J164" s="309" t="s">
        <v>678</v>
      </c>
      <c r="K164" s="286"/>
    </row>
    <row r="165" ht="17.25" customHeight="1">
      <c r="B165" s="287"/>
      <c r="C165" s="311" t="s">
        <v>679</v>
      </c>
      <c r="D165" s="311"/>
      <c r="E165" s="311"/>
      <c r="F165" s="312" t="s">
        <v>680</v>
      </c>
      <c r="G165" s="348"/>
      <c r="H165" s="349"/>
      <c r="I165" s="349"/>
      <c r="J165" s="311" t="s">
        <v>681</v>
      </c>
      <c r="K165" s="289"/>
    </row>
    <row r="166" ht="5.25" customHeight="1">
      <c r="B166" s="317"/>
      <c r="C166" s="314"/>
      <c r="D166" s="314"/>
      <c r="E166" s="314"/>
      <c r="F166" s="314"/>
      <c r="G166" s="315"/>
      <c r="H166" s="314"/>
      <c r="I166" s="314"/>
      <c r="J166" s="314"/>
      <c r="K166" s="338"/>
    </row>
    <row r="167" ht="15" customHeight="1">
      <c r="B167" s="317"/>
      <c r="C167" s="295" t="s">
        <v>685</v>
      </c>
      <c r="D167" s="295"/>
      <c r="E167" s="295"/>
      <c r="F167" s="316" t="s">
        <v>682</v>
      </c>
      <c r="G167" s="295"/>
      <c r="H167" s="295" t="s">
        <v>721</v>
      </c>
      <c r="I167" s="295" t="s">
        <v>684</v>
      </c>
      <c r="J167" s="295">
        <v>120</v>
      </c>
      <c r="K167" s="338"/>
    </row>
    <row r="168" ht="15" customHeight="1">
      <c r="B168" s="317"/>
      <c r="C168" s="295" t="s">
        <v>730</v>
      </c>
      <c r="D168" s="295"/>
      <c r="E168" s="295"/>
      <c r="F168" s="316" t="s">
        <v>682</v>
      </c>
      <c r="G168" s="295"/>
      <c r="H168" s="295" t="s">
        <v>731</v>
      </c>
      <c r="I168" s="295" t="s">
        <v>684</v>
      </c>
      <c r="J168" s="295" t="s">
        <v>732</v>
      </c>
      <c r="K168" s="338"/>
    </row>
    <row r="169" ht="15" customHeight="1">
      <c r="B169" s="317"/>
      <c r="C169" s="295" t="s">
        <v>631</v>
      </c>
      <c r="D169" s="295"/>
      <c r="E169" s="295"/>
      <c r="F169" s="316" t="s">
        <v>682</v>
      </c>
      <c r="G169" s="295"/>
      <c r="H169" s="295" t="s">
        <v>748</v>
      </c>
      <c r="I169" s="295" t="s">
        <v>684</v>
      </c>
      <c r="J169" s="295" t="s">
        <v>732</v>
      </c>
      <c r="K169" s="338"/>
    </row>
    <row r="170" ht="15" customHeight="1">
      <c r="B170" s="317"/>
      <c r="C170" s="295" t="s">
        <v>687</v>
      </c>
      <c r="D170" s="295"/>
      <c r="E170" s="295"/>
      <c r="F170" s="316" t="s">
        <v>688</v>
      </c>
      <c r="G170" s="295"/>
      <c r="H170" s="295" t="s">
        <v>748</v>
      </c>
      <c r="I170" s="295" t="s">
        <v>684</v>
      </c>
      <c r="J170" s="295">
        <v>50</v>
      </c>
      <c r="K170" s="338"/>
    </row>
    <row r="171" ht="15" customHeight="1">
      <c r="B171" s="317"/>
      <c r="C171" s="295" t="s">
        <v>690</v>
      </c>
      <c r="D171" s="295"/>
      <c r="E171" s="295"/>
      <c r="F171" s="316" t="s">
        <v>682</v>
      </c>
      <c r="G171" s="295"/>
      <c r="H171" s="295" t="s">
        <v>748</v>
      </c>
      <c r="I171" s="295" t="s">
        <v>692</v>
      </c>
      <c r="J171" s="295"/>
      <c r="K171" s="338"/>
    </row>
    <row r="172" ht="15" customHeight="1">
      <c r="B172" s="317"/>
      <c r="C172" s="295" t="s">
        <v>701</v>
      </c>
      <c r="D172" s="295"/>
      <c r="E172" s="295"/>
      <c r="F172" s="316" t="s">
        <v>688</v>
      </c>
      <c r="G172" s="295"/>
      <c r="H172" s="295" t="s">
        <v>748</v>
      </c>
      <c r="I172" s="295" t="s">
        <v>684</v>
      </c>
      <c r="J172" s="295">
        <v>50</v>
      </c>
      <c r="K172" s="338"/>
    </row>
    <row r="173" ht="15" customHeight="1">
      <c r="B173" s="317"/>
      <c r="C173" s="295" t="s">
        <v>709</v>
      </c>
      <c r="D173" s="295"/>
      <c r="E173" s="295"/>
      <c r="F173" s="316" t="s">
        <v>688</v>
      </c>
      <c r="G173" s="295"/>
      <c r="H173" s="295" t="s">
        <v>748</v>
      </c>
      <c r="I173" s="295" t="s">
        <v>684</v>
      </c>
      <c r="J173" s="295">
        <v>50</v>
      </c>
      <c r="K173" s="338"/>
    </row>
    <row r="174" ht="15" customHeight="1">
      <c r="B174" s="317"/>
      <c r="C174" s="295" t="s">
        <v>707</v>
      </c>
      <c r="D174" s="295"/>
      <c r="E174" s="295"/>
      <c r="F174" s="316" t="s">
        <v>688</v>
      </c>
      <c r="G174" s="295"/>
      <c r="H174" s="295" t="s">
        <v>748</v>
      </c>
      <c r="I174" s="295" t="s">
        <v>684</v>
      </c>
      <c r="J174" s="295">
        <v>50</v>
      </c>
      <c r="K174" s="338"/>
    </row>
    <row r="175" ht="15" customHeight="1">
      <c r="B175" s="317"/>
      <c r="C175" s="295" t="s">
        <v>117</v>
      </c>
      <c r="D175" s="295"/>
      <c r="E175" s="295"/>
      <c r="F175" s="316" t="s">
        <v>682</v>
      </c>
      <c r="G175" s="295"/>
      <c r="H175" s="295" t="s">
        <v>749</v>
      </c>
      <c r="I175" s="295" t="s">
        <v>750</v>
      </c>
      <c r="J175" s="295"/>
      <c r="K175" s="338"/>
    </row>
    <row r="176" ht="15" customHeight="1">
      <c r="B176" s="317"/>
      <c r="C176" s="295" t="s">
        <v>61</v>
      </c>
      <c r="D176" s="295"/>
      <c r="E176" s="295"/>
      <c r="F176" s="316" t="s">
        <v>682</v>
      </c>
      <c r="G176" s="295"/>
      <c r="H176" s="295" t="s">
        <v>751</v>
      </c>
      <c r="I176" s="295" t="s">
        <v>752</v>
      </c>
      <c r="J176" s="295">
        <v>1</v>
      </c>
      <c r="K176" s="338"/>
    </row>
    <row r="177" ht="15" customHeight="1">
      <c r="B177" s="317"/>
      <c r="C177" s="295" t="s">
        <v>57</v>
      </c>
      <c r="D177" s="295"/>
      <c r="E177" s="295"/>
      <c r="F177" s="316" t="s">
        <v>682</v>
      </c>
      <c r="G177" s="295"/>
      <c r="H177" s="295" t="s">
        <v>753</v>
      </c>
      <c r="I177" s="295" t="s">
        <v>684</v>
      </c>
      <c r="J177" s="295">
        <v>20</v>
      </c>
      <c r="K177" s="338"/>
    </row>
    <row r="178" ht="15" customHeight="1">
      <c r="B178" s="317"/>
      <c r="C178" s="295" t="s">
        <v>118</v>
      </c>
      <c r="D178" s="295"/>
      <c r="E178" s="295"/>
      <c r="F178" s="316" t="s">
        <v>682</v>
      </c>
      <c r="G178" s="295"/>
      <c r="H178" s="295" t="s">
        <v>754</v>
      </c>
      <c r="I178" s="295" t="s">
        <v>684</v>
      </c>
      <c r="J178" s="295">
        <v>255</v>
      </c>
      <c r="K178" s="338"/>
    </row>
    <row r="179" ht="15" customHeight="1">
      <c r="B179" s="317"/>
      <c r="C179" s="295" t="s">
        <v>119</v>
      </c>
      <c r="D179" s="295"/>
      <c r="E179" s="295"/>
      <c r="F179" s="316" t="s">
        <v>682</v>
      </c>
      <c r="G179" s="295"/>
      <c r="H179" s="295" t="s">
        <v>647</v>
      </c>
      <c r="I179" s="295" t="s">
        <v>684</v>
      </c>
      <c r="J179" s="295">
        <v>10</v>
      </c>
      <c r="K179" s="338"/>
    </row>
    <row r="180" ht="15" customHeight="1">
      <c r="B180" s="317"/>
      <c r="C180" s="295" t="s">
        <v>120</v>
      </c>
      <c r="D180" s="295"/>
      <c r="E180" s="295"/>
      <c r="F180" s="316" t="s">
        <v>682</v>
      </c>
      <c r="G180" s="295"/>
      <c r="H180" s="295" t="s">
        <v>755</v>
      </c>
      <c r="I180" s="295" t="s">
        <v>716</v>
      </c>
      <c r="J180" s="295"/>
      <c r="K180" s="338"/>
    </row>
    <row r="181" ht="15" customHeight="1">
      <c r="B181" s="317"/>
      <c r="C181" s="295" t="s">
        <v>756</v>
      </c>
      <c r="D181" s="295"/>
      <c r="E181" s="295"/>
      <c r="F181" s="316" t="s">
        <v>682</v>
      </c>
      <c r="G181" s="295"/>
      <c r="H181" s="295" t="s">
        <v>757</v>
      </c>
      <c r="I181" s="295" t="s">
        <v>716</v>
      </c>
      <c r="J181" s="295"/>
      <c r="K181" s="338"/>
    </row>
    <row r="182" ht="15" customHeight="1">
      <c r="B182" s="317"/>
      <c r="C182" s="295" t="s">
        <v>745</v>
      </c>
      <c r="D182" s="295"/>
      <c r="E182" s="295"/>
      <c r="F182" s="316" t="s">
        <v>682</v>
      </c>
      <c r="G182" s="295"/>
      <c r="H182" s="295" t="s">
        <v>758</v>
      </c>
      <c r="I182" s="295" t="s">
        <v>716</v>
      </c>
      <c r="J182" s="295"/>
      <c r="K182" s="338"/>
    </row>
    <row r="183" ht="15" customHeight="1">
      <c r="B183" s="317"/>
      <c r="C183" s="295" t="s">
        <v>122</v>
      </c>
      <c r="D183" s="295"/>
      <c r="E183" s="295"/>
      <c r="F183" s="316" t="s">
        <v>688</v>
      </c>
      <c r="G183" s="295"/>
      <c r="H183" s="295" t="s">
        <v>759</v>
      </c>
      <c r="I183" s="295" t="s">
        <v>684</v>
      </c>
      <c r="J183" s="295">
        <v>50</v>
      </c>
      <c r="K183" s="338"/>
    </row>
    <row r="184" ht="15" customHeight="1">
      <c r="B184" s="317"/>
      <c r="C184" s="295" t="s">
        <v>760</v>
      </c>
      <c r="D184" s="295"/>
      <c r="E184" s="295"/>
      <c r="F184" s="316" t="s">
        <v>688</v>
      </c>
      <c r="G184" s="295"/>
      <c r="H184" s="295" t="s">
        <v>761</v>
      </c>
      <c r="I184" s="295" t="s">
        <v>762</v>
      </c>
      <c r="J184" s="295"/>
      <c r="K184" s="338"/>
    </row>
    <row r="185" ht="15" customHeight="1">
      <c r="B185" s="317"/>
      <c r="C185" s="295" t="s">
        <v>763</v>
      </c>
      <c r="D185" s="295"/>
      <c r="E185" s="295"/>
      <c r="F185" s="316" t="s">
        <v>688</v>
      </c>
      <c r="G185" s="295"/>
      <c r="H185" s="295" t="s">
        <v>764</v>
      </c>
      <c r="I185" s="295" t="s">
        <v>762</v>
      </c>
      <c r="J185" s="295"/>
      <c r="K185" s="338"/>
    </row>
    <row r="186" ht="15" customHeight="1">
      <c r="B186" s="317"/>
      <c r="C186" s="295" t="s">
        <v>765</v>
      </c>
      <c r="D186" s="295"/>
      <c r="E186" s="295"/>
      <c r="F186" s="316" t="s">
        <v>688</v>
      </c>
      <c r="G186" s="295"/>
      <c r="H186" s="295" t="s">
        <v>766</v>
      </c>
      <c r="I186" s="295" t="s">
        <v>762</v>
      </c>
      <c r="J186" s="295"/>
      <c r="K186" s="338"/>
    </row>
    <row r="187" ht="15" customHeight="1">
      <c r="B187" s="317"/>
      <c r="C187" s="350" t="s">
        <v>767</v>
      </c>
      <c r="D187" s="295"/>
      <c r="E187" s="295"/>
      <c r="F187" s="316" t="s">
        <v>688</v>
      </c>
      <c r="G187" s="295"/>
      <c r="H187" s="295" t="s">
        <v>768</v>
      </c>
      <c r="I187" s="295" t="s">
        <v>769</v>
      </c>
      <c r="J187" s="351" t="s">
        <v>770</v>
      </c>
      <c r="K187" s="338"/>
    </row>
    <row r="188" ht="15" customHeight="1">
      <c r="B188" s="317"/>
      <c r="C188" s="301" t="s">
        <v>46</v>
      </c>
      <c r="D188" s="295"/>
      <c r="E188" s="295"/>
      <c r="F188" s="316" t="s">
        <v>682</v>
      </c>
      <c r="G188" s="295"/>
      <c r="H188" s="291" t="s">
        <v>771</v>
      </c>
      <c r="I188" s="295" t="s">
        <v>772</v>
      </c>
      <c r="J188" s="295"/>
      <c r="K188" s="338"/>
    </row>
    <row r="189" ht="15" customHeight="1">
      <c r="B189" s="317"/>
      <c r="C189" s="301" t="s">
        <v>773</v>
      </c>
      <c r="D189" s="295"/>
      <c r="E189" s="295"/>
      <c r="F189" s="316" t="s">
        <v>682</v>
      </c>
      <c r="G189" s="295"/>
      <c r="H189" s="295" t="s">
        <v>774</v>
      </c>
      <c r="I189" s="295" t="s">
        <v>716</v>
      </c>
      <c r="J189" s="295"/>
      <c r="K189" s="338"/>
    </row>
    <row r="190" ht="15" customHeight="1">
      <c r="B190" s="317"/>
      <c r="C190" s="301" t="s">
        <v>775</v>
      </c>
      <c r="D190" s="295"/>
      <c r="E190" s="295"/>
      <c r="F190" s="316" t="s">
        <v>682</v>
      </c>
      <c r="G190" s="295"/>
      <c r="H190" s="295" t="s">
        <v>776</v>
      </c>
      <c r="I190" s="295" t="s">
        <v>716</v>
      </c>
      <c r="J190" s="295"/>
      <c r="K190" s="338"/>
    </row>
    <row r="191" ht="15" customHeight="1">
      <c r="B191" s="317"/>
      <c r="C191" s="301" t="s">
        <v>777</v>
      </c>
      <c r="D191" s="295"/>
      <c r="E191" s="295"/>
      <c r="F191" s="316" t="s">
        <v>688</v>
      </c>
      <c r="G191" s="295"/>
      <c r="H191" s="295" t="s">
        <v>778</v>
      </c>
      <c r="I191" s="295" t="s">
        <v>716</v>
      </c>
      <c r="J191" s="295"/>
      <c r="K191" s="338"/>
    </row>
    <row r="192" ht="15" customHeight="1">
      <c r="B192" s="344"/>
      <c r="C192" s="352"/>
      <c r="D192" s="326"/>
      <c r="E192" s="326"/>
      <c r="F192" s="326"/>
      <c r="G192" s="326"/>
      <c r="H192" s="326"/>
      <c r="I192" s="326"/>
      <c r="J192" s="326"/>
      <c r="K192" s="345"/>
    </row>
    <row r="193" ht="18.75" customHeight="1">
      <c r="B193" s="291"/>
      <c r="C193" s="295"/>
      <c r="D193" s="295"/>
      <c r="E193" s="295"/>
      <c r="F193" s="316"/>
      <c r="G193" s="295"/>
      <c r="H193" s="295"/>
      <c r="I193" s="295"/>
      <c r="J193" s="295"/>
      <c r="K193" s="291"/>
    </row>
    <row r="194" ht="18.75" customHeight="1">
      <c r="B194" s="291"/>
      <c r="C194" s="295"/>
      <c r="D194" s="295"/>
      <c r="E194" s="295"/>
      <c r="F194" s="316"/>
      <c r="G194" s="295"/>
      <c r="H194" s="295"/>
      <c r="I194" s="295"/>
      <c r="J194" s="295"/>
      <c r="K194" s="291"/>
    </row>
    <row r="195" ht="18.75" customHeight="1">
      <c r="B195" s="302"/>
      <c r="C195" s="302"/>
      <c r="D195" s="302"/>
      <c r="E195" s="302"/>
      <c r="F195" s="302"/>
      <c r="G195" s="302"/>
      <c r="H195" s="302"/>
      <c r="I195" s="302"/>
      <c r="J195" s="302"/>
      <c r="K195" s="302"/>
    </row>
    <row r="196" ht="13.5">
      <c r="B196" s="281"/>
      <c r="C196" s="282"/>
      <c r="D196" s="282"/>
      <c r="E196" s="282"/>
      <c r="F196" s="282"/>
      <c r="G196" s="282"/>
      <c r="H196" s="282"/>
      <c r="I196" s="282"/>
      <c r="J196" s="282"/>
      <c r="K196" s="283"/>
    </row>
    <row r="197" ht="21">
      <c r="B197" s="284"/>
      <c r="C197" s="285" t="s">
        <v>779</v>
      </c>
      <c r="D197" s="285"/>
      <c r="E197" s="285"/>
      <c r="F197" s="285"/>
      <c r="G197" s="285"/>
      <c r="H197" s="285"/>
      <c r="I197" s="285"/>
      <c r="J197" s="285"/>
      <c r="K197" s="286"/>
    </row>
    <row r="198" ht="25.5" customHeight="1">
      <c r="B198" s="284"/>
      <c r="C198" s="353" t="s">
        <v>780</v>
      </c>
      <c r="D198" s="353"/>
      <c r="E198" s="353"/>
      <c r="F198" s="353" t="s">
        <v>781</v>
      </c>
      <c r="G198" s="354"/>
      <c r="H198" s="353" t="s">
        <v>782</v>
      </c>
      <c r="I198" s="353"/>
      <c r="J198" s="353"/>
      <c r="K198" s="286"/>
    </row>
    <row r="199" ht="5.25" customHeight="1">
      <c r="B199" s="317"/>
      <c r="C199" s="314"/>
      <c r="D199" s="314"/>
      <c r="E199" s="314"/>
      <c r="F199" s="314"/>
      <c r="G199" s="295"/>
      <c r="H199" s="314"/>
      <c r="I199" s="314"/>
      <c r="J199" s="314"/>
      <c r="K199" s="338"/>
    </row>
    <row r="200" ht="15" customHeight="1">
      <c r="B200" s="317"/>
      <c r="C200" s="295" t="s">
        <v>772</v>
      </c>
      <c r="D200" s="295"/>
      <c r="E200" s="295"/>
      <c r="F200" s="316" t="s">
        <v>47</v>
      </c>
      <c r="G200" s="295"/>
      <c r="H200" s="295" t="s">
        <v>783</v>
      </c>
      <c r="I200" s="295"/>
      <c r="J200" s="295"/>
      <c r="K200" s="338"/>
    </row>
    <row r="201" ht="15" customHeight="1">
      <c r="B201" s="317"/>
      <c r="C201" s="323"/>
      <c r="D201" s="295"/>
      <c r="E201" s="295"/>
      <c r="F201" s="316" t="s">
        <v>48</v>
      </c>
      <c r="G201" s="295"/>
      <c r="H201" s="295" t="s">
        <v>784</v>
      </c>
      <c r="I201" s="295"/>
      <c r="J201" s="295"/>
      <c r="K201" s="338"/>
    </row>
    <row r="202" ht="15" customHeight="1">
      <c r="B202" s="317"/>
      <c r="C202" s="323"/>
      <c r="D202" s="295"/>
      <c r="E202" s="295"/>
      <c r="F202" s="316" t="s">
        <v>51</v>
      </c>
      <c r="G202" s="295"/>
      <c r="H202" s="295" t="s">
        <v>785</v>
      </c>
      <c r="I202" s="295"/>
      <c r="J202" s="295"/>
      <c r="K202" s="338"/>
    </row>
    <row r="203" ht="15" customHeight="1">
      <c r="B203" s="317"/>
      <c r="C203" s="295"/>
      <c r="D203" s="295"/>
      <c r="E203" s="295"/>
      <c r="F203" s="316" t="s">
        <v>49</v>
      </c>
      <c r="G203" s="295"/>
      <c r="H203" s="295" t="s">
        <v>786</v>
      </c>
      <c r="I203" s="295"/>
      <c r="J203" s="295"/>
      <c r="K203" s="338"/>
    </row>
    <row r="204" ht="15" customHeight="1">
      <c r="B204" s="317"/>
      <c r="C204" s="295"/>
      <c r="D204" s="295"/>
      <c r="E204" s="295"/>
      <c r="F204" s="316" t="s">
        <v>50</v>
      </c>
      <c r="G204" s="295"/>
      <c r="H204" s="295" t="s">
        <v>787</v>
      </c>
      <c r="I204" s="295"/>
      <c r="J204" s="295"/>
      <c r="K204" s="338"/>
    </row>
    <row r="205" ht="15" customHeight="1">
      <c r="B205" s="317"/>
      <c r="C205" s="295"/>
      <c r="D205" s="295"/>
      <c r="E205" s="295"/>
      <c r="F205" s="316"/>
      <c r="G205" s="295"/>
      <c r="H205" s="295"/>
      <c r="I205" s="295"/>
      <c r="J205" s="295"/>
      <c r="K205" s="338"/>
    </row>
    <row r="206" ht="15" customHeight="1">
      <c r="B206" s="317"/>
      <c r="C206" s="295" t="s">
        <v>728</v>
      </c>
      <c r="D206" s="295"/>
      <c r="E206" s="295"/>
      <c r="F206" s="316" t="s">
        <v>624</v>
      </c>
      <c r="G206" s="295"/>
      <c r="H206" s="295" t="s">
        <v>788</v>
      </c>
      <c r="I206" s="295"/>
      <c r="J206" s="295"/>
      <c r="K206" s="338"/>
    </row>
    <row r="207" ht="15" customHeight="1">
      <c r="B207" s="317"/>
      <c r="C207" s="323"/>
      <c r="D207" s="295"/>
      <c r="E207" s="295"/>
      <c r="F207" s="316" t="s">
        <v>627</v>
      </c>
      <c r="G207" s="295"/>
      <c r="H207" s="295" t="s">
        <v>628</v>
      </c>
      <c r="I207" s="295"/>
      <c r="J207" s="295"/>
      <c r="K207" s="338"/>
    </row>
    <row r="208" ht="15" customHeight="1">
      <c r="B208" s="317"/>
      <c r="C208" s="295"/>
      <c r="D208" s="295"/>
      <c r="E208" s="295"/>
      <c r="F208" s="316" t="s">
        <v>83</v>
      </c>
      <c r="G208" s="295"/>
      <c r="H208" s="295" t="s">
        <v>789</v>
      </c>
      <c r="I208" s="295"/>
      <c r="J208" s="295"/>
      <c r="K208" s="338"/>
    </row>
    <row r="209" ht="15" customHeight="1">
      <c r="B209" s="355"/>
      <c r="C209" s="323"/>
      <c r="D209" s="323"/>
      <c r="E209" s="323"/>
      <c r="F209" s="316" t="s">
        <v>88</v>
      </c>
      <c r="G209" s="301"/>
      <c r="H209" s="342" t="s">
        <v>89</v>
      </c>
      <c r="I209" s="342"/>
      <c r="J209" s="342"/>
      <c r="K209" s="356"/>
    </row>
    <row r="210" ht="15" customHeight="1">
      <c r="B210" s="355"/>
      <c r="C210" s="323"/>
      <c r="D210" s="323"/>
      <c r="E210" s="323"/>
      <c r="F210" s="316" t="s">
        <v>629</v>
      </c>
      <c r="G210" s="301"/>
      <c r="H210" s="342" t="s">
        <v>560</v>
      </c>
      <c r="I210" s="342"/>
      <c r="J210" s="342"/>
      <c r="K210" s="356"/>
    </row>
    <row r="211" ht="15" customHeight="1">
      <c r="B211" s="355"/>
      <c r="C211" s="323"/>
      <c r="D211" s="323"/>
      <c r="E211" s="323"/>
      <c r="F211" s="357"/>
      <c r="G211" s="301"/>
      <c r="H211" s="358"/>
      <c r="I211" s="358"/>
      <c r="J211" s="358"/>
      <c r="K211" s="356"/>
    </row>
    <row r="212" ht="15" customHeight="1">
      <c r="B212" s="355"/>
      <c r="C212" s="295" t="s">
        <v>752</v>
      </c>
      <c r="D212" s="323"/>
      <c r="E212" s="323"/>
      <c r="F212" s="316">
        <v>1</v>
      </c>
      <c r="G212" s="301"/>
      <c r="H212" s="342" t="s">
        <v>790</v>
      </c>
      <c r="I212" s="342"/>
      <c r="J212" s="342"/>
      <c r="K212" s="356"/>
    </row>
    <row r="213" ht="15" customHeight="1">
      <c r="B213" s="355"/>
      <c r="C213" s="323"/>
      <c r="D213" s="323"/>
      <c r="E213" s="323"/>
      <c r="F213" s="316">
        <v>2</v>
      </c>
      <c r="G213" s="301"/>
      <c r="H213" s="342" t="s">
        <v>791</v>
      </c>
      <c r="I213" s="342"/>
      <c r="J213" s="342"/>
      <c r="K213" s="356"/>
    </row>
    <row r="214" ht="15" customHeight="1">
      <c r="B214" s="355"/>
      <c r="C214" s="323"/>
      <c r="D214" s="323"/>
      <c r="E214" s="323"/>
      <c r="F214" s="316">
        <v>3</v>
      </c>
      <c r="G214" s="301"/>
      <c r="H214" s="342" t="s">
        <v>792</v>
      </c>
      <c r="I214" s="342"/>
      <c r="J214" s="342"/>
      <c r="K214" s="356"/>
    </row>
    <row r="215" ht="15" customHeight="1">
      <c r="B215" s="355"/>
      <c r="C215" s="323"/>
      <c r="D215" s="323"/>
      <c r="E215" s="323"/>
      <c r="F215" s="316">
        <v>4</v>
      </c>
      <c r="G215" s="301"/>
      <c r="H215" s="342" t="s">
        <v>793</v>
      </c>
      <c r="I215" s="342"/>
      <c r="J215" s="342"/>
      <c r="K215" s="356"/>
    </row>
    <row r="216" ht="12.75" customHeight="1">
      <c r="B216" s="359"/>
      <c r="C216" s="360"/>
      <c r="D216" s="360"/>
      <c r="E216" s="360"/>
      <c r="F216" s="360"/>
      <c r="G216" s="360"/>
      <c r="H216" s="360"/>
      <c r="I216" s="360"/>
      <c r="J216" s="360"/>
      <c r="K216" s="361"/>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Miroslava Šmejdířová</dc:creator>
  <cp:lastModifiedBy>Miroslava Šmejdířová</cp:lastModifiedBy>
  <dcterms:created xsi:type="dcterms:W3CDTF">2018-04-17T06:38:31Z</dcterms:created>
  <dcterms:modified xsi:type="dcterms:W3CDTF">2018-04-17T06:38:38Z</dcterms:modified>
</cp:coreProperties>
</file>