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-06-1 - Dětské hřiště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'2019-06-1 - Dětské hřiště'!$C$87:$K$157</definedName>
    <definedName name="_xlnm.Print_Area" localSheetId="1">'2019-06-1 - Dětské hřiště'!$C$4:$J$39,'2019-06-1 - Dětské hřiště'!$C$75:$K$157</definedName>
    <definedName name="_xlnm.Print_Titles" localSheetId="1">'2019-06-1 - Dětské hřiště'!$87:$87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56"/>
  <c r="BH156"/>
  <c r="BG156"/>
  <c r="BF156"/>
  <c r="T156"/>
  <c r="T155"/>
  <c r="T154"/>
  <c r="R156"/>
  <c r="R155"/>
  <c r="R154"/>
  <c r="P156"/>
  <c r="P155"/>
  <c r="P154"/>
  <c r="BK156"/>
  <c r="BK155"/>
  <c r="J155"/>
  <c r="BK154"/>
  <c r="J154"/>
  <c r="J156"/>
  <c r="BE156"/>
  <c r="J68"/>
  <c r="J67"/>
  <c r="BI153"/>
  <c r="BH153"/>
  <c r="BG153"/>
  <c r="BF153"/>
  <c r="T153"/>
  <c r="T152"/>
  <c r="R153"/>
  <c r="R152"/>
  <c r="P153"/>
  <c r="P152"/>
  <c r="BK153"/>
  <c r="BK152"/>
  <c r="J152"/>
  <c r="J153"/>
  <c r="BE153"/>
  <c r="J66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65"/>
  <c r="BI145"/>
  <c r="BH145"/>
  <c r="BG145"/>
  <c r="BF145"/>
  <c r="T145"/>
  <c r="T144"/>
  <c r="R145"/>
  <c r="R144"/>
  <c r="P145"/>
  <c r="P144"/>
  <c r="BK145"/>
  <c r="BK144"/>
  <c r="J144"/>
  <c r="J145"/>
  <c r="BE145"/>
  <c r="J6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0"/>
  <c r="BH120"/>
  <c r="BG120"/>
  <c r="BF120"/>
  <c r="T120"/>
  <c r="T119"/>
  <c r="R120"/>
  <c r="R119"/>
  <c r="P120"/>
  <c r="P119"/>
  <c r="BK120"/>
  <c r="BK119"/>
  <c r="J119"/>
  <c r="J120"/>
  <c r="BE120"/>
  <c r="J63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8"/>
  <c r="BH108"/>
  <c r="BG108"/>
  <c r="BF108"/>
  <c r="T108"/>
  <c r="T107"/>
  <c r="R108"/>
  <c r="R107"/>
  <c r="P108"/>
  <c r="P107"/>
  <c r="BK108"/>
  <c r="BK107"/>
  <c r="J107"/>
  <c r="J108"/>
  <c r="BE108"/>
  <c r="J62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F37"/>
  <c i="1" r="BD55"/>
  <c i="2" r="BH91"/>
  <c r="F36"/>
  <c i="1" r="BC55"/>
  <c i="2" r="BG91"/>
  <c r="F35"/>
  <c i="1" r="BB55"/>
  <c i="2" r="BF91"/>
  <c r="J34"/>
  <c i="1" r="AW55"/>
  <c i="2" r="F34"/>
  <c i="1" r="BA55"/>
  <c i="2" r="T91"/>
  <c r="T90"/>
  <c r="T89"/>
  <c r="T88"/>
  <c r="R91"/>
  <c r="R90"/>
  <c r="R89"/>
  <c r="R88"/>
  <c r="P91"/>
  <c r="P90"/>
  <c r="P89"/>
  <c r="P88"/>
  <c i="1" r="AU55"/>
  <c i="2" r="BK91"/>
  <c r="BK90"/>
  <c r="J90"/>
  <c r="BK89"/>
  <c r="J89"/>
  <c r="BK88"/>
  <c r="J88"/>
  <c r="J59"/>
  <c r="J30"/>
  <c i="1" r="AG55"/>
  <c i="2" r="J91"/>
  <c r="BE91"/>
  <c r="J33"/>
  <c i="1" r="AV55"/>
  <c i="2" r="F33"/>
  <c i="1" r="AZ55"/>
  <c i="2" r="J61"/>
  <c r="J60"/>
  <c r="J85"/>
  <c r="F84"/>
  <c r="F82"/>
  <c r="E80"/>
  <c r="J55"/>
  <c r="F54"/>
  <c r="F52"/>
  <c r="E50"/>
  <c r="J39"/>
  <c r="J21"/>
  <c r="E21"/>
  <c r="J84"/>
  <c r="J54"/>
  <c r="J20"/>
  <c r="J18"/>
  <c r="E18"/>
  <c r="F85"/>
  <c r="F55"/>
  <c r="J17"/>
  <c r="J12"/>
  <c r="J82"/>
  <c r="J52"/>
  <c r="E7"/>
  <c r="E7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<sst xmlns="http://schemas.openxmlformats.org/spreadsheetml/2006/main">
  <si>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</si>
  <si>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</si>
  <si>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</si>
  <si>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</si>
  <si>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</si>
  <si>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{bb7993af-e8cf-465c-90e7-db329e5118da}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</si>
  <si>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</si>
  <si>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</si>
  <si>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</si>
  <si>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</si>
  <si>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</si>
  <si>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</si>
  <si>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</si>
  <si>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</si>
  <si>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2019-06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</si>
  <si>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</si>
  <si>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</si>
  <si>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Dětské hřiště v Lipovce, p.p.1013, 714/10</t>
  </si>
  <si>
    <t>KSO:</t>
  </si>
  <si>
    <t>CC-CZ:</t>
  </si>
  <si>
    <t>Místo:</t>
  </si>
  <si>
    <t xml:space="preserve">Rychnov nad Kněžnou - Lipovka </t>
  </si>
  <si>
    <t>Datum:</t>
  </si>
  <si>
    <t>30. 1. 2019</t>
  </si>
  <si>
    <t>Zadavatel:</t>
  </si>
  <si>
    <t>IČ:</t>
  </si>
  <si>
    <t>00275336</t>
  </si>
  <si>
    <t>Město Rychnov nad Kněžnou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</si>
  <si>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</si>
  <si>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</si>
  <si>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</si>
  <si>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</si>
  <si>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</si>
  <si>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</si>
  <si>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</si>
  <si>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63614545</t>
  </si>
  <si>
    <t>Jaroslav Krunčík, Javornice 176,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</si>
  <si>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</si>
  <si>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</si>
  <si>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</si>
  <si>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</si>
  <si>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</si>
  <si>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</si>
  <si>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</si>
  <si>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</si>
  <si>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</si>
  <si>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</si>
  <si>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</si>
  <si>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</si>
  <si>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</si>
  <si>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</si>
  <si>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</si>
  <si>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</si>
  <si>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</si>
  <si>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</si>
  <si>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</si>
  <si>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</si>
  <si>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</si>
  <si>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</si>
  <si>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</si>
  <si>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</si>
  <si>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</si>
  <si>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</si>
  <si>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</si>
  <si>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</si>
  <si>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</si>
  <si>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</si>
  <si>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</si>
  <si>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</si>
  <si>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</si>
  <si>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</si>
  <si>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</si>
  <si>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</si>
  <si>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</si>
  <si>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</si>
  <si>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</si>
  <si>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</si>
  <si>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2019-06-1</t>
  </si>
  <si>
    <t>Dětské hřiště</t>
  </si>
  <si>
    <t>STA</t>
  </si>
  <si>
    <t>1</t>
  </si>
  <si>
    <t>{0a179a6c-87b3-4e3e-a185-ffb9d6746859}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</si>
  <si>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</si>
  <si>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</si>
  <si>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</si>
  <si>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</si>
  <si>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</si>
  <si>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</si>
  <si>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</si>
  <si>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</si>
  <si>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</si>
  <si>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</si>
  <si>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</si>
  <si>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</si>
  <si>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</si>
  <si>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</si>
  <si>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</si>
  <si>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</si>
  <si>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</si>
  <si>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</si>
  <si>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</si>
  <si>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</si>
  <si>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</si>
  <si>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</si>
  <si>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</si>
  <si>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</si>
  <si>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</si>
  <si>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</si>
  <si>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</si>
  <si>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</si>
  <si>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</si>
  <si>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</si>
  <si>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</si>
  <si>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</si>
  <si>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</si>
  <si>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</si>
  <si>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</si>
  <si>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</si>
  <si>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</si>
  <si>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</si>
  <si>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2019 01</t>
  </si>
  <si>
    <t>4</t>
  </si>
  <si>
    <t>1092796105</t>
  </si>
  <si>
    <t>VV</t>
  </si>
  <si>
    <t>296*0,15</t>
  </si>
  <si>
    <t>3</t>
  </si>
  <si>
    <t>122202201</t>
  </si>
  <si>
    <t>Odkopávky a prokopávky nezapažené pro silnice objemu do 100 m3 v hornině tř. 3</t>
  </si>
  <si>
    <t>-1123482050</t>
  </si>
  <si>
    <t>122202209</t>
  </si>
  <si>
    <t>Příplatek k odkopávkám a prokopávkám pro silnice v hornině tř. 3 za lepivost</t>
  </si>
  <si>
    <t>547895489</t>
  </si>
  <si>
    <t>14</t>
  </si>
  <si>
    <t>131111332</t>
  </si>
  <si>
    <t>Vrtání jamek pro plotové sloupky D do 200 mm - ručně s motorovým vrtákem</t>
  </si>
  <si>
    <t>m</t>
  </si>
  <si>
    <t>66958892</t>
  </si>
  <si>
    <t>1*22</t>
  </si>
  <si>
    <t>131111333</t>
  </si>
  <si>
    <t>Vrtání jamek pro plotové sloupky D do 300 mm - ručně s motorovým vrtákem</t>
  </si>
  <si>
    <t>-932187586</t>
  </si>
  <si>
    <t>1*4</t>
  </si>
  <si>
    <t>12</t>
  </si>
  <si>
    <t>133202011</t>
  </si>
  <si>
    <t>Hloubení šachet ručním nebo pneum nářadím v soudržných horninách tř. 3, plocha výkopu do 4 m2</t>
  </si>
  <si>
    <t>1820591031</t>
  </si>
  <si>
    <t>0,8*0,8*1*12</t>
  </si>
  <si>
    <t>5</t>
  </si>
  <si>
    <t>162701101</t>
  </si>
  <si>
    <t>Vodorovné přemístění do 6000 m výkopku/sypaniny z horniny tř. 1 až 4</t>
  </si>
  <si>
    <t>-1095119632</t>
  </si>
  <si>
    <t>44,4+44,4+7,68</t>
  </si>
  <si>
    <t>6</t>
  </si>
  <si>
    <t>171201101</t>
  </si>
  <si>
    <t>Uložení sypaniny do násypů nezhutněných</t>
  </si>
  <si>
    <t>991240691</t>
  </si>
  <si>
    <t>7</t>
  </si>
  <si>
    <t>171201202</t>
  </si>
  <si>
    <t>Skládkovné</t>
  </si>
  <si>
    <t>t</t>
  </si>
  <si>
    <t>-1503378452</t>
  </si>
  <si>
    <t>(88,800+7,68)*1,8</t>
  </si>
  <si>
    <t>Zakládání</t>
  </si>
  <si>
    <t>9</t>
  </si>
  <si>
    <t>213141111</t>
  </si>
  <si>
    <t>Zřízení vrstvy z geotextilie v rovině nebo ve sklonu do 1:5 š do 3 m</t>
  </si>
  <si>
    <t>m2</t>
  </si>
  <si>
    <t>986125886</t>
  </si>
  <si>
    <t xml:space="preserve">296   "plocha</t>
  </si>
  <si>
    <t xml:space="preserve">0,3*(16,8+18,2+15,8+4,5*2+3+20,5)   "boky</t>
  </si>
  <si>
    <t>Součet</t>
  </si>
  <si>
    <t>10</t>
  </si>
  <si>
    <t>M</t>
  </si>
  <si>
    <t>69311006</t>
  </si>
  <si>
    <t>geotextilie tkaná separační, filtrační, výztužná PP pevnost v tahu 15kN/m</t>
  </si>
  <si>
    <t>8</t>
  </si>
  <si>
    <t>-1038076229</t>
  </si>
  <si>
    <t>320,99*1,15 'Přepočtené koeficientem množství</t>
  </si>
  <si>
    <t>215901101</t>
  </si>
  <si>
    <t>Zhutnění podloží z hornin soudržných do 92% PS nebo nesoudržných sypkých I(d) do 0,8</t>
  </si>
  <si>
    <t>1340816809</t>
  </si>
  <si>
    <t>13</t>
  </si>
  <si>
    <t>272313611</t>
  </si>
  <si>
    <t>Základové klenby z betonu tř. C 16/20</t>
  </si>
  <si>
    <t>713768123</t>
  </si>
  <si>
    <t>39</t>
  </si>
  <si>
    <t>273351121</t>
  </si>
  <si>
    <t>Zřízení bednění základových desek</t>
  </si>
  <si>
    <t>119280854</t>
  </si>
  <si>
    <t>0,5*1*4*12</t>
  </si>
  <si>
    <t>40</t>
  </si>
  <si>
    <t>273351122</t>
  </si>
  <si>
    <t>Odstranění bednění základových desek</t>
  </si>
  <si>
    <t>-772711652</t>
  </si>
  <si>
    <t>Svislé a kompletní konstrukce</t>
  </si>
  <si>
    <t>16</t>
  </si>
  <si>
    <t>338171113</t>
  </si>
  <si>
    <t>Osazování sloupků a vzpěr plotových ocelových v do 2,00 m se zabetonováním</t>
  </si>
  <si>
    <t>kus</t>
  </si>
  <si>
    <t>-1714599977</t>
  </si>
  <si>
    <t xml:space="preserve">26  "sloupky</t>
  </si>
  <si>
    <t xml:space="preserve">8  "vzpěry</t>
  </si>
  <si>
    <t>18</t>
  </si>
  <si>
    <t>55342151</t>
  </si>
  <si>
    <t>plotový sloupek pro svařované panely profilovaný oválný 50x70mm dl 1,0-1,5m povrchová úprava Pz a komaxit</t>
  </si>
  <si>
    <t>1962287603</t>
  </si>
  <si>
    <t>17</t>
  </si>
  <si>
    <t>55342152</t>
  </si>
  <si>
    <t>plotový sloupek pro svařované panely profilovaný oválný 50x70mm dl 2,0-2,5m povrchová úprava Pz a komaxit</t>
  </si>
  <si>
    <t>2001544509</t>
  </si>
  <si>
    <t>19</t>
  </si>
  <si>
    <t>348101110</t>
  </si>
  <si>
    <t>Osazení vrat a vrátek k oplocení na sloupky zděné nebo betonové plochy do 2 m2</t>
  </si>
  <si>
    <t>-1954831442</t>
  </si>
  <si>
    <t>20</t>
  </si>
  <si>
    <t>55342320</t>
  </si>
  <si>
    <t>branka vchodová kovová 940x1250 mm</t>
  </si>
  <si>
    <t>-437428359</t>
  </si>
  <si>
    <t>22</t>
  </si>
  <si>
    <t>348101130</t>
  </si>
  <si>
    <t>Osazení vrat a vrátek k oplocení na sloupky zděné nebo betonové plochy do 6 m2</t>
  </si>
  <si>
    <t>-541334216</t>
  </si>
  <si>
    <t>55342341</t>
  </si>
  <si>
    <t>brána kovová dvoukřídlová 3916x1250mm</t>
  </si>
  <si>
    <t>1261106975</t>
  </si>
  <si>
    <t>23</t>
  </si>
  <si>
    <t>348121211</t>
  </si>
  <si>
    <t>Osazení podhrabových desek délky do 2 m na ocelové plotové sloupky</t>
  </si>
  <si>
    <t>-612836542</t>
  </si>
  <si>
    <t>24</t>
  </si>
  <si>
    <t>59233119</t>
  </si>
  <si>
    <t>deska plotová betonová 2000x50x290mm</t>
  </si>
  <si>
    <t>1427748313</t>
  </si>
  <si>
    <t>25</t>
  </si>
  <si>
    <t>348121221</t>
  </si>
  <si>
    <t>Osazení podhrabových desek délky do 3 m na ocelové plotové sloupky</t>
  </si>
  <si>
    <t>2049939943</t>
  </si>
  <si>
    <t>27</t>
  </si>
  <si>
    <t>59233119-1</t>
  </si>
  <si>
    <t>deska plotová betonová 2500x50x290mm</t>
  </si>
  <si>
    <t>-1330886855</t>
  </si>
  <si>
    <t>26</t>
  </si>
  <si>
    <t>59233120</t>
  </si>
  <si>
    <t>deska plotová betonová 2900x50x290mm</t>
  </si>
  <si>
    <t>-909200802</t>
  </si>
  <si>
    <t>28</t>
  </si>
  <si>
    <t>348401150</t>
  </si>
  <si>
    <t>Montáž oplocení ze svařovaného pletiva s napínacími dráty výšky do 1,5 m</t>
  </si>
  <si>
    <t>243947715</t>
  </si>
  <si>
    <t>16,8+18,2+4,5*2+15,8</t>
  </si>
  <si>
    <t>29</t>
  </si>
  <si>
    <t>31327500</t>
  </si>
  <si>
    <t xml:space="preserve">pletivo drátěné plastifikované, svařované  v 1000mm</t>
  </si>
  <si>
    <t>1722967279</t>
  </si>
  <si>
    <t>31</t>
  </si>
  <si>
    <t>348990900</t>
  </si>
  <si>
    <t>Dodávka "Orlí hnízdo"</t>
  </si>
  <si>
    <t>ks</t>
  </si>
  <si>
    <t>-1671066671</t>
  </si>
  <si>
    <t>32</t>
  </si>
  <si>
    <t>348990901</t>
  </si>
  <si>
    <t xml:space="preserve">Dodávka "Fun parkur 2010" šplhací hra  dobrodružný tunel</t>
  </si>
  <si>
    <t>1768200019</t>
  </si>
  <si>
    <t>33</t>
  </si>
  <si>
    <t>348990902</t>
  </si>
  <si>
    <t xml:space="preserve">Dodávka "Fun parkur 2010" šplhací hra  sloupy jednotlivě</t>
  </si>
  <si>
    <t>1833434446</t>
  </si>
  <si>
    <t>34</t>
  </si>
  <si>
    <t>348990903</t>
  </si>
  <si>
    <t>Dodávka Kolotoč - skřítkův vítr</t>
  </si>
  <si>
    <t>1774877968</t>
  </si>
  <si>
    <t>35</t>
  </si>
  <si>
    <t>348990904</t>
  </si>
  <si>
    <t xml:space="preserve">Dětské pískoviště s krytem  2,00x2,000</t>
  </si>
  <si>
    <t>-658838408</t>
  </si>
  <si>
    <t>36</t>
  </si>
  <si>
    <t>348990905</t>
  </si>
  <si>
    <t>Montáž herních prvků - Orlí hnízdo, Fun parkur, kolotoč, pískoviště</t>
  </si>
  <si>
    <t>1590428607</t>
  </si>
  <si>
    <t>Úpravy povrchů, podlahy a osazování výplní</t>
  </si>
  <si>
    <t>11</t>
  </si>
  <si>
    <t>635111241</t>
  </si>
  <si>
    <t xml:space="preserve">Násyp pod podlahy z hrubého kameniva 8-16 se zhutněním  (praný kačírek)</t>
  </si>
  <si>
    <t>1523164841</t>
  </si>
  <si>
    <t>P</t>
  </si>
  <si>
    <t>Poznámka k položce:_x000d_
praný kačírek_x000d_
(ne drcené kamenivo)</t>
  </si>
  <si>
    <t>296*0,3</t>
  </si>
  <si>
    <t>Ostatní konstrukce a práce, bourání</t>
  </si>
  <si>
    <t>37</t>
  </si>
  <si>
    <t>916131113</t>
  </si>
  <si>
    <t>Osazení silničního obrubníku betonového ležatého s boční opěrou do lože z betonu prostého</t>
  </si>
  <si>
    <t>-1797797444</t>
  </si>
  <si>
    <t>1+4</t>
  </si>
  <si>
    <t>38</t>
  </si>
  <si>
    <t>59217021</t>
  </si>
  <si>
    <t>obrubník betonový chodníkový 1000x150x300mm</t>
  </si>
  <si>
    <t>983330627</t>
  </si>
  <si>
    <t>998</t>
  </si>
  <si>
    <t>Přesun hmot</t>
  </si>
  <si>
    <t>30</t>
  </si>
  <si>
    <t>998232110</t>
  </si>
  <si>
    <t>Přesun hmot pro oplocení zděné z cihel nebo tvárnic v do 3 m</t>
  </si>
  <si>
    <t>1287733214</t>
  </si>
  <si>
    <t>VRN</t>
  </si>
  <si>
    <t>Vedlejší rozpočtové náklady</t>
  </si>
  <si>
    <t>VRN1</t>
  </si>
  <si>
    <t>Průzkumné, geodetické a projektové práce</t>
  </si>
  <si>
    <t>010001000</t>
  </si>
  <si>
    <t xml:space="preserve">Průzkumné, geodetické a projektové práce  (vytyčení stavby, vytyčení podzemních sítí - Cetin, Aqua Servis)</t>
  </si>
  <si>
    <t>so</t>
  </si>
  <si>
    <t>1024</t>
  </si>
  <si>
    <t>744746215</t>
  </si>
  <si>
    <t>Poznámka k položce:_x000d_
-po vytyčení sítí ověřit jejich trasy ručně kopanými sondami_x000d_
-nad sítěmi a v jejich ochranném pásmu nesmí být umístěny základy herních prvků nebo soupky oplocení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</si>
</sst>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30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35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42</v>
      </c>
      <c r="E29" s="43"/>
      <c r="F29" s="29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28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51" t="s">
        <v>50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2019-06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Dětské hřiště v Lipovce, p.p.1013, 714/10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20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 xml:space="preserve">Rychnov nad Kněžnou - Lipovka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22</v>
      </c>
      <c r="AJ47" s="36"/>
      <c r="AK47" s="36"/>
      <c r="AL47" s="36"/>
      <c r="AM47" s="64" t="str">
        <f>IF(AN8= "","",AN8)</f>
        <v>30. 1. 2019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Město Rychnov nad Kněžnou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65" t="str">
        <f>IF(E17="","",E17)</f>
        <v xml:space="preserve"> </v>
      </c>
      <c r="AN49" s="36"/>
      <c r="AO49" s="36"/>
      <c r="AP49" s="36"/>
      <c r="AQ49" s="36"/>
      <c r="AR49" s="40"/>
      <c r="AS49" s="66" t="s">
        <v>52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65" t="str">
        <f>IF(E20="","",E20)</f>
        <v>Jaroslav Krunčík, Javornice 176,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53</v>
      </c>
      <c r="D52" s="79"/>
      <c r="E52" s="79"/>
      <c r="F52" s="79"/>
      <c r="G52" s="79"/>
      <c r="H52" s="80"/>
      <c r="I52" s="81" t="s">
        <v>54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55</v>
      </c>
      <c r="AH52" s="79"/>
      <c r="AI52" s="79"/>
      <c r="AJ52" s="79"/>
      <c r="AK52" s="79"/>
      <c r="AL52" s="79"/>
      <c r="AM52" s="79"/>
      <c r="AN52" s="81" t="s">
        <v>56</v>
      </c>
      <c r="AO52" s="79"/>
      <c r="AP52" s="83"/>
      <c r="AQ52" s="84" t="s">
        <v>57</v>
      </c>
      <c r="AR52" s="40"/>
      <c r="AS52" s="85" t="s">
        <v>58</v>
      </c>
      <c r="AT52" s="86" t="s">
        <v>59</v>
      </c>
      <c r="AU52" s="86" t="s">
        <v>60</v>
      </c>
      <c r="AV52" s="86" t="s">
        <v>61</v>
      </c>
      <c r="AW52" s="86" t="s">
        <v>62</v>
      </c>
      <c r="AX52" s="86" t="s">
        <v>63</v>
      </c>
      <c r="AY52" s="86" t="s">
        <v>64</v>
      </c>
      <c r="AZ52" s="86" t="s">
        <v>65</v>
      </c>
      <c r="BA52" s="86" t="s">
        <v>66</v>
      </c>
      <c r="BB52" s="86" t="s">
        <v>67</v>
      </c>
      <c r="BC52" s="86" t="s">
        <v>68</v>
      </c>
      <c r="BD52" s="87" t="s">
        <v>69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70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</v>
      </c>
      <c r="AR54" s="97"/>
      <c r="AS54" s="98">
        <f>ROUND(AS55,2)</f>
        <v>0</v>
      </c>
      <c r="AT54" s="99">
        <f>ROUND(SUM(AV54:AW54),2)</f>
        <v>0</v>
      </c>
      <c r="AU54" s="100">
        <f>ROUND(AU55,5)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ROUND(AZ55,2)</f>
        <v>0</v>
      </c>
      <c r="BA54" s="99">
        <f>ROUND(BA55,2)</f>
        <v>0</v>
      </c>
      <c r="BB54" s="99">
        <f>ROUND(BB55,2)</f>
        <v>0</v>
      </c>
      <c r="BC54" s="99">
        <f>ROUND(BC55,2)</f>
        <v>0</v>
      </c>
      <c r="BD54" s="101">
        <f>ROUND(BD55,2)</f>
        <v>0</v>
      </c>
      <c r="BS54" s="102" t="s">
        <v>71</v>
      </c>
      <c r="BT54" s="102" t="s">
        <v>72</v>
      </c>
      <c r="BU54" s="103" t="s">
        <v>73</v>
      </c>
      <c r="BV54" s="102" t="s">
        <v>74</v>
      </c>
      <c r="BW54" s="102" t="s">
        <v>5</v>
      </c>
      <c r="BX54" s="102" t="s">
        <v>75</v>
      </c>
      <c r="CL54" s="102" t="s">
        <v>1</v>
      </c>
    </row>
    <row r="55" s="5" customFormat="1" ht="27" customHeight="1">
      <c r="A55" s="104" t="s">
        <v>76</v>
      </c>
      <c r="B55" s="105"/>
      <c r="C55" s="106"/>
      <c r="D55" s="107" t="s">
        <v>77</v>
      </c>
      <c r="E55" s="107"/>
      <c r="F55" s="107"/>
      <c r="G55" s="107"/>
      <c r="H55" s="107"/>
      <c r="I55" s="108"/>
      <c r="J55" s="107" t="s">
        <v>78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'2019-06-1 - Dětské hřiště'!J30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79</v>
      </c>
      <c r="AR55" s="111"/>
      <c r="AS55" s="112">
        <v>0</v>
      </c>
      <c r="AT55" s="113">
        <f>ROUND(SUM(AV55:AW55),2)</f>
        <v>0</v>
      </c>
      <c r="AU55" s="114">
        <f>'2019-06-1 - Dětské hřiště'!P88</f>
        <v>0</v>
      </c>
      <c r="AV55" s="113">
        <f>'2019-06-1 - Dětské hřiště'!J33</f>
        <v>0</v>
      </c>
      <c r="AW55" s="113">
        <f>'2019-06-1 - Dětské hřiště'!J34</f>
        <v>0</v>
      </c>
      <c r="AX55" s="113">
        <f>'2019-06-1 - Dětské hřiště'!J35</f>
        <v>0</v>
      </c>
      <c r="AY55" s="113">
        <f>'2019-06-1 - Dětské hřiště'!J36</f>
        <v>0</v>
      </c>
      <c r="AZ55" s="113">
        <f>'2019-06-1 - Dětské hřiště'!F33</f>
        <v>0</v>
      </c>
      <c r="BA55" s="113">
        <f>'2019-06-1 - Dětské hřiště'!F34</f>
        <v>0</v>
      </c>
      <c r="BB55" s="113">
        <f>'2019-06-1 - Dětské hřiště'!F35</f>
        <v>0</v>
      </c>
      <c r="BC55" s="113">
        <f>'2019-06-1 - Dětské hřiště'!F36</f>
        <v>0</v>
      </c>
      <c r="BD55" s="115">
        <f>'2019-06-1 - Dětské hřiště'!F37</f>
        <v>0</v>
      </c>
      <c r="BT55" s="116" t="s">
        <v>80</v>
      </c>
      <c r="BV55" s="116" t="s">
        <v>74</v>
      </c>
      <c r="BW55" s="116" t="s">
        <v>81</v>
      </c>
      <c r="BX55" s="116" t="s">
        <v>5</v>
      </c>
      <c r="CL55" s="116" t="s">
        <v>1</v>
      </c>
      <c r="CM55" s="116" t="s">
        <v>82</v>
      </c>
    </row>
    <row r="56" s="1" customFormat="1" ht="30" customHeight="1"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</row>
    <row r="57" s="1" customFormat="1" ht="6.96" customHeight="1"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40"/>
    </row>
  </sheetData>
  <sheetProtection sheet="1" formatColumns="0" formatRows="0" objects="1" scenarios="1" spinCount="100000" saltValue="e6dsNPKFsCk7rCjX2bfDN6ank7CHWjR+jJyhCz6n+rdBYALPfGmWxKJ1wemUuNMoSgsExsMe6+y3r4MmYMo04A==" hashValue="J2rxmQUbBCo39i/u5+AaCQWnmbQp9y9lLVDQCIAPa6SOhe3LnbYBaw4zPWi19dnp1Cfn9R1Ufjx7EwqUZIRZc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2019-06-1 - Dětské hřišt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81</v>
      </c>
    </row>
    <row r="3" ht="6.96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17"/>
      <c r="AT3" s="14" t="s">
        <v>82</v>
      </c>
    </row>
    <row r="4" ht="24.96" customHeight="1">
      <c r="B4" s="17"/>
      <c r="D4" s="121" t="s">
        <v>83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2" t="s">
        <v>16</v>
      </c>
      <c r="L6" s="17"/>
    </row>
    <row r="7" ht="16.5" customHeight="1">
      <c r="B7" s="17"/>
      <c r="E7" s="123" t="str">
        <f>'Rekapitulace stavby'!K6</f>
        <v>Dětské hřiště v Lipovce, p.p.1013, 714/10</v>
      </c>
      <c r="F7" s="122"/>
      <c r="G7" s="122"/>
      <c r="H7" s="122"/>
      <c r="L7" s="17"/>
    </row>
    <row r="8" s="1" customFormat="1" ht="12" customHeight="1">
      <c r="B8" s="40"/>
      <c r="D8" s="122" t="s">
        <v>84</v>
      </c>
      <c r="I8" s="124"/>
      <c r="L8" s="40"/>
    </row>
    <row r="9" s="1" customFormat="1" ht="36.96" customHeight="1">
      <c r="B9" s="40"/>
      <c r="E9" s="125" t="s">
        <v>78</v>
      </c>
      <c r="F9" s="1"/>
      <c r="G9" s="1"/>
      <c r="H9" s="1"/>
      <c r="I9" s="124"/>
      <c r="L9" s="40"/>
    </row>
    <row r="10" s="1" customFormat="1">
      <c r="B10" s="40"/>
      <c r="I10" s="124"/>
      <c r="L10" s="40"/>
    </row>
    <row r="11" s="1" customFormat="1" ht="12" customHeight="1">
      <c r="B11" s="40"/>
      <c r="D11" s="122" t="s">
        <v>18</v>
      </c>
      <c r="F11" s="14" t="s">
        <v>1</v>
      </c>
      <c r="I11" s="126" t="s">
        <v>19</v>
      </c>
      <c r="J11" s="14" t="s">
        <v>1</v>
      </c>
      <c r="L11" s="40"/>
    </row>
    <row r="12" s="1" customFormat="1" ht="12" customHeight="1">
      <c r="B12" s="40"/>
      <c r="D12" s="122" t="s">
        <v>20</v>
      </c>
      <c r="F12" s="14" t="s">
        <v>21</v>
      </c>
      <c r="I12" s="126" t="s">
        <v>22</v>
      </c>
      <c r="J12" s="127" t="str">
        <f>'Rekapitulace stavby'!AN8</f>
        <v>30. 1. 2019</v>
      </c>
      <c r="L12" s="40"/>
    </row>
    <row r="13" s="1" customFormat="1" ht="10.8" customHeight="1">
      <c r="B13" s="40"/>
      <c r="I13" s="124"/>
      <c r="L13" s="40"/>
    </row>
    <row r="14" s="1" customFormat="1" ht="12" customHeight="1">
      <c r="B14" s="40"/>
      <c r="D14" s="122" t="s">
        <v>24</v>
      </c>
      <c r="I14" s="126" t="s">
        <v>25</v>
      </c>
      <c r="J14" s="14" t="s">
        <v>26</v>
      </c>
      <c r="L14" s="40"/>
    </row>
    <row r="15" s="1" customFormat="1" ht="18" customHeight="1">
      <c r="B15" s="40"/>
      <c r="E15" s="14" t="s">
        <v>27</v>
      </c>
      <c r="I15" s="126" t="s">
        <v>28</v>
      </c>
      <c r="J15" s="14" t="s">
        <v>1</v>
      </c>
      <c r="L15" s="40"/>
    </row>
    <row r="16" s="1" customFormat="1" ht="6.96" customHeight="1">
      <c r="B16" s="40"/>
      <c r="I16" s="124"/>
      <c r="L16" s="40"/>
    </row>
    <row r="17" s="1" customFormat="1" ht="12" customHeight="1">
      <c r="B17" s="40"/>
      <c r="D17" s="122" t="s">
        <v>29</v>
      </c>
      <c r="I17" s="126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6" t="s">
        <v>28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4"/>
      <c r="L19" s="40"/>
    </row>
    <row r="20" s="1" customFormat="1" ht="12" customHeight="1">
      <c r="B20" s="40"/>
      <c r="D20" s="122" t="s">
        <v>31</v>
      </c>
      <c r="I20" s="126" t="s">
        <v>25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26" t="s">
        <v>28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4"/>
      <c r="L22" s="40"/>
    </row>
    <row r="23" s="1" customFormat="1" ht="12" customHeight="1">
      <c r="B23" s="40"/>
      <c r="D23" s="122" t="s">
        <v>34</v>
      </c>
      <c r="I23" s="126" t="s">
        <v>25</v>
      </c>
      <c r="J23" s="14" t="s">
        <v>35</v>
      </c>
      <c r="L23" s="40"/>
    </row>
    <row r="24" s="1" customFormat="1" ht="18" customHeight="1">
      <c r="B24" s="40"/>
      <c r="E24" s="14" t="s">
        <v>36</v>
      </c>
      <c r="I24" s="126" t="s">
        <v>28</v>
      </c>
      <c r="J24" s="14" t="s">
        <v>1</v>
      </c>
      <c r="L24" s="40"/>
    </row>
    <row r="25" s="1" customFormat="1" ht="6.96" customHeight="1">
      <c r="B25" s="40"/>
      <c r="I25" s="124"/>
      <c r="L25" s="40"/>
    </row>
    <row r="26" s="1" customFormat="1" ht="12" customHeight="1">
      <c r="B26" s="40"/>
      <c r="D26" s="122" t="s">
        <v>37</v>
      </c>
      <c r="I26" s="124"/>
      <c r="L26" s="40"/>
    </row>
    <row r="27" s="6" customFormat="1" ht="16.5" customHeight="1">
      <c r="B27" s="128"/>
      <c r="E27" s="129" t="s">
        <v>1</v>
      </c>
      <c r="F27" s="129"/>
      <c r="G27" s="129"/>
      <c r="H27" s="129"/>
      <c r="I27" s="130"/>
      <c r="L27" s="128"/>
    </row>
    <row r="28" s="1" customFormat="1" ht="6.96" customHeight="1">
      <c r="B28" s="40"/>
      <c r="I28" s="124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1"/>
      <c r="J29" s="68"/>
      <c r="K29" s="68"/>
      <c r="L29" s="40"/>
    </row>
    <row r="30" s="1" customFormat="1" ht="25.44" customHeight="1">
      <c r="B30" s="40"/>
      <c r="D30" s="132" t="s">
        <v>38</v>
      </c>
      <c r="I30" s="124"/>
      <c r="J30" s="133">
        <f>ROUND(J88,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1"/>
      <c r="J31" s="68"/>
      <c r="K31" s="68"/>
      <c r="L31" s="40"/>
    </row>
    <row r="32" s="1" customFormat="1" ht="14.4" customHeight="1">
      <c r="B32" s="40"/>
      <c r="F32" s="134" t="s">
        <v>40</v>
      </c>
      <c r="I32" s="135" t="s">
        <v>39</v>
      </c>
      <c r="J32" s="134" t="s">
        <v>41</v>
      </c>
      <c r="L32" s="40"/>
    </row>
    <row r="33" s="1" customFormat="1" ht="14.4" customHeight="1">
      <c r="B33" s="40"/>
      <c r="D33" s="122" t="s">
        <v>42</v>
      </c>
      <c r="E33" s="122" t="s">
        <v>43</v>
      </c>
      <c r="F33" s="136">
        <f>ROUND((SUM(BE88:BE157)),  2)</f>
        <v>0</v>
      </c>
      <c r="I33" s="137">
        <v>0.20999999999999999</v>
      </c>
      <c r="J33" s="136">
        <f>ROUND(((SUM(BE88:BE157))*I33),  2)</f>
        <v>0</v>
      </c>
      <c r="L33" s="40"/>
    </row>
    <row r="34" s="1" customFormat="1" ht="14.4" customHeight="1">
      <c r="B34" s="40"/>
      <c r="E34" s="122" t="s">
        <v>44</v>
      </c>
      <c r="F34" s="136">
        <f>ROUND((SUM(BF88:BF157)),  2)</f>
        <v>0</v>
      </c>
      <c r="I34" s="137">
        <v>0.14999999999999999</v>
      </c>
      <c r="J34" s="136">
        <f>ROUND(((SUM(BF88:BF157))*I34),  2)</f>
        <v>0</v>
      </c>
      <c r="L34" s="40"/>
    </row>
    <row r="35" hidden="1" s="1" customFormat="1" ht="14.4" customHeight="1">
      <c r="B35" s="40"/>
      <c r="E35" s="122" t="s">
        <v>45</v>
      </c>
      <c r="F35" s="136">
        <f>ROUND((SUM(BG88:BG157)),  2)</f>
        <v>0</v>
      </c>
      <c r="I35" s="137">
        <v>0.20999999999999999</v>
      </c>
      <c r="J35" s="136">
        <f>0</f>
        <v>0</v>
      </c>
      <c r="L35" s="40"/>
    </row>
    <row r="36" hidden="1" s="1" customFormat="1" ht="14.4" customHeight="1">
      <c r="B36" s="40"/>
      <c r="E36" s="122" t="s">
        <v>46</v>
      </c>
      <c r="F36" s="136">
        <f>ROUND((SUM(BH88:BH157)),  2)</f>
        <v>0</v>
      </c>
      <c r="I36" s="137">
        <v>0.14999999999999999</v>
      </c>
      <c r="J36" s="136">
        <f>0</f>
        <v>0</v>
      </c>
      <c r="L36" s="40"/>
    </row>
    <row r="37" hidden="1" s="1" customFormat="1" ht="14.4" customHeight="1">
      <c r="B37" s="40"/>
      <c r="E37" s="122" t="s">
        <v>47</v>
      </c>
      <c r="F37" s="136">
        <f>ROUND((SUM(BI88:BI157)),  2)</f>
        <v>0</v>
      </c>
      <c r="I37" s="137">
        <v>0</v>
      </c>
      <c r="J37" s="136">
        <f>0</f>
        <v>0</v>
      </c>
      <c r="L37" s="40"/>
    </row>
    <row r="38" s="1" customFormat="1" ht="6.96" customHeight="1">
      <c r="B38" s="40"/>
      <c r="I38" s="124"/>
      <c r="L38" s="40"/>
    </row>
    <row r="39" s="1" customFormat="1" ht="25.44" customHeight="1">
      <c r="B39" s="40"/>
      <c r="C39" s="138"/>
      <c r="D39" s="139" t="s">
        <v>48</v>
      </c>
      <c r="E39" s="140"/>
      <c r="F39" s="140"/>
      <c r="G39" s="141" t="s">
        <v>49</v>
      </c>
      <c r="H39" s="142" t="s">
        <v>50</v>
      </c>
      <c r="I39" s="143"/>
      <c r="J39" s="144">
        <f>SUM(J30:J37)</f>
        <v>0</v>
      </c>
      <c r="K39" s="145"/>
      <c r="L39" s="40"/>
    </row>
    <row r="40" s="1" customFormat="1" ht="14.4" customHeight="1">
      <c r="B40" s="146"/>
      <c r="C40" s="147"/>
      <c r="D40" s="147"/>
      <c r="E40" s="147"/>
      <c r="F40" s="147"/>
      <c r="G40" s="147"/>
      <c r="H40" s="147"/>
      <c r="I40" s="148"/>
      <c r="J40" s="147"/>
      <c r="K40" s="147"/>
      <c r="L40" s="40"/>
    </row>
    <row r="44" hidden="1" s="1" customFormat="1" ht="6.96" customHeight="1">
      <c r="B44" s="149"/>
      <c r="C44" s="150"/>
      <c r="D44" s="150"/>
      <c r="E44" s="150"/>
      <c r="F44" s="150"/>
      <c r="G44" s="150"/>
      <c r="H44" s="150"/>
      <c r="I44" s="151"/>
      <c r="J44" s="150"/>
      <c r="K44" s="150"/>
      <c r="L44" s="40"/>
    </row>
    <row r="45" hidden="1" s="1" customFormat="1" ht="24.96" customHeight="1">
      <c r="B45" s="35"/>
      <c r="C45" s="20" t="s">
        <v>85</v>
      </c>
      <c r="D45" s="36"/>
      <c r="E45" s="36"/>
      <c r="F45" s="36"/>
      <c r="G45" s="36"/>
      <c r="H45" s="36"/>
      <c r="I45" s="124"/>
      <c r="J45" s="36"/>
      <c r="K45" s="36"/>
      <c r="L45" s="40"/>
    </row>
    <row r="46" hidden="1" s="1" customFormat="1" ht="6.96" customHeight="1">
      <c r="B46" s="35"/>
      <c r="C46" s="36"/>
      <c r="D46" s="36"/>
      <c r="E46" s="36"/>
      <c r="F46" s="36"/>
      <c r="G46" s="36"/>
      <c r="H46" s="36"/>
      <c r="I46" s="124"/>
      <c r="J46" s="36"/>
      <c r="K46" s="36"/>
      <c r="L46" s="40"/>
    </row>
    <row r="47" hidden="1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4"/>
      <c r="J47" s="36"/>
      <c r="K47" s="36"/>
      <c r="L47" s="40"/>
    </row>
    <row r="48" hidden="1" s="1" customFormat="1" ht="16.5" customHeight="1">
      <c r="B48" s="35"/>
      <c r="C48" s="36"/>
      <c r="D48" s="36"/>
      <c r="E48" s="152" t="str">
        <f>E7</f>
        <v>Dětské hřiště v Lipovce, p.p.1013, 714/10</v>
      </c>
      <c r="F48" s="29"/>
      <c r="G48" s="29"/>
      <c r="H48" s="29"/>
      <c r="I48" s="124"/>
      <c r="J48" s="36"/>
      <c r="K48" s="36"/>
      <c r="L48" s="40"/>
    </row>
    <row r="49" hidden="1" s="1" customFormat="1" ht="12" customHeight="1">
      <c r="B49" s="35"/>
      <c r="C49" s="29" t="s">
        <v>84</v>
      </c>
      <c r="D49" s="36"/>
      <c r="E49" s="36"/>
      <c r="F49" s="36"/>
      <c r="G49" s="36"/>
      <c r="H49" s="36"/>
      <c r="I49" s="124"/>
      <c r="J49" s="36"/>
      <c r="K49" s="36"/>
      <c r="L49" s="40"/>
    </row>
    <row r="50" hidden="1" s="1" customFormat="1" ht="16.5" customHeight="1">
      <c r="B50" s="35"/>
      <c r="C50" s="36"/>
      <c r="D50" s="36"/>
      <c r="E50" s="61" t="str">
        <f>E9</f>
        <v>Dětské hřiště</v>
      </c>
      <c r="F50" s="36"/>
      <c r="G50" s="36"/>
      <c r="H50" s="36"/>
      <c r="I50" s="124"/>
      <c r="J50" s="36"/>
      <c r="K50" s="36"/>
      <c r="L50" s="40"/>
    </row>
    <row r="51" hidden="1" s="1" customFormat="1" ht="6.96" customHeight="1">
      <c r="B51" s="35"/>
      <c r="C51" s="36"/>
      <c r="D51" s="36"/>
      <c r="E51" s="36"/>
      <c r="F51" s="36"/>
      <c r="G51" s="36"/>
      <c r="H51" s="36"/>
      <c r="I51" s="124"/>
      <c r="J51" s="36"/>
      <c r="K51" s="36"/>
      <c r="L51" s="40"/>
    </row>
    <row r="52" hidden="1" s="1" customFormat="1" ht="12" customHeight="1">
      <c r="B52" s="35"/>
      <c r="C52" s="29" t="s">
        <v>20</v>
      </c>
      <c r="D52" s="36"/>
      <c r="E52" s="36"/>
      <c r="F52" s="24" t="str">
        <f>F12</f>
        <v xml:space="preserve">Rychnov nad Kněžnou - Lipovka </v>
      </c>
      <c r="G52" s="36"/>
      <c r="H52" s="36"/>
      <c r="I52" s="126" t="s">
        <v>22</v>
      </c>
      <c r="J52" s="64" t="str">
        <f>IF(J12="","",J12)</f>
        <v>30. 1. 2019</v>
      </c>
      <c r="K52" s="36"/>
      <c r="L52" s="40"/>
    </row>
    <row r="53" hidden="1" s="1" customFormat="1" ht="6.96" customHeight="1">
      <c r="B53" s="35"/>
      <c r="C53" s="36"/>
      <c r="D53" s="36"/>
      <c r="E53" s="36"/>
      <c r="F53" s="36"/>
      <c r="G53" s="36"/>
      <c r="H53" s="36"/>
      <c r="I53" s="124"/>
      <c r="J53" s="36"/>
      <c r="K53" s="36"/>
      <c r="L53" s="40"/>
    </row>
    <row r="54" hidden="1" s="1" customFormat="1" ht="13.65" customHeight="1">
      <c r="B54" s="35"/>
      <c r="C54" s="29" t="s">
        <v>24</v>
      </c>
      <c r="D54" s="36"/>
      <c r="E54" s="36"/>
      <c r="F54" s="24" t="str">
        <f>E15</f>
        <v>Město Rychnov nad Kněžnou</v>
      </c>
      <c r="G54" s="36"/>
      <c r="H54" s="36"/>
      <c r="I54" s="126" t="s">
        <v>31</v>
      </c>
      <c r="J54" s="33" t="str">
        <f>E21</f>
        <v xml:space="preserve"> </v>
      </c>
      <c r="K54" s="36"/>
      <c r="L54" s="40"/>
    </row>
    <row r="55" hidden="1" s="1" customFormat="1" ht="24.9" customHeight="1">
      <c r="B55" s="35"/>
      <c r="C55" s="29" t="s">
        <v>29</v>
      </c>
      <c r="D55" s="36"/>
      <c r="E55" s="36"/>
      <c r="F55" s="24" t="str">
        <f>IF(E18="","",E18)</f>
        <v>Vyplň údaj</v>
      </c>
      <c r="G55" s="36"/>
      <c r="H55" s="36"/>
      <c r="I55" s="126" t="s">
        <v>34</v>
      </c>
      <c r="J55" s="33" t="str">
        <f>E24</f>
        <v>Jaroslav Krunčík, Javornice 176,</v>
      </c>
      <c r="K55" s="36"/>
      <c r="L55" s="40"/>
    </row>
    <row r="56" hidden="1" s="1" customFormat="1" ht="10.32" customHeight="1">
      <c r="B56" s="35"/>
      <c r="C56" s="36"/>
      <c r="D56" s="36"/>
      <c r="E56" s="36"/>
      <c r="F56" s="36"/>
      <c r="G56" s="36"/>
      <c r="H56" s="36"/>
      <c r="I56" s="124"/>
      <c r="J56" s="36"/>
      <c r="K56" s="36"/>
      <c r="L56" s="40"/>
    </row>
    <row r="57" hidden="1" s="1" customFormat="1" ht="29.28" customHeight="1">
      <c r="B57" s="35"/>
      <c r="C57" s="153" t="s">
        <v>86</v>
      </c>
      <c r="D57" s="154"/>
      <c r="E57" s="154"/>
      <c r="F57" s="154"/>
      <c r="G57" s="154"/>
      <c r="H57" s="154"/>
      <c r="I57" s="155"/>
      <c r="J57" s="156" t="s">
        <v>87</v>
      </c>
      <c r="K57" s="154"/>
      <c r="L57" s="40"/>
    </row>
    <row r="58" hidden="1" s="1" customFormat="1" ht="10.32" customHeight="1">
      <c r="B58" s="35"/>
      <c r="C58" s="36"/>
      <c r="D58" s="36"/>
      <c r="E58" s="36"/>
      <c r="F58" s="36"/>
      <c r="G58" s="36"/>
      <c r="H58" s="36"/>
      <c r="I58" s="124"/>
      <c r="J58" s="36"/>
      <c r="K58" s="36"/>
      <c r="L58" s="40"/>
    </row>
    <row r="59" hidden="1" s="1" customFormat="1" ht="22.8" customHeight="1">
      <c r="B59" s="35"/>
      <c r="C59" s="157" t="s">
        <v>88</v>
      </c>
      <c r="D59" s="36"/>
      <c r="E59" s="36"/>
      <c r="F59" s="36"/>
      <c r="G59" s="36"/>
      <c r="H59" s="36"/>
      <c r="I59" s="124"/>
      <c r="J59" s="95">
        <f>J88</f>
        <v>0</v>
      </c>
      <c r="K59" s="36"/>
      <c r="L59" s="40"/>
      <c r="AU59" s="14" t="s">
        <v>89</v>
      </c>
    </row>
    <row r="60" hidden="1" s="7" customFormat="1" ht="24.96" customHeight="1">
      <c r="B60" s="158"/>
      <c r="C60" s="159"/>
      <c r="D60" s="160" t="s">
        <v>90</v>
      </c>
      <c r="E60" s="161"/>
      <c r="F60" s="161"/>
      <c r="G60" s="161"/>
      <c r="H60" s="161"/>
      <c r="I60" s="162"/>
      <c r="J60" s="163">
        <f>J89</f>
        <v>0</v>
      </c>
      <c r="K60" s="159"/>
      <c r="L60" s="164"/>
    </row>
    <row r="61" hidden="1" s="8" customFormat="1" ht="19.92" customHeight="1">
      <c r="B61" s="165"/>
      <c r="C61" s="166"/>
      <c r="D61" s="167" t="s">
        <v>91</v>
      </c>
      <c r="E61" s="168"/>
      <c r="F61" s="168"/>
      <c r="G61" s="168"/>
      <c r="H61" s="168"/>
      <c r="I61" s="169"/>
      <c r="J61" s="170">
        <f>J90</f>
        <v>0</v>
      </c>
      <c r="K61" s="166"/>
      <c r="L61" s="171"/>
    </row>
    <row r="62" hidden="1" s="8" customFormat="1" ht="19.92" customHeight="1">
      <c r="B62" s="165"/>
      <c r="C62" s="166"/>
      <c r="D62" s="167" t="s">
        <v>92</v>
      </c>
      <c r="E62" s="168"/>
      <c r="F62" s="168"/>
      <c r="G62" s="168"/>
      <c r="H62" s="168"/>
      <c r="I62" s="169"/>
      <c r="J62" s="170">
        <f>J107</f>
        <v>0</v>
      </c>
      <c r="K62" s="166"/>
      <c r="L62" s="171"/>
    </row>
    <row r="63" hidden="1" s="8" customFormat="1" ht="19.92" customHeight="1">
      <c r="B63" s="165"/>
      <c r="C63" s="166"/>
      <c r="D63" s="167" t="s">
        <v>93</v>
      </c>
      <c r="E63" s="168"/>
      <c r="F63" s="168"/>
      <c r="G63" s="168"/>
      <c r="H63" s="168"/>
      <c r="I63" s="169"/>
      <c r="J63" s="170">
        <f>J119</f>
        <v>0</v>
      </c>
      <c r="K63" s="166"/>
      <c r="L63" s="171"/>
    </row>
    <row r="64" hidden="1" s="8" customFormat="1" ht="19.92" customHeight="1">
      <c r="B64" s="165"/>
      <c r="C64" s="166"/>
      <c r="D64" s="167" t="s">
        <v>94</v>
      </c>
      <c r="E64" s="168"/>
      <c r="F64" s="168"/>
      <c r="G64" s="168"/>
      <c r="H64" s="168"/>
      <c r="I64" s="169"/>
      <c r="J64" s="170">
        <f>J144</f>
        <v>0</v>
      </c>
      <c r="K64" s="166"/>
      <c r="L64" s="171"/>
    </row>
    <row r="65" hidden="1" s="8" customFormat="1" ht="19.92" customHeight="1">
      <c r="B65" s="165"/>
      <c r="C65" s="166"/>
      <c r="D65" s="167" t="s">
        <v>95</v>
      </c>
      <c r="E65" s="168"/>
      <c r="F65" s="168"/>
      <c r="G65" s="168"/>
      <c r="H65" s="168"/>
      <c r="I65" s="169"/>
      <c r="J65" s="170">
        <f>J148</f>
        <v>0</v>
      </c>
      <c r="K65" s="166"/>
      <c r="L65" s="171"/>
    </row>
    <row r="66" hidden="1" s="8" customFormat="1" ht="19.92" customHeight="1">
      <c r="B66" s="165"/>
      <c r="C66" s="166"/>
      <c r="D66" s="167" t="s">
        <v>96</v>
      </c>
      <c r="E66" s="168"/>
      <c r="F66" s="168"/>
      <c r="G66" s="168"/>
      <c r="H66" s="168"/>
      <c r="I66" s="169"/>
      <c r="J66" s="170">
        <f>J152</f>
        <v>0</v>
      </c>
      <c r="K66" s="166"/>
      <c r="L66" s="171"/>
    </row>
    <row r="67" hidden="1" s="7" customFormat="1" ht="24.96" customHeight="1">
      <c r="B67" s="158"/>
      <c r="C67" s="159"/>
      <c r="D67" s="160" t="s">
        <v>97</v>
      </c>
      <c r="E67" s="161"/>
      <c r="F67" s="161"/>
      <c r="G67" s="161"/>
      <c r="H67" s="161"/>
      <c r="I67" s="162"/>
      <c r="J67" s="163">
        <f>J154</f>
        <v>0</v>
      </c>
      <c r="K67" s="159"/>
      <c r="L67" s="164"/>
    </row>
    <row r="68" hidden="1" s="8" customFormat="1" ht="19.92" customHeight="1">
      <c r="B68" s="165"/>
      <c r="C68" s="166"/>
      <c r="D68" s="167" t="s">
        <v>98</v>
      </c>
      <c r="E68" s="168"/>
      <c r="F68" s="168"/>
      <c r="G68" s="168"/>
      <c r="H68" s="168"/>
      <c r="I68" s="169"/>
      <c r="J68" s="170">
        <f>J155</f>
        <v>0</v>
      </c>
      <c r="K68" s="166"/>
      <c r="L68" s="171"/>
    </row>
    <row r="69" hidden="1" s="1" customFormat="1" ht="21.84" customHeight="1">
      <c r="B69" s="35"/>
      <c r="C69" s="36"/>
      <c r="D69" s="36"/>
      <c r="E69" s="36"/>
      <c r="F69" s="36"/>
      <c r="G69" s="36"/>
      <c r="H69" s="36"/>
      <c r="I69" s="124"/>
      <c r="J69" s="36"/>
      <c r="K69" s="36"/>
      <c r="L69" s="40"/>
    </row>
    <row r="70" hidden="1" s="1" customFormat="1" ht="6.96" customHeight="1">
      <c r="B70" s="54"/>
      <c r="C70" s="55"/>
      <c r="D70" s="55"/>
      <c r="E70" s="55"/>
      <c r="F70" s="55"/>
      <c r="G70" s="55"/>
      <c r="H70" s="55"/>
      <c r="I70" s="148"/>
      <c r="J70" s="55"/>
      <c r="K70" s="55"/>
      <c r="L70" s="40"/>
    </row>
    <row r="71" hidden="1"/>
    <row r="72" hidden="1"/>
    <row r="73" hidden="1"/>
    <row r="74" s="1" customFormat="1" ht="6.96" customHeight="1">
      <c r="B74" s="56"/>
      <c r="C74" s="57"/>
      <c r="D74" s="57"/>
      <c r="E74" s="57"/>
      <c r="F74" s="57"/>
      <c r="G74" s="57"/>
      <c r="H74" s="57"/>
      <c r="I74" s="151"/>
      <c r="J74" s="57"/>
      <c r="K74" s="57"/>
      <c r="L74" s="40"/>
    </row>
    <row r="75" s="1" customFormat="1" ht="24.96" customHeight="1">
      <c r="B75" s="35"/>
      <c r="C75" s="20" t="s">
        <v>99</v>
      </c>
      <c r="D75" s="36"/>
      <c r="E75" s="36"/>
      <c r="F75" s="36"/>
      <c r="G75" s="36"/>
      <c r="H75" s="36"/>
      <c r="I75" s="124"/>
      <c r="J75" s="36"/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4"/>
      <c r="J76" s="36"/>
      <c r="K76" s="36"/>
      <c r="L76" s="40"/>
    </row>
    <row r="77" s="1" customFormat="1" ht="12" customHeight="1">
      <c r="B77" s="35"/>
      <c r="C77" s="29" t="s">
        <v>16</v>
      </c>
      <c r="D77" s="36"/>
      <c r="E77" s="36"/>
      <c r="F77" s="36"/>
      <c r="G77" s="36"/>
      <c r="H77" s="36"/>
      <c r="I77" s="124"/>
      <c r="J77" s="36"/>
      <c r="K77" s="36"/>
      <c r="L77" s="40"/>
    </row>
    <row r="78" s="1" customFormat="1" ht="16.5" customHeight="1">
      <c r="B78" s="35"/>
      <c r="C78" s="36"/>
      <c r="D78" s="36"/>
      <c r="E78" s="152" t="str">
        <f>E7</f>
        <v>Dětské hřiště v Lipovce, p.p.1013, 714/10</v>
      </c>
      <c r="F78" s="29"/>
      <c r="G78" s="29"/>
      <c r="H78" s="29"/>
      <c r="I78" s="124"/>
      <c r="J78" s="36"/>
      <c r="K78" s="36"/>
      <c r="L78" s="40"/>
    </row>
    <row r="79" s="1" customFormat="1" ht="12" customHeight="1">
      <c r="B79" s="35"/>
      <c r="C79" s="29" t="s">
        <v>84</v>
      </c>
      <c r="D79" s="36"/>
      <c r="E79" s="36"/>
      <c r="F79" s="36"/>
      <c r="G79" s="36"/>
      <c r="H79" s="36"/>
      <c r="I79" s="124"/>
      <c r="J79" s="36"/>
      <c r="K79" s="36"/>
      <c r="L79" s="40"/>
    </row>
    <row r="80" s="1" customFormat="1" ht="16.5" customHeight="1">
      <c r="B80" s="35"/>
      <c r="C80" s="36"/>
      <c r="D80" s="36"/>
      <c r="E80" s="61" t="str">
        <f>E9</f>
        <v>Dětské hřiště</v>
      </c>
      <c r="F80" s="36"/>
      <c r="G80" s="36"/>
      <c r="H80" s="36"/>
      <c r="I80" s="124"/>
      <c r="J80" s="36"/>
      <c r="K80" s="36"/>
      <c r="L80" s="40"/>
    </row>
    <row r="81" s="1" customFormat="1" ht="6.96" customHeight="1">
      <c r="B81" s="35"/>
      <c r="C81" s="36"/>
      <c r="D81" s="36"/>
      <c r="E81" s="36"/>
      <c r="F81" s="36"/>
      <c r="G81" s="36"/>
      <c r="H81" s="36"/>
      <c r="I81" s="124"/>
      <c r="J81" s="36"/>
      <c r="K81" s="36"/>
      <c r="L81" s="40"/>
    </row>
    <row r="82" s="1" customFormat="1" ht="12" customHeight="1">
      <c r="B82" s="35"/>
      <c r="C82" s="29" t="s">
        <v>20</v>
      </c>
      <c r="D82" s="36"/>
      <c r="E82" s="36"/>
      <c r="F82" s="24" t="str">
        <f>F12</f>
        <v xml:space="preserve">Rychnov nad Kněžnou - Lipovka </v>
      </c>
      <c r="G82" s="36"/>
      <c r="H82" s="36"/>
      <c r="I82" s="126" t="s">
        <v>22</v>
      </c>
      <c r="J82" s="64" t="str">
        <f>IF(J12="","",J12)</f>
        <v>30. 1. 2019</v>
      </c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24"/>
      <c r="J83" s="36"/>
      <c r="K83" s="36"/>
      <c r="L83" s="40"/>
    </row>
    <row r="84" s="1" customFormat="1" ht="13.65" customHeight="1">
      <c r="B84" s="35"/>
      <c r="C84" s="29" t="s">
        <v>24</v>
      </c>
      <c r="D84" s="36"/>
      <c r="E84" s="36"/>
      <c r="F84" s="24" t="str">
        <f>E15</f>
        <v>Město Rychnov nad Kněžnou</v>
      </c>
      <c r="G84" s="36"/>
      <c r="H84" s="36"/>
      <c r="I84" s="126" t="s">
        <v>31</v>
      </c>
      <c r="J84" s="33" t="str">
        <f>E21</f>
        <v xml:space="preserve"> </v>
      </c>
      <c r="K84" s="36"/>
      <c r="L84" s="40"/>
    </row>
    <row r="85" s="1" customFormat="1" ht="24.9" customHeight="1">
      <c r="B85" s="35"/>
      <c r="C85" s="29" t="s">
        <v>29</v>
      </c>
      <c r="D85" s="36"/>
      <c r="E85" s="36"/>
      <c r="F85" s="24" t="str">
        <f>IF(E18="","",E18)</f>
        <v>Vyplň údaj</v>
      </c>
      <c r="G85" s="36"/>
      <c r="H85" s="36"/>
      <c r="I85" s="126" t="s">
        <v>34</v>
      </c>
      <c r="J85" s="33" t="str">
        <f>E24</f>
        <v>Jaroslav Krunčík, Javornice 176,</v>
      </c>
      <c r="K85" s="36"/>
      <c r="L85" s="40"/>
    </row>
    <row r="86" s="1" customFormat="1" ht="10.32" customHeight="1">
      <c r="B86" s="35"/>
      <c r="C86" s="36"/>
      <c r="D86" s="36"/>
      <c r="E86" s="36"/>
      <c r="F86" s="36"/>
      <c r="G86" s="36"/>
      <c r="H86" s="36"/>
      <c r="I86" s="124"/>
      <c r="J86" s="36"/>
      <c r="K86" s="36"/>
      <c r="L86" s="40"/>
    </row>
    <row r="87" s="9" customFormat="1" ht="29.28" customHeight="1">
      <c r="B87" s="172"/>
      <c r="C87" s="173" t="s">
        <v>100</v>
      </c>
      <c r="D87" s="174" t="s">
        <v>57</v>
      </c>
      <c r="E87" s="174" t="s">
        <v>53</v>
      </c>
      <c r="F87" s="174" t="s">
        <v>54</v>
      </c>
      <c r="G87" s="174" t="s">
        <v>101</v>
      </c>
      <c r="H87" s="174" t="s">
        <v>102</v>
      </c>
      <c r="I87" s="175" t="s">
        <v>103</v>
      </c>
      <c r="J87" s="176" t="s">
        <v>87</v>
      </c>
      <c r="K87" s="177" t="s">
        <v>104</v>
      </c>
      <c r="L87" s="178"/>
      <c r="M87" s="85" t="s">
        <v>1</v>
      </c>
      <c r="N87" s="86" t="s">
        <v>42</v>
      </c>
      <c r="O87" s="86" t="s">
        <v>105</v>
      </c>
      <c r="P87" s="86" t="s">
        <v>106</v>
      </c>
      <c r="Q87" s="86" t="s">
        <v>107</v>
      </c>
      <c r="R87" s="86" t="s">
        <v>108</v>
      </c>
      <c r="S87" s="86" t="s">
        <v>109</v>
      </c>
      <c r="T87" s="87" t="s">
        <v>110</v>
      </c>
    </row>
    <row r="88" s="1" customFormat="1" ht="22.8" customHeight="1">
      <c r="B88" s="35"/>
      <c r="C88" s="92" t="s">
        <v>111</v>
      </c>
      <c r="D88" s="36"/>
      <c r="E88" s="36"/>
      <c r="F88" s="36"/>
      <c r="G88" s="36"/>
      <c r="H88" s="36"/>
      <c r="I88" s="124"/>
      <c r="J88" s="179">
        <f>BK88</f>
        <v>0</v>
      </c>
      <c r="K88" s="36"/>
      <c r="L88" s="40"/>
      <c r="M88" s="88"/>
      <c r="N88" s="89"/>
      <c r="O88" s="89"/>
      <c r="P88" s="180">
        <f>P89+P154</f>
        <v>0</v>
      </c>
      <c r="Q88" s="89"/>
      <c r="R88" s="180">
        <f>R89+R154</f>
        <v>219.06941409999999</v>
      </c>
      <c r="S88" s="89"/>
      <c r="T88" s="181">
        <f>T89+T154</f>
        <v>0</v>
      </c>
      <c r="AT88" s="14" t="s">
        <v>71</v>
      </c>
      <c r="AU88" s="14" t="s">
        <v>89</v>
      </c>
      <c r="BK88" s="182">
        <f>BK89+BK154</f>
        <v>0</v>
      </c>
    </row>
    <row r="89" s="10" customFormat="1" ht="25.92" customHeight="1">
      <c r="B89" s="183"/>
      <c r="C89" s="184"/>
      <c r="D89" s="185" t="s">
        <v>71</v>
      </c>
      <c r="E89" s="186" t="s">
        <v>112</v>
      </c>
      <c r="F89" s="186" t="s">
        <v>113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P90+P107+P119+P144+P148+P152</f>
        <v>0</v>
      </c>
      <c r="Q89" s="191"/>
      <c r="R89" s="192">
        <f>R90+R107+R119+R144+R148+R152</f>
        <v>219.06941409999999</v>
      </c>
      <c r="S89" s="191"/>
      <c r="T89" s="193">
        <f>T90+T107+T119+T144+T148+T152</f>
        <v>0</v>
      </c>
      <c r="AR89" s="194" t="s">
        <v>80</v>
      </c>
      <c r="AT89" s="195" t="s">
        <v>71</v>
      </c>
      <c r="AU89" s="195" t="s">
        <v>72</v>
      </c>
      <c r="AY89" s="194" t="s">
        <v>114</v>
      </c>
      <c r="BK89" s="196">
        <f>BK90+BK107+BK119+BK144+BK148+BK152</f>
        <v>0</v>
      </c>
    </row>
    <row r="90" s="10" customFormat="1" ht="22.8" customHeight="1">
      <c r="B90" s="183"/>
      <c r="C90" s="184"/>
      <c r="D90" s="185" t="s">
        <v>71</v>
      </c>
      <c r="E90" s="197" t="s">
        <v>80</v>
      </c>
      <c r="F90" s="197" t="s">
        <v>115</v>
      </c>
      <c r="G90" s="184"/>
      <c r="H90" s="184"/>
      <c r="I90" s="187"/>
      <c r="J90" s="198">
        <f>BK90</f>
        <v>0</v>
      </c>
      <c r="K90" s="184"/>
      <c r="L90" s="189"/>
      <c r="M90" s="190"/>
      <c r="N90" s="191"/>
      <c r="O90" s="191"/>
      <c r="P90" s="192">
        <f>SUM(P91:P106)</f>
        <v>0</v>
      </c>
      <c r="Q90" s="191"/>
      <c r="R90" s="192">
        <f>SUM(R91:R106)</f>
        <v>0</v>
      </c>
      <c r="S90" s="191"/>
      <c r="T90" s="193">
        <f>SUM(T91:T106)</f>
        <v>0</v>
      </c>
      <c r="AR90" s="194" t="s">
        <v>80</v>
      </c>
      <c r="AT90" s="195" t="s">
        <v>71</v>
      </c>
      <c r="AU90" s="195" t="s">
        <v>80</v>
      </c>
      <c r="AY90" s="194" t="s">
        <v>114</v>
      </c>
      <c r="BK90" s="196">
        <f>SUM(BK91:BK106)</f>
        <v>0</v>
      </c>
    </row>
    <row r="91" s="1" customFormat="1" ht="16.5" customHeight="1">
      <c r="B91" s="35"/>
      <c r="C91" s="199" t="s">
        <v>80</v>
      </c>
      <c r="D91" s="199" t="s">
        <v>116</v>
      </c>
      <c r="E91" s="200" t="s">
        <v>117</v>
      </c>
      <c r="F91" s="201" t="s">
        <v>118</v>
      </c>
      <c r="G91" s="202" t="s">
        <v>119</v>
      </c>
      <c r="H91" s="203">
        <v>44.399999999999999</v>
      </c>
      <c r="I91" s="204"/>
      <c r="J91" s="205">
        <f>ROUND(I91*H91,2)</f>
        <v>0</v>
      </c>
      <c r="K91" s="201" t="s">
        <v>120</v>
      </c>
      <c r="L91" s="40"/>
      <c r="M91" s="206" t="s">
        <v>1</v>
      </c>
      <c r="N91" s="207" t="s">
        <v>43</v>
      </c>
      <c r="O91" s="76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AR91" s="14" t="s">
        <v>121</v>
      </c>
      <c r="AT91" s="14" t="s">
        <v>116</v>
      </c>
      <c r="AU91" s="14" t="s">
        <v>82</v>
      </c>
      <c r="AY91" s="14" t="s">
        <v>114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4" t="s">
        <v>80</v>
      </c>
      <c r="BK91" s="210">
        <f>ROUND(I91*H91,2)</f>
        <v>0</v>
      </c>
      <c r="BL91" s="14" t="s">
        <v>121</v>
      </c>
      <c r="BM91" s="14" t="s">
        <v>122</v>
      </c>
    </row>
    <row r="92" s="11" customFormat="1">
      <c r="B92" s="211"/>
      <c r="C92" s="212"/>
      <c r="D92" s="213" t="s">
        <v>123</v>
      </c>
      <c r="E92" s="214" t="s">
        <v>1</v>
      </c>
      <c r="F92" s="215" t="s">
        <v>124</v>
      </c>
      <c r="G92" s="212"/>
      <c r="H92" s="216">
        <v>44.399999999999999</v>
      </c>
      <c r="I92" s="217"/>
      <c r="J92" s="212"/>
      <c r="K92" s="212"/>
      <c r="L92" s="218"/>
      <c r="M92" s="219"/>
      <c r="N92" s="220"/>
      <c r="O92" s="220"/>
      <c r="P92" s="220"/>
      <c r="Q92" s="220"/>
      <c r="R92" s="220"/>
      <c r="S92" s="220"/>
      <c r="T92" s="221"/>
      <c r="AT92" s="222" t="s">
        <v>123</v>
      </c>
      <c r="AU92" s="222" t="s">
        <v>82</v>
      </c>
      <c r="AV92" s="11" t="s">
        <v>82</v>
      </c>
      <c r="AW92" s="11" t="s">
        <v>33</v>
      </c>
      <c r="AX92" s="11" t="s">
        <v>80</v>
      </c>
      <c r="AY92" s="222" t="s">
        <v>114</v>
      </c>
    </row>
    <row r="93" s="1" customFormat="1" ht="16.5" customHeight="1">
      <c r="B93" s="35"/>
      <c r="C93" s="199" t="s">
        <v>125</v>
      </c>
      <c r="D93" s="199" t="s">
        <v>116</v>
      </c>
      <c r="E93" s="200" t="s">
        <v>126</v>
      </c>
      <c r="F93" s="201" t="s">
        <v>127</v>
      </c>
      <c r="G93" s="202" t="s">
        <v>119</v>
      </c>
      <c r="H93" s="203">
        <v>44.399999999999999</v>
      </c>
      <c r="I93" s="204"/>
      <c r="J93" s="205">
        <f>ROUND(I93*H93,2)</f>
        <v>0</v>
      </c>
      <c r="K93" s="201" t="s">
        <v>120</v>
      </c>
      <c r="L93" s="40"/>
      <c r="M93" s="206" t="s">
        <v>1</v>
      </c>
      <c r="N93" s="207" t="s">
        <v>43</v>
      </c>
      <c r="O93" s="76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AR93" s="14" t="s">
        <v>121</v>
      </c>
      <c r="AT93" s="14" t="s">
        <v>116</v>
      </c>
      <c r="AU93" s="14" t="s">
        <v>82</v>
      </c>
      <c r="AY93" s="14" t="s">
        <v>114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4" t="s">
        <v>80</v>
      </c>
      <c r="BK93" s="210">
        <f>ROUND(I93*H93,2)</f>
        <v>0</v>
      </c>
      <c r="BL93" s="14" t="s">
        <v>121</v>
      </c>
      <c r="BM93" s="14" t="s">
        <v>128</v>
      </c>
    </row>
    <row r="94" s="11" customFormat="1">
      <c r="B94" s="211"/>
      <c r="C94" s="212"/>
      <c r="D94" s="213" t="s">
        <v>123</v>
      </c>
      <c r="E94" s="214" t="s">
        <v>1</v>
      </c>
      <c r="F94" s="215" t="s">
        <v>124</v>
      </c>
      <c r="G94" s="212"/>
      <c r="H94" s="216">
        <v>44.399999999999999</v>
      </c>
      <c r="I94" s="217"/>
      <c r="J94" s="212"/>
      <c r="K94" s="212"/>
      <c r="L94" s="218"/>
      <c r="M94" s="219"/>
      <c r="N94" s="220"/>
      <c r="O94" s="220"/>
      <c r="P94" s="220"/>
      <c r="Q94" s="220"/>
      <c r="R94" s="220"/>
      <c r="S94" s="220"/>
      <c r="T94" s="221"/>
      <c r="AT94" s="222" t="s">
        <v>123</v>
      </c>
      <c r="AU94" s="222" t="s">
        <v>82</v>
      </c>
      <c r="AV94" s="11" t="s">
        <v>82</v>
      </c>
      <c r="AW94" s="11" t="s">
        <v>33</v>
      </c>
      <c r="AX94" s="11" t="s">
        <v>80</v>
      </c>
      <c r="AY94" s="222" t="s">
        <v>114</v>
      </c>
    </row>
    <row r="95" s="1" customFormat="1" ht="16.5" customHeight="1">
      <c r="B95" s="35"/>
      <c r="C95" s="199" t="s">
        <v>121</v>
      </c>
      <c r="D95" s="199" t="s">
        <v>116</v>
      </c>
      <c r="E95" s="200" t="s">
        <v>129</v>
      </c>
      <c r="F95" s="201" t="s">
        <v>130</v>
      </c>
      <c r="G95" s="202" t="s">
        <v>119</v>
      </c>
      <c r="H95" s="203">
        <v>44.399999999999999</v>
      </c>
      <c r="I95" s="204"/>
      <c r="J95" s="205">
        <f>ROUND(I95*H95,2)</f>
        <v>0</v>
      </c>
      <c r="K95" s="201" t="s">
        <v>120</v>
      </c>
      <c r="L95" s="40"/>
      <c r="M95" s="206" t="s">
        <v>1</v>
      </c>
      <c r="N95" s="207" t="s">
        <v>43</v>
      </c>
      <c r="O95" s="76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AR95" s="14" t="s">
        <v>121</v>
      </c>
      <c r="AT95" s="14" t="s">
        <v>116</v>
      </c>
      <c r="AU95" s="14" t="s">
        <v>82</v>
      </c>
      <c r="AY95" s="14" t="s">
        <v>114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4" t="s">
        <v>80</v>
      </c>
      <c r="BK95" s="210">
        <f>ROUND(I95*H95,2)</f>
        <v>0</v>
      </c>
      <c r="BL95" s="14" t="s">
        <v>121</v>
      </c>
      <c r="BM95" s="14" t="s">
        <v>131</v>
      </c>
    </row>
    <row r="96" s="1" customFormat="1" ht="16.5" customHeight="1">
      <c r="B96" s="35"/>
      <c r="C96" s="199" t="s">
        <v>132</v>
      </c>
      <c r="D96" s="199" t="s">
        <v>116</v>
      </c>
      <c r="E96" s="200" t="s">
        <v>133</v>
      </c>
      <c r="F96" s="201" t="s">
        <v>134</v>
      </c>
      <c r="G96" s="202" t="s">
        <v>135</v>
      </c>
      <c r="H96" s="203">
        <v>22</v>
      </c>
      <c r="I96" s="204"/>
      <c r="J96" s="205">
        <f>ROUND(I96*H96,2)</f>
        <v>0</v>
      </c>
      <c r="K96" s="201" t="s">
        <v>120</v>
      </c>
      <c r="L96" s="40"/>
      <c r="M96" s="206" t="s">
        <v>1</v>
      </c>
      <c r="N96" s="207" t="s">
        <v>43</v>
      </c>
      <c r="O96" s="76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AR96" s="14" t="s">
        <v>121</v>
      </c>
      <c r="AT96" s="14" t="s">
        <v>116</v>
      </c>
      <c r="AU96" s="14" t="s">
        <v>82</v>
      </c>
      <c r="AY96" s="14" t="s">
        <v>114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4" t="s">
        <v>80</v>
      </c>
      <c r="BK96" s="210">
        <f>ROUND(I96*H96,2)</f>
        <v>0</v>
      </c>
      <c r="BL96" s="14" t="s">
        <v>121</v>
      </c>
      <c r="BM96" s="14" t="s">
        <v>136</v>
      </c>
    </row>
    <row r="97" s="11" customFormat="1">
      <c r="B97" s="211"/>
      <c r="C97" s="212"/>
      <c r="D97" s="213" t="s">
        <v>123</v>
      </c>
      <c r="E97" s="214" t="s">
        <v>1</v>
      </c>
      <c r="F97" s="215" t="s">
        <v>137</v>
      </c>
      <c r="G97" s="212"/>
      <c r="H97" s="216">
        <v>22</v>
      </c>
      <c r="I97" s="217"/>
      <c r="J97" s="212"/>
      <c r="K97" s="212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123</v>
      </c>
      <c r="AU97" s="222" t="s">
        <v>82</v>
      </c>
      <c r="AV97" s="11" t="s">
        <v>82</v>
      </c>
      <c r="AW97" s="11" t="s">
        <v>33</v>
      </c>
      <c r="AX97" s="11" t="s">
        <v>80</v>
      </c>
      <c r="AY97" s="222" t="s">
        <v>114</v>
      </c>
    </row>
    <row r="98" s="1" customFormat="1" ht="16.5" customHeight="1">
      <c r="B98" s="35"/>
      <c r="C98" s="199" t="s">
        <v>8</v>
      </c>
      <c r="D98" s="199" t="s">
        <v>116</v>
      </c>
      <c r="E98" s="200" t="s">
        <v>138</v>
      </c>
      <c r="F98" s="201" t="s">
        <v>139</v>
      </c>
      <c r="G98" s="202" t="s">
        <v>135</v>
      </c>
      <c r="H98" s="203">
        <v>4</v>
      </c>
      <c r="I98" s="204"/>
      <c r="J98" s="205">
        <f>ROUND(I98*H98,2)</f>
        <v>0</v>
      </c>
      <c r="K98" s="201" t="s">
        <v>120</v>
      </c>
      <c r="L98" s="40"/>
      <c r="M98" s="206" t="s">
        <v>1</v>
      </c>
      <c r="N98" s="207" t="s">
        <v>43</v>
      </c>
      <c r="O98" s="76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AR98" s="14" t="s">
        <v>121</v>
      </c>
      <c r="AT98" s="14" t="s">
        <v>116</v>
      </c>
      <c r="AU98" s="14" t="s">
        <v>82</v>
      </c>
      <c r="AY98" s="14" t="s">
        <v>114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4" t="s">
        <v>80</v>
      </c>
      <c r="BK98" s="210">
        <f>ROUND(I98*H98,2)</f>
        <v>0</v>
      </c>
      <c r="BL98" s="14" t="s">
        <v>121</v>
      </c>
      <c r="BM98" s="14" t="s">
        <v>140</v>
      </c>
    </row>
    <row r="99" s="11" customFormat="1">
      <c r="B99" s="211"/>
      <c r="C99" s="212"/>
      <c r="D99" s="213" t="s">
        <v>123</v>
      </c>
      <c r="E99" s="214" t="s">
        <v>1</v>
      </c>
      <c r="F99" s="215" t="s">
        <v>141</v>
      </c>
      <c r="G99" s="212"/>
      <c r="H99" s="216">
        <v>4</v>
      </c>
      <c r="I99" s="217"/>
      <c r="J99" s="212"/>
      <c r="K99" s="212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123</v>
      </c>
      <c r="AU99" s="222" t="s">
        <v>82</v>
      </c>
      <c r="AV99" s="11" t="s">
        <v>82</v>
      </c>
      <c r="AW99" s="11" t="s">
        <v>33</v>
      </c>
      <c r="AX99" s="11" t="s">
        <v>80</v>
      </c>
      <c r="AY99" s="222" t="s">
        <v>114</v>
      </c>
    </row>
    <row r="100" s="1" customFormat="1" ht="16.5" customHeight="1">
      <c r="B100" s="35"/>
      <c r="C100" s="199" t="s">
        <v>142</v>
      </c>
      <c r="D100" s="199" t="s">
        <v>116</v>
      </c>
      <c r="E100" s="200" t="s">
        <v>143</v>
      </c>
      <c r="F100" s="201" t="s">
        <v>144</v>
      </c>
      <c r="G100" s="202" t="s">
        <v>119</v>
      </c>
      <c r="H100" s="203">
        <v>7.6799999999999997</v>
      </c>
      <c r="I100" s="204"/>
      <c r="J100" s="205">
        <f>ROUND(I100*H100,2)</f>
        <v>0</v>
      </c>
      <c r="K100" s="201" t="s">
        <v>120</v>
      </c>
      <c r="L100" s="40"/>
      <c r="M100" s="206" t="s">
        <v>1</v>
      </c>
      <c r="N100" s="207" t="s">
        <v>43</v>
      </c>
      <c r="O100" s="76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AR100" s="14" t="s">
        <v>121</v>
      </c>
      <c r="AT100" s="14" t="s">
        <v>116</v>
      </c>
      <c r="AU100" s="14" t="s">
        <v>82</v>
      </c>
      <c r="AY100" s="14" t="s">
        <v>114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4" t="s">
        <v>80</v>
      </c>
      <c r="BK100" s="210">
        <f>ROUND(I100*H100,2)</f>
        <v>0</v>
      </c>
      <c r="BL100" s="14" t="s">
        <v>121</v>
      </c>
      <c r="BM100" s="14" t="s">
        <v>145</v>
      </c>
    </row>
    <row r="101" s="11" customFormat="1">
      <c r="B101" s="211"/>
      <c r="C101" s="212"/>
      <c r="D101" s="213" t="s">
        <v>123</v>
      </c>
      <c r="E101" s="214" t="s">
        <v>1</v>
      </c>
      <c r="F101" s="215" t="s">
        <v>146</v>
      </c>
      <c r="G101" s="212"/>
      <c r="H101" s="216">
        <v>7.6799999999999997</v>
      </c>
      <c r="I101" s="217"/>
      <c r="J101" s="212"/>
      <c r="K101" s="212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123</v>
      </c>
      <c r="AU101" s="222" t="s">
        <v>82</v>
      </c>
      <c r="AV101" s="11" t="s">
        <v>82</v>
      </c>
      <c r="AW101" s="11" t="s">
        <v>33</v>
      </c>
      <c r="AX101" s="11" t="s">
        <v>80</v>
      </c>
      <c r="AY101" s="222" t="s">
        <v>114</v>
      </c>
    </row>
    <row r="102" s="1" customFormat="1" ht="16.5" customHeight="1">
      <c r="B102" s="35"/>
      <c r="C102" s="199" t="s">
        <v>147</v>
      </c>
      <c r="D102" s="199" t="s">
        <v>116</v>
      </c>
      <c r="E102" s="200" t="s">
        <v>148</v>
      </c>
      <c r="F102" s="201" t="s">
        <v>149</v>
      </c>
      <c r="G102" s="202" t="s">
        <v>119</v>
      </c>
      <c r="H102" s="203">
        <v>96.480000000000004</v>
      </c>
      <c r="I102" s="204"/>
      <c r="J102" s="205">
        <f>ROUND(I102*H102,2)</f>
        <v>0</v>
      </c>
      <c r="K102" s="201" t="s">
        <v>120</v>
      </c>
      <c r="L102" s="40"/>
      <c r="M102" s="206" t="s">
        <v>1</v>
      </c>
      <c r="N102" s="207" t="s">
        <v>43</v>
      </c>
      <c r="O102" s="76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AR102" s="14" t="s">
        <v>121</v>
      </c>
      <c r="AT102" s="14" t="s">
        <v>116</v>
      </c>
      <c r="AU102" s="14" t="s">
        <v>82</v>
      </c>
      <c r="AY102" s="14" t="s">
        <v>114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4" t="s">
        <v>80</v>
      </c>
      <c r="BK102" s="210">
        <f>ROUND(I102*H102,2)</f>
        <v>0</v>
      </c>
      <c r="BL102" s="14" t="s">
        <v>121</v>
      </c>
      <c r="BM102" s="14" t="s">
        <v>150</v>
      </c>
    </row>
    <row r="103" s="11" customFormat="1">
      <c r="B103" s="211"/>
      <c r="C103" s="212"/>
      <c r="D103" s="213" t="s">
        <v>123</v>
      </c>
      <c r="E103" s="214" t="s">
        <v>1</v>
      </c>
      <c r="F103" s="215" t="s">
        <v>151</v>
      </c>
      <c r="G103" s="212"/>
      <c r="H103" s="216">
        <v>96.480000000000004</v>
      </c>
      <c r="I103" s="217"/>
      <c r="J103" s="212"/>
      <c r="K103" s="212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123</v>
      </c>
      <c r="AU103" s="222" t="s">
        <v>82</v>
      </c>
      <c r="AV103" s="11" t="s">
        <v>82</v>
      </c>
      <c r="AW103" s="11" t="s">
        <v>33</v>
      </c>
      <c r="AX103" s="11" t="s">
        <v>80</v>
      </c>
      <c r="AY103" s="222" t="s">
        <v>114</v>
      </c>
    </row>
    <row r="104" s="1" customFormat="1" ht="16.5" customHeight="1">
      <c r="B104" s="35"/>
      <c r="C104" s="199" t="s">
        <v>152</v>
      </c>
      <c r="D104" s="199" t="s">
        <v>116</v>
      </c>
      <c r="E104" s="200" t="s">
        <v>153</v>
      </c>
      <c r="F104" s="201" t="s">
        <v>154</v>
      </c>
      <c r="G104" s="202" t="s">
        <v>119</v>
      </c>
      <c r="H104" s="203">
        <v>96.480000000000004</v>
      </c>
      <c r="I104" s="204"/>
      <c r="J104" s="205">
        <f>ROUND(I104*H104,2)</f>
        <v>0</v>
      </c>
      <c r="K104" s="201" t="s">
        <v>120</v>
      </c>
      <c r="L104" s="40"/>
      <c r="M104" s="206" t="s">
        <v>1</v>
      </c>
      <c r="N104" s="207" t="s">
        <v>43</v>
      </c>
      <c r="O104" s="76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AR104" s="14" t="s">
        <v>121</v>
      </c>
      <c r="AT104" s="14" t="s">
        <v>116</v>
      </c>
      <c r="AU104" s="14" t="s">
        <v>82</v>
      </c>
      <c r="AY104" s="14" t="s">
        <v>114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4" t="s">
        <v>80</v>
      </c>
      <c r="BK104" s="210">
        <f>ROUND(I104*H104,2)</f>
        <v>0</v>
      </c>
      <c r="BL104" s="14" t="s">
        <v>121</v>
      </c>
      <c r="BM104" s="14" t="s">
        <v>155</v>
      </c>
    </row>
    <row r="105" s="1" customFormat="1" ht="16.5" customHeight="1">
      <c r="B105" s="35"/>
      <c r="C105" s="199" t="s">
        <v>156</v>
      </c>
      <c r="D105" s="199" t="s">
        <v>116</v>
      </c>
      <c r="E105" s="200" t="s">
        <v>157</v>
      </c>
      <c r="F105" s="201" t="s">
        <v>158</v>
      </c>
      <c r="G105" s="202" t="s">
        <v>159</v>
      </c>
      <c r="H105" s="203">
        <v>173.66399999999999</v>
      </c>
      <c r="I105" s="204"/>
      <c r="J105" s="205">
        <f>ROUND(I105*H105,2)</f>
        <v>0</v>
      </c>
      <c r="K105" s="201" t="s">
        <v>1</v>
      </c>
      <c r="L105" s="40"/>
      <c r="M105" s="206" t="s">
        <v>1</v>
      </c>
      <c r="N105" s="207" t="s">
        <v>43</v>
      </c>
      <c r="O105" s="76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AR105" s="14" t="s">
        <v>121</v>
      </c>
      <c r="AT105" s="14" t="s">
        <v>116</v>
      </c>
      <c r="AU105" s="14" t="s">
        <v>82</v>
      </c>
      <c r="AY105" s="14" t="s">
        <v>114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4" t="s">
        <v>80</v>
      </c>
      <c r="BK105" s="210">
        <f>ROUND(I105*H105,2)</f>
        <v>0</v>
      </c>
      <c r="BL105" s="14" t="s">
        <v>121</v>
      </c>
      <c r="BM105" s="14" t="s">
        <v>160</v>
      </c>
    </row>
    <row r="106" s="11" customFormat="1">
      <c r="B106" s="211"/>
      <c r="C106" s="212"/>
      <c r="D106" s="213" t="s">
        <v>123</v>
      </c>
      <c r="E106" s="214" t="s">
        <v>1</v>
      </c>
      <c r="F106" s="215" t="s">
        <v>161</v>
      </c>
      <c r="G106" s="212"/>
      <c r="H106" s="216">
        <v>173.66399999999999</v>
      </c>
      <c r="I106" s="217"/>
      <c r="J106" s="212"/>
      <c r="K106" s="212"/>
      <c r="L106" s="218"/>
      <c r="M106" s="219"/>
      <c r="N106" s="220"/>
      <c r="O106" s="220"/>
      <c r="P106" s="220"/>
      <c r="Q106" s="220"/>
      <c r="R106" s="220"/>
      <c r="S106" s="220"/>
      <c r="T106" s="221"/>
      <c r="AT106" s="222" t="s">
        <v>123</v>
      </c>
      <c r="AU106" s="222" t="s">
        <v>82</v>
      </c>
      <c r="AV106" s="11" t="s">
        <v>82</v>
      </c>
      <c r="AW106" s="11" t="s">
        <v>33</v>
      </c>
      <c r="AX106" s="11" t="s">
        <v>80</v>
      </c>
      <c r="AY106" s="222" t="s">
        <v>114</v>
      </c>
    </row>
    <row r="107" s="10" customFormat="1" ht="22.8" customHeight="1">
      <c r="B107" s="183"/>
      <c r="C107" s="184"/>
      <c r="D107" s="185" t="s">
        <v>71</v>
      </c>
      <c r="E107" s="197" t="s">
        <v>82</v>
      </c>
      <c r="F107" s="197" t="s">
        <v>162</v>
      </c>
      <c r="G107" s="184"/>
      <c r="H107" s="184"/>
      <c r="I107" s="187"/>
      <c r="J107" s="198">
        <f>BK107</f>
        <v>0</v>
      </c>
      <c r="K107" s="184"/>
      <c r="L107" s="189"/>
      <c r="M107" s="190"/>
      <c r="N107" s="191"/>
      <c r="O107" s="191"/>
      <c r="P107" s="192">
        <f>SUM(P108:P118)</f>
        <v>0</v>
      </c>
      <c r="Q107" s="191"/>
      <c r="R107" s="192">
        <f>SUM(R108:R118)</f>
        <v>17.4569841</v>
      </c>
      <c r="S107" s="191"/>
      <c r="T107" s="193">
        <f>SUM(T108:T118)</f>
        <v>0</v>
      </c>
      <c r="AR107" s="194" t="s">
        <v>80</v>
      </c>
      <c r="AT107" s="195" t="s">
        <v>71</v>
      </c>
      <c r="AU107" s="195" t="s">
        <v>80</v>
      </c>
      <c r="AY107" s="194" t="s">
        <v>114</v>
      </c>
      <c r="BK107" s="196">
        <f>SUM(BK108:BK118)</f>
        <v>0</v>
      </c>
    </row>
    <row r="108" s="1" customFormat="1" ht="16.5" customHeight="1">
      <c r="B108" s="35"/>
      <c r="C108" s="199" t="s">
        <v>163</v>
      </c>
      <c r="D108" s="199" t="s">
        <v>116</v>
      </c>
      <c r="E108" s="200" t="s">
        <v>164</v>
      </c>
      <c r="F108" s="201" t="s">
        <v>165</v>
      </c>
      <c r="G108" s="202" t="s">
        <v>166</v>
      </c>
      <c r="H108" s="203">
        <v>320.99000000000001</v>
      </c>
      <c r="I108" s="204"/>
      <c r="J108" s="205">
        <f>ROUND(I108*H108,2)</f>
        <v>0</v>
      </c>
      <c r="K108" s="201" t="s">
        <v>120</v>
      </c>
      <c r="L108" s="40"/>
      <c r="M108" s="206" t="s">
        <v>1</v>
      </c>
      <c r="N108" s="207" t="s">
        <v>43</v>
      </c>
      <c r="O108" s="76"/>
      <c r="P108" s="208">
        <f>O108*H108</f>
        <v>0</v>
      </c>
      <c r="Q108" s="208">
        <v>0.00010000000000000001</v>
      </c>
      <c r="R108" s="208">
        <f>Q108*H108</f>
        <v>0.032099000000000003</v>
      </c>
      <c r="S108" s="208">
        <v>0</v>
      </c>
      <c r="T108" s="209">
        <f>S108*H108</f>
        <v>0</v>
      </c>
      <c r="AR108" s="14" t="s">
        <v>121</v>
      </c>
      <c r="AT108" s="14" t="s">
        <v>116</v>
      </c>
      <c r="AU108" s="14" t="s">
        <v>82</v>
      </c>
      <c r="AY108" s="14" t="s">
        <v>114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4" t="s">
        <v>80</v>
      </c>
      <c r="BK108" s="210">
        <f>ROUND(I108*H108,2)</f>
        <v>0</v>
      </c>
      <c r="BL108" s="14" t="s">
        <v>121</v>
      </c>
      <c r="BM108" s="14" t="s">
        <v>167</v>
      </c>
    </row>
    <row r="109" s="11" customFormat="1">
      <c r="B109" s="211"/>
      <c r="C109" s="212"/>
      <c r="D109" s="213" t="s">
        <v>123</v>
      </c>
      <c r="E109" s="214" t="s">
        <v>1</v>
      </c>
      <c r="F109" s="215" t="s">
        <v>168</v>
      </c>
      <c r="G109" s="212"/>
      <c r="H109" s="216">
        <v>296</v>
      </c>
      <c r="I109" s="217"/>
      <c r="J109" s="212"/>
      <c r="K109" s="212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123</v>
      </c>
      <c r="AU109" s="222" t="s">
        <v>82</v>
      </c>
      <c r="AV109" s="11" t="s">
        <v>82</v>
      </c>
      <c r="AW109" s="11" t="s">
        <v>33</v>
      </c>
      <c r="AX109" s="11" t="s">
        <v>72</v>
      </c>
      <c r="AY109" s="222" t="s">
        <v>114</v>
      </c>
    </row>
    <row r="110" s="11" customFormat="1">
      <c r="B110" s="211"/>
      <c r="C110" s="212"/>
      <c r="D110" s="213" t="s">
        <v>123</v>
      </c>
      <c r="E110" s="214" t="s">
        <v>1</v>
      </c>
      <c r="F110" s="215" t="s">
        <v>169</v>
      </c>
      <c r="G110" s="212"/>
      <c r="H110" s="216">
        <v>24.989999999999998</v>
      </c>
      <c r="I110" s="217"/>
      <c r="J110" s="212"/>
      <c r="K110" s="212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123</v>
      </c>
      <c r="AU110" s="222" t="s">
        <v>82</v>
      </c>
      <c r="AV110" s="11" t="s">
        <v>82</v>
      </c>
      <c r="AW110" s="11" t="s">
        <v>33</v>
      </c>
      <c r="AX110" s="11" t="s">
        <v>72</v>
      </c>
      <c r="AY110" s="222" t="s">
        <v>114</v>
      </c>
    </row>
    <row r="111" s="12" customFormat="1">
      <c r="B111" s="223"/>
      <c r="C111" s="224"/>
      <c r="D111" s="213" t="s">
        <v>123</v>
      </c>
      <c r="E111" s="225" t="s">
        <v>1</v>
      </c>
      <c r="F111" s="226" t="s">
        <v>170</v>
      </c>
      <c r="G111" s="224"/>
      <c r="H111" s="227">
        <v>320.99000000000001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AT111" s="233" t="s">
        <v>123</v>
      </c>
      <c r="AU111" s="233" t="s">
        <v>82</v>
      </c>
      <c r="AV111" s="12" t="s">
        <v>121</v>
      </c>
      <c r="AW111" s="12" t="s">
        <v>33</v>
      </c>
      <c r="AX111" s="12" t="s">
        <v>80</v>
      </c>
      <c r="AY111" s="233" t="s">
        <v>114</v>
      </c>
    </row>
    <row r="112" s="1" customFormat="1" ht="16.5" customHeight="1">
      <c r="B112" s="35"/>
      <c r="C112" s="234" t="s">
        <v>171</v>
      </c>
      <c r="D112" s="234" t="s">
        <v>172</v>
      </c>
      <c r="E112" s="235" t="s">
        <v>173</v>
      </c>
      <c r="F112" s="236" t="s">
        <v>174</v>
      </c>
      <c r="G112" s="237" t="s">
        <v>166</v>
      </c>
      <c r="H112" s="238">
        <v>369.13900000000001</v>
      </c>
      <c r="I112" s="239"/>
      <c r="J112" s="240">
        <f>ROUND(I112*H112,2)</f>
        <v>0</v>
      </c>
      <c r="K112" s="236" t="s">
        <v>120</v>
      </c>
      <c r="L112" s="241"/>
      <c r="M112" s="242" t="s">
        <v>1</v>
      </c>
      <c r="N112" s="243" t="s">
        <v>43</v>
      </c>
      <c r="O112" s="76"/>
      <c r="P112" s="208">
        <f>O112*H112</f>
        <v>0</v>
      </c>
      <c r="Q112" s="208">
        <v>0.00010000000000000001</v>
      </c>
      <c r="R112" s="208">
        <f>Q112*H112</f>
        <v>0.036913899999999999</v>
      </c>
      <c r="S112" s="208">
        <v>0</v>
      </c>
      <c r="T112" s="209">
        <f>S112*H112</f>
        <v>0</v>
      </c>
      <c r="AR112" s="14" t="s">
        <v>175</v>
      </c>
      <c r="AT112" s="14" t="s">
        <v>172</v>
      </c>
      <c r="AU112" s="14" t="s">
        <v>82</v>
      </c>
      <c r="AY112" s="14" t="s">
        <v>114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4" t="s">
        <v>80</v>
      </c>
      <c r="BK112" s="210">
        <f>ROUND(I112*H112,2)</f>
        <v>0</v>
      </c>
      <c r="BL112" s="14" t="s">
        <v>121</v>
      </c>
      <c r="BM112" s="14" t="s">
        <v>176</v>
      </c>
    </row>
    <row r="113" s="11" customFormat="1">
      <c r="B113" s="211"/>
      <c r="C113" s="212"/>
      <c r="D113" s="213" t="s">
        <v>123</v>
      </c>
      <c r="E113" s="212"/>
      <c r="F113" s="215" t="s">
        <v>177</v>
      </c>
      <c r="G113" s="212"/>
      <c r="H113" s="216">
        <v>369.13900000000001</v>
      </c>
      <c r="I113" s="217"/>
      <c r="J113" s="212"/>
      <c r="K113" s="212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123</v>
      </c>
      <c r="AU113" s="222" t="s">
        <v>82</v>
      </c>
      <c r="AV113" s="11" t="s">
        <v>82</v>
      </c>
      <c r="AW113" s="11" t="s">
        <v>4</v>
      </c>
      <c r="AX113" s="11" t="s">
        <v>80</v>
      </c>
      <c r="AY113" s="222" t="s">
        <v>114</v>
      </c>
    </row>
    <row r="114" s="1" customFormat="1" ht="16.5" customHeight="1">
      <c r="B114" s="35"/>
      <c r="C114" s="199" t="s">
        <v>175</v>
      </c>
      <c r="D114" s="199" t="s">
        <v>116</v>
      </c>
      <c r="E114" s="200" t="s">
        <v>178</v>
      </c>
      <c r="F114" s="201" t="s">
        <v>179</v>
      </c>
      <c r="G114" s="202" t="s">
        <v>166</v>
      </c>
      <c r="H114" s="203">
        <v>296</v>
      </c>
      <c r="I114" s="204"/>
      <c r="J114" s="205">
        <f>ROUND(I114*H114,2)</f>
        <v>0</v>
      </c>
      <c r="K114" s="201" t="s">
        <v>120</v>
      </c>
      <c r="L114" s="40"/>
      <c r="M114" s="206" t="s">
        <v>1</v>
      </c>
      <c r="N114" s="207" t="s">
        <v>43</v>
      </c>
      <c r="O114" s="76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AR114" s="14" t="s">
        <v>121</v>
      </c>
      <c r="AT114" s="14" t="s">
        <v>116</v>
      </c>
      <c r="AU114" s="14" t="s">
        <v>82</v>
      </c>
      <c r="AY114" s="14" t="s">
        <v>114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4" t="s">
        <v>80</v>
      </c>
      <c r="BK114" s="210">
        <f>ROUND(I114*H114,2)</f>
        <v>0</v>
      </c>
      <c r="BL114" s="14" t="s">
        <v>121</v>
      </c>
      <c r="BM114" s="14" t="s">
        <v>180</v>
      </c>
    </row>
    <row r="115" s="1" customFormat="1" ht="16.5" customHeight="1">
      <c r="B115" s="35"/>
      <c r="C115" s="199" t="s">
        <v>181</v>
      </c>
      <c r="D115" s="199" t="s">
        <v>116</v>
      </c>
      <c r="E115" s="200" t="s">
        <v>182</v>
      </c>
      <c r="F115" s="201" t="s">
        <v>183</v>
      </c>
      <c r="G115" s="202" t="s">
        <v>119</v>
      </c>
      <c r="H115" s="203">
        <v>7.6799999999999997</v>
      </c>
      <c r="I115" s="204"/>
      <c r="J115" s="205">
        <f>ROUND(I115*H115,2)</f>
        <v>0</v>
      </c>
      <c r="K115" s="201" t="s">
        <v>120</v>
      </c>
      <c r="L115" s="40"/>
      <c r="M115" s="206" t="s">
        <v>1</v>
      </c>
      <c r="N115" s="207" t="s">
        <v>43</v>
      </c>
      <c r="O115" s="76"/>
      <c r="P115" s="208">
        <f>O115*H115</f>
        <v>0</v>
      </c>
      <c r="Q115" s="208">
        <v>2.2563399999999998</v>
      </c>
      <c r="R115" s="208">
        <f>Q115*H115</f>
        <v>17.328691199999998</v>
      </c>
      <c r="S115" s="208">
        <v>0</v>
      </c>
      <c r="T115" s="209">
        <f>S115*H115</f>
        <v>0</v>
      </c>
      <c r="AR115" s="14" t="s">
        <v>121</v>
      </c>
      <c r="AT115" s="14" t="s">
        <v>116</v>
      </c>
      <c r="AU115" s="14" t="s">
        <v>82</v>
      </c>
      <c r="AY115" s="14" t="s">
        <v>114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4" t="s">
        <v>80</v>
      </c>
      <c r="BK115" s="210">
        <f>ROUND(I115*H115,2)</f>
        <v>0</v>
      </c>
      <c r="BL115" s="14" t="s">
        <v>121</v>
      </c>
      <c r="BM115" s="14" t="s">
        <v>184</v>
      </c>
    </row>
    <row r="116" s="1" customFormat="1" ht="16.5" customHeight="1">
      <c r="B116" s="35"/>
      <c r="C116" s="199" t="s">
        <v>185</v>
      </c>
      <c r="D116" s="199" t="s">
        <v>116</v>
      </c>
      <c r="E116" s="200" t="s">
        <v>186</v>
      </c>
      <c r="F116" s="201" t="s">
        <v>187</v>
      </c>
      <c r="G116" s="202" t="s">
        <v>166</v>
      </c>
      <c r="H116" s="203">
        <v>24</v>
      </c>
      <c r="I116" s="204"/>
      <c r="J116" s="205">
        <f>ROUND(I116*H116,2)</f>
        <v>0</v>
      </c>
      <c r="K116" s="201" t="s">
        <v>120</v>
      </c>
      <c r="L116" s="40"/>
      <c r="M116" s="206" t="s">
        <v>1</v>
      </c>
      <c r="N116" s="207" t="s">
        <v>43</v>
      </c>
      <c r="O116" s="76"/>
      <c r="P116" s="208">
        <f>O116*H116</f>
        <v>0</v>
      </c>
      <c r="Q116" s="208">
        <v>0.00247</v>
      </c>
      <c r="R116" s="208">
        <f>Q116*H116</f>
        <v>0.059279999999999999</v>
      </c>
      <c r="S116" s="208">
        <v>0</v>
      </c>
      <c r="T116" s="209">
        <f>S116*H116</f>
        <v>0</v>
      </c>
      <c r="AR116" s="14" t="s">
        <v>121</v>
      </c>
      <c r="AT116" s="14" t="s">
        <v>116</v>
      </c>
      <c r="AU116" s="14" t="s">
        <v>82</v>
      </c>
      <c r="AY116" s="14" t="s">
        <v>114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4" t="s">
        <v>80</v>
      </c>
      <c r="BK116" s="210">
        <f>ROUND(I116*H116,2)</f>
        <v>0</v>
      </c>
      <c r="BL116" s="14" t="s">
        <v>121</v>
      </c>
      <c r="BM116" s="14" t="s">
        <v>188</v>
      </c>
    </row>
    <row r="117" s="11" customFormat="1">
      <c r="B117" s="211"/>
      <c r="C117" s="212"/>
      <c r="D117" s="213" t="s">
        <v>123</v>
      </c>
      <c r="E117" s="214" t="s">
        <v>1</v>
      </c>
      <c r="F117" s="215" t="s">
        <v>189</v>
      </c>
      <c r="G117" s="212"/>
      <c r="H117" s="216">
        <v>24</v>
      </c>
      <c r="I117" s="217"/>
      <c r="J117" s="212"/>
      <c r="K117" s="212"/>
      <c r="L117" s="218"/>
      <c r="M117" s="219"/>
      <c r="N117" s="220"/>
      <c r="O117" s="220"/>
      <c r="P117" s="220"/>
      <c r="Q117" s="220"/>
      <c r="R117" s="220"/>
      <c r="S117" s="220"/>
      <c r="T117" s="221"/>
      <c r="AT117" s="222" t="s">
        <v>123</v>
      </c>
      <c r="AU117" s="222" t="s">
        <v>82</v>
      </c>
      <c r="AV117" s="11" t="s">
        <v>82</v>
      </c>
      <c r="AW117" s="11" t="s">
        <v>33</v>
      </c>
      <c r="AX117" s="11" t="s">
        <v>80</v>
      </c>
      <c r="AY117" s="222" t="s">
        <v>114</v>
      </c>
    </row>
    <row r="118" s="1" customFormat="1" ht="16.5" customHeight="1">
      <c r="B118" s="35"/>
      <c r="C118" s="199" t="s">
        <v>190</v>
      </c>
      <c r="D118" s="199" t="s">
        <v>116</v>
      </c>
      <c r="E118" s="200" t="s">
        <v>191</v>
      </c>
      <c r="F118" s="201" t="s">
        <v>192</v>
      </c>
      <c r="G118" s="202" t="s">
        <v>166</v>
      </c>
      <c r="H118" s="203">
        <v>24</v>
      </c>
      <c r="I118" s="204"/>
      <c r="J118" s="205">
        <f>ROUND(I118*H118,2)</f>
        <v>0</v>
      </c>
      <c r="K118" s="201" t="s">
        <v>120</v>
      </c>
      <c r="L118" s="40"/>
      <c r="M118" s="206" t="s">
        <v>1</v>
      </c>
      <c r="N118" s="207" t="s">
        <v>43</v>
      </c>
      <c r="O118" s="76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AR118" s="14" t="s">
        <v>121</v>
      </c>
      <c r="AT118" s="14" t="s">
        <v>116</v>
      </c>
      <c r="AU118" s="14" t="s">
        <v>82</v>
      </c>
      <c r="AY118" s="14" t="s">
        <v>114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4" t="s">
        <v>80</v>
      </c>
      <c r="BK118" s="210">
        <f>ROUND(I118*H118,2)</f>
        <v>0</v>
      </c>
      <c r="BL118" s="14" t="s">
        <v>121</v>
      </c>
      <c r="BM118" s="14" t="s">
        <v>193</v>
      </c>
    </row>
    <row r="119" s="10" customFormat="1" ht="22.8" customHeight="1">
      <c r="B119" s="183"/>
      <c r="C119" s="184"/>
      <c r="D119" s="185" t="s">
        <v>71</v>
      </c>
      <c r="E119" s="197" t="s">
        <v>125</v>
      </c>
      <c r="F119" s="197" t="s">
        <v>194</v>
      </c>
      <c r="G119" s="184"/>
      <c r="H119" s="184"/>
      <c r="I119" s="187"/>
      <c r="J119" s="198">
        <f>BK119</f>
        <v>0</v>
      </c>
      <c r="K119" s="184"/>
      <c r="L119" s="189"/>
      <c r="M119" s="190"/>
      <c r="N119" s="191"/>
      <c r="O119" s="191"/>
      <c r="P119" s="192">
        <f>SUM(P120:P143)</f>
        <v>0</v>
      </c>
      <c r="Q119" s="191"/>
      <c r="R119" s="192">
        <f>SUM(R120:R143)</f>
        <v>8.2534800000000015</v>
      </c>
      <c r="S119" s="191"/>
      <c r="T119" s="193">
        <f>SUM(T120:T143)</f>
        <v>0</v>
      </c>
      <c r="AR119" s="194" t="s">
        <v>80</v>
      </c>
      <c r="AT119" s="195" t="s">
        <v>71</v>
      </c>
      <c r="AU119" s="195" t="s">
        <v>80</v>
      </c>
      <c r="AY119" s="194" t="s">
        <v>114</v>
      </c>
      <c r="BK119" s="196">
        <f>SUM(BK120:BK143)</f>
        <v>0</v>
      </c>
    </row>
    <row r="120" s="1" customFormat="1" ht="16.5" customHeight="1">
      <c r="B120" s="35"/>
      <c r="C120" s="199" t="s">
        <v>195</v>
      </c>
      <c r="D120" s="199" t="s">
        <v>116</v>
      </c>
      <c r="E120" s="200" t="s">
        <v>196</v>
      </c>
      <c r="F120" s="201" t="s">
        <v>197</v>
      </c>
      <c r="G120" s="202" t="s">
        <v>198</v>
      </c>
      <c r="H120" s="203">
        <v>34</v>
      </c>
      <c r="I120" s="204"/>
      <c r="J120" s="205">
        <f>ROUND(I120*H120,2)</f>
        <v>0</v>
      </c>
      <c r="K120" s="201" t="s">
        <v>120</v>
      </c>
      <c r="L120" s="40"/>
      <c r="M120" s="206" t="s">
        <v>1</v>
      </c>
      <c r="N120" s="207" t="s">
        <v>43</v>
      </c>
      <c r="O120" s="76"/>
      <c r="P120" s="208">
        <f>O120*H120</f>
        <v>0</v>
      </c>
      <c r="Q120" s="208">
        <v>0.17488999999999999</v>
      </c>
      <c r="R120" s="208">
        <f>Q120*H120</f>
        <v>5.9462599999999997</v>
      </c>
      <c r="S120" s="208">
        <v>0</v>
      </c>
      <c r="T120" s="209">
        <f>S120*H120</f>
        <v>0</v>
      </c>
      <c r="AR120" s="14" t="s">
        <v>121</v>
      </c>
      <c r="AT120" s="14" t="s">
        <v>116</v>
      </c>
      <c r="AU120" s="14" t="s">
        <v>82</v>
      </c>
      <c r="AY120" s="14" t="s">
        <v>114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4" t="s">
        <v>80</v>
      </c>
      <c r="BK120" s="210">
        <f>ROUND(I120*H120,2)</f>
        <v>0</v>
      </c>
      <c r="BL120" s="14" t="s">
        <v>121</v>
      </c>
      <c r="BM120" s="14" t="s">
        <v>199</v>
      </c>
    </row>
    <row r="121" s="11" customFormat="1">
      <c r="B121" s="211"/>
      <c r="C121" s="212"/>
      <c r="D121" s="213" t="s">
        <v>123</v>
      </c>
      <c r="E121" s="214" t="s">
        <v>1</v>
      </c>
      <c r="F121" s="215" t="s">
        <v>200</v>
      </c>
      <c r="G121" s="212"/>
      <c r="H121" s="216">
        <v>26</v>
      </c>
      <c r="I121" s="217"/>
      <c r="J121" s="212"/>
      <c r="K121" s="212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123</v>
      </c>
      <c r="AU121" s="222" t="s">
        <v>82</v>
      </c>
      <c r="AV121" s="11" t="s">
        <v>82</v>
      </c>
      <c r="AW121" s="11" t="s">
        <v>33</v>
      </c>
      <c r="AX121" s="11" t="s">
        <v>72</v>
      </c>
      <c r="AY121" s="222" t="s">
        <v>114</v>
      </c>
    </row>
    <row r="122" s="11" customFormat="1">
      <c r="B122" s="211"/>
      <c r="C122" s="212"/>
      <c r="D122" s="213" t="s">
        <v>123</v>
      </c>
      <c r="E122" s="214" t="s">
        <v>1</v>
      </c>
      <c r="F122" s="215" t="s">
        <v>201</v>
      </c>
      <c r="G122" s="212"/>
      <c r="H122" s="216">
        <v>8</v>
      </c>
      <c r="I122" s="217"/>
      <c r="J122" s="212"/>
      <c r="K122" s="212"/>
      <c r="L122" s="218"/>
      <c r="M122" s="219"/>
      <c r="N122" s="220"/>
      <c r="O122" s="220"/>
      <c r="P122" s="220"/>
      <c r="Q122" s="220"/>
      <c r="R122" s="220"/>
      <c r="S122" s="220"/>
      <c r="T122" s="221"/>
      <c r="AT122" s="222" t="s">
        <v>123</v>
      </c>
      <c r="AU122" s="222" t="s">
        <v>82</v>
      </c>
      <c r="AV122" s="11" t="s">
        <v>82</v>
      </c>
      <c r="AW122" s="11" t="s">
        <v>33</v>
      </c>
      <c r="AX122" s="11" t="s">
        <v>72</v>
      </c>
      <c r="AY122" s="222" t="s">
        <v>114</v>
      </c>
    </row>
    <row r="123" s="12" customFormat="1">
      <c r="B123" s="223"/>
      <c r="C123" s="224"/>
      <c r="D123" s="213" t="s">
        <v>123</v>
      </c>
      <c r="E123" s="225" t="s">
        <v>1</v>
      </c>
      <c r="F123" s="226" t="s">
        <v>170</v>
      </c>
      <c r="G123" s="224"/>
      <c r="H123" s="227">
        <v>34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AT123" s="233" t="s">
        <v>123</v>
      </c>
      <c r="AU123" s="233" t="s">
        <v>82</v>
      </c>
      <c r="AV123" s="12" t="s">
        <v>121</v>
      </c>
      <c r="AW123" s="12" t="s">
        <v>33</v>
      </c>
      <c r="AX123" s="12" t="s">
        <v>80</v>
      </c>
      <c r="AY123" s="233" t="s">
        <v>114</v>
      </c>
    </row>
    <row r="124" s="1" customFormat="1" ht="16.5" customHeight="1">
      <c r="B124" s="35"/>
      <c r="C124" s="234" t="s">
        <v>202</v>
      </c>
      <c r="D124" s="234" t="s">
        <v>172</v>
      </c>
      <c r="E124" s="235" t="s">
        <v>203</v>
      </c>
      <c r="F124" s="236" t="s">
        <v>204</v>
      </c>
      <c r="G124" s="237" t="s">
        <v>198</v>
      </c>
      <c r="H124" s="238">
        <v>8</v>
      </c>
      <c r="I124" s="239"/>
      <c r="J124" s="240">
        <f>ROUND(I124*H124,2)</f>
        <v>0</v>
      </c>
      <c r="K124" s="236" t="s">
        <v>120</v>
      </c>
      <c r="L124" s="241"/>
      <c r="M124" s="242" t="s">
        <v>1</v>
      </c>
      <c r="N124" s="243" t="s">
        <v>43</v>
      </c>
      <c r="O124" s="76"/>
      <c r="P124" s="208">
        <f>O124*H124</f>
        <v>0</v>
      </c>
      <c r="Q124" s="208">
        <v>0.0037000000000000002</v>
      </c>
      <c r="R124" s="208">
        <f>Q124*H124</f>
        <v>0.029600000000000001</v>
      </c>
      <c r="S124" s="208">
        <v>0</v>
      </c>
      <c r="T124" s="209">
        <f>S124*H124</f>
        <v>0</v>
      </c>
      <c r="AR124" s="14" t="s">
        <v>175</v>
      </c>
      <c r="AT124" s="14" t="s">
        <v>172</v>
      </c>
      <c r="AU124" s="14" t="s">
        <v>82</v>
      </c>
      <c r="AY124" s="14" t="s">
        <v>114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4" t="s">
        <v>80</v>
      </c>
      <c r="BK124" s="210">
        <f>ROUND(I124*H124,2)</f>
        <v>0</v>
      </c>
      <c r="BL124" s="14" t="s">
        <v>121</v>
      </c>
      <c r="BM124" s="14" t="s">
        <v>205</v>
      </c>
    </row>
    <row r="125" s="1" customFormat="1" ht="16.5" customHeight="1">
      <c r="B125" s="35"/>
      <c r="C125" s="234" t="s">
        <v>206</v>
      </c>
      <c r="D125" s="234" t="s">
        <v>172</v>
      </c>
      <c r="E125" s="235" t="s">
        <v>207</v>
      </c>
      <c r="F125" s="236" t="s">
        <v>208</v>
      </c>
      <c r="G125" s="237" t="s">
        <v>198</v>
      </c>
      <c r="H125" s="238">
        <v>26</v>
      </c>
      <c r="I125" s="239"/>
      <c r="J125" s="240">
        <f>ROUND(I125*H125,2)</f>
        <v>0</v>
      </c>
      <c r="K125" s="236" t="s">
        <v>120</v>
      </c>
      <c r="L125" s="241"/>
      <c r="M125" s="242" t="s">
        <v>1</v>
      </c>
      <c r="N125" s="243" t="s">
        <v>43</v>
      </c>
      <c r="O125" s="76"/>
      <c r="P125" s="208">
        <f>O125*H125</f>
        <v>0</v>
      </c>
      <c r="Q125" s="208">
        <v>0.0053</v>
      </c>
      <c r="R125" s="208">
        <f>Q125*H125</f>
        <v>0.13780000000000001</v>
      </c>
      <c r="S125" s="208">
        <v>0</v>
      </c>
      <c r="T125" s="209">
        <f>S125*H125</f>
        <v>0</v>
      </c>
      <c r="AR125" s="14" t="s">
        <v>175</v>
      </c>
      <c r="AT125" s="14" t="s">
        <v>172</v>
      </c>
      <c r="AU125" s="14" t="s">
        <v>82</v>
      </c>
      <c r="AY125" s="14" t="s">
        <v>114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4" t="s">
        <v>80</v>
      </c>
      <c r="BK125" s="210">
        <f>ROUND(I125*H125,2)</f>
        <v>0</v>
      </c>
      <c r="BL125" s="14" t="s">
        <v>121</v>
      </c>
      <c r="BM125" s="14" t="s">
        <v>209</v>
      </c>
    </row>
    <row r="126" s="1" customFormat="1" ht="16.5" customHeight="1">
      <c r="B126" s="35"/>
      <c r="C126" s="199" t="s">
        <v>210</v>
      </c>
      <c r="D126" s="199" t="s">
        <v>116</v>
      </c>
      <c r="E126" s="200" t="s">
        <v>211</v>
      </c>
      <c r="F126" s="201" t="s">
        <v>212</v>
      </c>
      <c r="G126" s="202" t="s">
        <v>198</v>
      </c>
      <c r="H126" s="203">
        <v>1</v>
      </c>
      <c r="I126" s="204"/>
      <c r="J126" s="205">
        <f>ROUND(I126*H126,2)</f>
        <v>0</v>
      </c>
      <c r="K126" s="201" t="s">
        <v>120</v>
      </c>
      <c r="L126" s="40"/>
      <c r="M126" s="206" t="s">
        <v>1</v>
      </c>
      <c r="N126" s="207" t="s">
        <v>43</v>
      </c>
      <c r="O126" s="76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AR126" s="14" t="s">
        <v>121</v>
      </c>
      <c r="AT126" s="14" t="s">
        <v>116</v>
      </c>
      <c r="AU126" s="14" t="s">
        <v>82</v>
      </c>
      <c r="AY126" s="14" t="s">
        <v>114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4" t="s">
        <v>80</v>
      </c>
      <c r="BK126" s="210">
        <f>ROUND(I126*H126,2)</f>
        <v>0</v>
      </c>
      <c r="BL126" s="14" t="s">
        <v>121</v>
      </c>
      <c r="BM126" s="14" t="s">
        <v>213</v>
      </c>
    </row>
    <row r="127" s="1" customFormat="1" ht="16.5" customHeight="1">
      <c r="B127" s="35"/>
      <c r="C127" s="234" t="s">
        <v>214</v>
      </c>
      <c r="D127" s="234" t="s">
        <v>172</v>
      </c>
      <c r="E127" s="235" t="s">
        <v>215</v>
      </c>
      <c r="F127" s="236" t="s">
        <v>216</v>
      </c>
      <c r="G127" s="237" t="s">
        <v>198</v>
      </c>
      <c r="H127" s="238">
        <v>1</v>
      </c>
      <c r="I127" s="239"/>
      <c r="J127" s="240">
        <f>ROUND(I127*H127,2)</f>
        <v>0</v>
      </c>
      <c r="K127" s="236" t="s">
        <v>120</v>
      </c>
      <c r="L127" s="241"/>
      <c r="M127" s="242" t="s">
        <v>1</v>
      </c>
      <c r="N127" s="243" t="s">
        <v>43</v>
      </c>
      <c r="O127" s="76"/>
      <c r="P127" s="208">
        <f>O127*H127</f>
        <v>0</v>
      </c>
      <c r="Q127" s="208">
        <v>0.078799999999999995</v>
      </c>
      <c r="R127" s="208">
        <f>Q127*H127</f>
        <v>0.078799999999999995</v>
      </c>
      <c r="S127" s="208">
        <v>0</v>
      </c>
      <c r="T127" s="209">
        <f>S127*H127</f>
        <v>0</v>
      </c>
      <c r="AR127" s="14" t="s">
        <v>175</v>
      </c>
      <c r="AT127" s="14" t="s">
        <v>172</v>
      </c>
      <c r="AU127" s="14" t="s">
        <v>82</v>
      </c>
      <c r="AY127" s="14" t="s">
        <v>114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4" t="s">
        <v>80</v>
      </c>
      <c r="BK127" s="210">
        <f>ROUND(I127*H127,2)</f>
        <v>0</v>
      </c>
      <c r="BL127" s="14" t="s">
        <v>121</v>
      </c>
      <c r="BM127" s="14" t="s">
        <v>217</v>
      </c>
    </row>
    <row r="128" s="1" customFormat="1" ht="16.5" customHeight="1">
      <c r="B128" s="35"/>
      <c r="C128" s="199" t="s">
        <v>218</v>
      </c>
      <c r="D128" s="199" t="s">
        <v>116</v>
      </c>
      <c r="E128" s="200" t="s">
        <v>219</v>
      </c>
      <c r="F128" s="201" t="s">
        <v>220</v>
      </c>
      <c r="G128" s="202" t="s">
        <v>198</v>
      </c>
      <c r="H128" s="203">
        <v>1</v>
      </c>
      <c r="I128" s="204"/>
      <c r="J128" s="205">
        <f>ROUND(I128*H128,2)</f>
        <v>0</v>
      </c>
      <c r="K128" s="201" t="s">
        <v>120</v>
      </c>
      <c r="L128" s="40"/>
      <c r="M128" s="206" t="s">
        <v>1</v>
      </c>
      <c r="N128" s="207" t="s">
        <v>43</v>
      </c>
      <c r="O128" s="76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AR128" s="14" t="s">
        <v>121</v>
      </c>
      <c r="AT128" s="14" t="s">
        <v>116</v>
      </c>
      <c r="AU128" s="14" t="s">
        <v>82</v>
      </c>
      <c r="AY128" s="14" t="s">
        <v>114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4" t="s">
        <v>80</v>
      </c>
      <c r="BK128" s="210">
        <f>ROUND(I128*H128,2)</f>
        <v>0</v>
      </c>
      <c r="BL128" s="14" t="s">
        <v>121</v>
      </c>
      <c r="BM128" s="14" t="s">
        <v>221</v>
      </c>
    </row>
    <row r="129" s="1" customFormat="1" ht="16.5" customHeight="1">
      <c r="B129" s="35"/>
      <c r="C129" s="234" t="s">
        <v>7</v>
      </c>
      <c r="D129" s="234" t="s">
        <v>172</v>
      </c>
      <c r="E129" s="235" t="s">
        <v>222</v>
      </c>
      <c r="F129" s="236" t="s">
        <v>223</v>
      </c>
      <c r="G129" s="237" t="s">
        <v>198</v>
      </c>
      <c r="H129" s="238">
        <v>1</v>
      </c>
      <c r="I129" s="239"/>
      <c r="J129" s="240">
        <f>ROUND(I129*H129,2)</f>
        <v>0</v>
      </c>
      <c r="K129" s="236" t="s">
        <v>120</v>
      </c>
      <c r="L129" s="241"/>
      <c r="M129" s="242" t="s">
        <v>1</v>
      </c>
      <c r="N129" s="243" t="s">
        <v>43</v>
      </c>
      <c r="O129" s="76"/>
      <c r="P129" s="208">
        <f>O129*H129</f>
        <v>0</v>
      </c>
      <c r="Q129" s="208">
        <v>0.154</v>
      </c>
      <c r="R129" s="208">
        <f>Q129*H129</f>
        <v>0.154</v>
      </c>
      <c r="S129" s="208">
        <v>0</v>
      </c>
      <c r="T129" s="209">
        <f>S129*H129</f>
        <v>0</v>
      </c>
      <c r="AR129" s="14" t="s">
        <v>175</v>
      </c>
      <c r="AT129" s="14" t="s">
        <v>172</v>
      </c>
      <c r="AU129" s="14" t="s">
        <v>82</v>
      </c>
      <c r="AY129" s="14" t="s">
        <v>114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4" t="s">
        <v>80</v>
      </c>
      <c r="BK129" s="210">
        <f>ROUND(I129*H129,2)</f>
        <v>0</v>
      </c>
      <c r="BL129" s="14" t="s">
        <v>121</v>
      </c>
      <c r="BM129" s="14" t="s">
        <v>224</v>
      </c>
    </row>
    <row r="130" s="1" customFormat="1" ht="16.5" customHeight="1">
      <c r="B130" s="35"/>
      <c r="C130" s="199" t="s">
        <v>225</v>
      </c>
      <c r="D130" s="199" t="s">
        <v>116</v>
      </c>
      <c r="E130" s="200" t="s">
        <v>226</v>
      </c>
      <c r="F130" s="201" t="s">
        <v>227</v>
      </c>
      <c r="G130" s="202" t="s">
        <v>198</v>
      </c>
      <c r="H130" s="203">
        <v>11</v>
      </c>
      <c r="I130" s="204"/>
      <c r="J130" s="205">
        <f>ROUND(I130*H130,2)</f>
        <v>0</v>
      </c>
      <c r="K130" s="201" t="s">
        <v>120</v>
      </c>
      <c r="L130" s="40"/>
      <c r="M130" s="206" t="s">
        <v>1</v>
      </c>
      <c r="N130" s="207" t="s">
        <v>43</v>
      </c>
      <c r="O130" s="76"/>
      <c r="P130" s="208">
        <f>O130*H130</f>
        <v>0</v>
      </c>
      <c r="Q130" s="208">
        <v>0.00040000000000000002</v>
      </c>
      <c r="R130" s="208">
        <f>Q130*H130</f>
        <v>0.0044000000000000003</v>
      </c>
      <c r="S130" s="208">
        <v>0</v>
      </c>
      <c r="T130" s="209">
        <f>S130*H130</f>
        <v>0</v>
      </c>
      <c r="AR130" s="14" t="s">
        <v>121</v>
      </c>
      <c r="AT130" s="14" t="s">
        <v>116</v>
      </c>
      <c r="AU130" s="14" t="s">
        <v>82</v>
      </c>
      <c r="AY130" s="14" t="s">
        <v>114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4" t="s">
        <v>80</v>
      </c>
      <c r="BK130" s="210">
        <f>ROUND(I130*H130,2)</f>
        <v>0</v>
      </c>
      <c r="BL130" s="14" t="s">
        <v>121</v>
      </c>
      <c r="BM130" s="14" t="s">
        <v>228</v>
      </c>
    </row>
    <row r="131" s="1" customFormat="1" ht="16.5" customHeight="1">
      <c r="B131" s="35"/>
      <c r="C131" s="234" t="s">
        <v>229</v>
      </c>
      <c r="D131" s="234" t="s">
        <v>172</v>
      </c>
      <c r="E131" s="235" t="s">
        <v>230</v>
      </c>
      <c r="F131" s="236" t="s">
        <v>231</v>
      </c>
      <c r="G131" s="237" t="s">
        <v>198</v>
      </c>
      <c r="H131" s="238">
        <v>11</v>
      </c>
      <c r="I131" s="239"/>
      <c r="J131" s="240">
        <f>ROUND(I131*H131,2)</f>
        <v>0</v>
      </c>
      <c r="K131" s="236" t="s">
        <v>120</v>
      </c>
      <c r="L131" s="241"/>
      <c r="M131" s="242" t="s">
        <v>1</v>
      </c>
      <c r="N131" s="243" t="s">
        <v>43</v>
      </c>
      <c r="O131" s="76"/>
      <c r="P131" s="208">
        <f>O131*H131</f>
        <v>0</v>
      </c>
      <c r="Q131" s="208">
        <v>0.066000000000000003</v>
      </c>
      <c r="R131" s="208">
        <f>Q131*H131</f>
        <v>0.72599999999999998</v>
      </c>
      <c r="S131" s="208">
        <v>0</v>
      </c>
      <c r="T131" s="209">
        <f>S131*H131</f>
        <v>0</v>
      </c>
      <c r="AR131" s="14" t="s">
        <v>175</v>
      </c>
      <c r="AT131" s="14" t="s">
        <v>172</v>
      </c>
      <c r="AU131" s="14" t="s">
        <v>82</v>
      </c>
      <c r="AY131" s="14" t="s">
        <v>114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4" t="s">
        <v>80</v>
      </c>
      <c r="BK131" s="210">
        <f>ROUND(I131*H131,2)</f>
        <v>0</v>
      </c>
      <c r="BL131" s="14" t="s">
        <v>121</v>
      </c>
      <c r="BM131" s="14" t="s">
        <v>232</v>
      </c>
    </row>
    <row r="132" s="1" customFormat="1" ht="16.5" customHeight="1">
      <c r="B132" s="35"/>
      <c r="C132" s="199" t="s">
        <v>233</v>
      </c>
      <c r="D132" s="199" t="s">
        <v>116</v>
      </c>
      <c r="E132" s="200" t="s">
        <v>234</v>
      </c>
      <c r="F132" s="201" t="s">
        <v>235</v>
      </c>
      <c r="G132" s="202" t="s">
        <v>198</v>
      </c>
      <c r="H132" s="203">
        <v>12</v>
      </c>
      <c r="I132" s="204"/>
      <c r="J132" s="205">
        <f>ROUND(I132*H132,2)</f>
        <v>0</v>
      </c>
      <c r="K132" s="201" t="s">
        <v>120</v>
      </c>
      <c r="L132" s="40"/>
      <c r="M132" s="206" t="s">
        <v>1</v>
      </c>
      <c r="N132" s="207" t="s">
        <v>43</v>
      </c>
      <c r="O132" s="76"/>
      <c r="P132" s="208">
        <f>O132*H132</f>
        <v>0</v>
      </c>
      <c r="Q132" s="208">
        <v>0.00040000000000000002</v>
      </c>
      <c r="R132" s="208">
        <f>Q132*H132</f>
        <v>0.0048000000000000004</v>
      </c>
      <c r="S132" s="208">
        <v>0</v>
      </c>
      <c r="T132" s="209">
        <f>S132*H132</f>
        <v>0</v>
      </c>
      <c r="AR132" s="14" t="s">
        <v>121</v>
      </c>
      <c r="AT132" s="14" t="s">
        <v>116</v>
      </c>
      <c r="AU132" s="14" t="s">
        <v>82</v>
      </c>
      <c r="AY132" s="14" t="s">
        <v>114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4" t="s">
        <v>80</v>
      </c>
      <c r="BK132" s="210">
        <f>ROUND(I132*H132,2)</f>
        <v>0</v>
      </c>
      <c r="BL132" s="14" t="s">
        <v>121</v>
      </c>
      <c r="BM132" s="14" t="s">
        <v>236</v>
      </c>
    </row>
    <row r="133" s="1" customFormat="1" ht="16.5" customHeight="1">
      <c r="B133" s="35"/>
      <c r="C133" s="234" t="s">
        <v>237</v>
      </c>
      <c r="D133" s="234" t="s">
        <v>172</v>
      </c>
      <c r="E133" s="235" t="s">
        <v>238</v>
      </c>
      <c r="F133" s="236" t="s">
        <v>239</v>
      </c>
      <c r="G133" s="237" t="s">
        <v>198</v>
      </c>
      <c r="H133" s="238">
        <v>3</v>
      </c>
      <c r="I133" s="239"/>
      <c r="J133" s="240">
        <f>ROUND(I133*H133,2)</f>
        <v>0</v>
      </c>
      <c r="K133" s="236" t="s">
        <v>1</v>
      </c>
      <c r="L133" s="241"/>
      <c r="M133" s="242" t="s">
        <v>1</v>
      </c>
      <c r="N133" s="243" t="s">
        <v>43</v>
      </c>
      <c r="O133" s="76"/>
      <c r="P133" s="208">
        <f>O133*H133</f>
        <v>0</v>
      </c>
      <c r="Q133" s="208">
        <v>0.086660000000000001</v>
      </c>
      <c r="R133" s="208">
        <f>Q133*H133</f>
        <v>0.25997999999999999</v>
      </c>
      <c r="S133" s="208">
        <v>0</v>
      </c>
      <c r="T133" s="209">
        <f>S133*H133</f>
        <v>0</v>
      </c>
      <c r="AR133" s="14" t="s">
        <v>175</v>
      </c>
      <c r="AT133" s="14" t="s">
        <v>172</v>
      </c>
      <c r="AU133" s="14" t="s">
        <v>82</v>
      </c>
      <c r="AY133" s="14" t="s">
        <v>114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4" t="s">
        <v>80</v>
      </c>
      <c r="BK133" s="210">
        <f>ROUND(I133*H133,2)</f>
        <v>0</v>
      </c>
      <c r="BL133" s="14" t="s">
        <v>121</v>
      </c>
      <c r="BM133" s="14" t="s">
        <v>240</v>
      </c>
    </row>
    <row r="134" s="1" customFormat="1" ht="16.5" customHeight="1">
      <c r="B134" s="35"/>
      <c r="C134" s="234" t="s">
        <v>241</v>
      </c>
      <c r="D134" s="234" t="s">
        <v>172</v>
      </c>
      <c r="E134" s="235" t="s">
        <v>242</v>
      </c>
      <c r="F134" s="236" t="s">
        <v>243</v>
      </c>
      <c r="G134" s="237" t="s">
        <v>198</v>
      </c>
      <c r="H134" s="238">
        <v>9</v>
      </c>
      <c r="I134" s="239"/>
      <c r="J134" s="240">
        <f>ROUND(I134*H134,2)</f>
        <v>0</v>
      </c>
      <c r="K134" s="236" t="s">
        <v>120</v>
      </c>
      <c r="L134" s="241"/>
      <c r="M134" s="242" t="s">
        <v>1</v>
      </c>
      <c r="N134" s="243" t="s">
        <v>43</v>
      </c>
      <c r="O134" s="76"/>
      <c r="P134" s="208">
        <f>O134*H134</f>
        <v>0</v>
      </c>
      <c r="Q134" s="208">
        <v>0.096000000000000002</v>
      </c>
      <c r="R134" s="208">
        <f>Q134*H134</f>
        <v>0.86399999999999999</v>
      </c>
      <c r="S134" s="208">
        <v>0</v>
      </c>
      <c r="T134" s="209">
        <f>S134*H134</f>
        <v>0</v>
      </c>
      <c r="AR134" s="14" t="s">
        <v>175</v>
      </c>
      <c r="AT134" s="14" t="s">
        <v>172</v>
      </c>
      <c r="AU134" s="14" t="s">
        <v>82</v>
      </c>
      <c r="AY134" s="14" t="s">
        <v>114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4" t="s">
        <v>80</v>
      </c>
      <c r="BK134" s="210">
        <f>ROUND(I134*H134,2)</f>
        <v>0</v>
      </c>
      <c r="BL134" s="14" t="s">
        <v>121</v>
      </c>
      <c r="BM134" s="14" t="s">
        <v>244</v>
      </c>
    </row>
    <row r="135" s="1" customFormat="1" ht="16.5" customHeight="1">
      <c r="B135" s="35"/>
      <c r="C135" s="199" t="s">
        <v>245</v>
      </c>
      <c r="D135" s="199" t="s">
        <v>116</v>
      </c>
      <c r="E135" s="200" t="s">
        <v>246</v>
      </c>
      <c r="F135" s="201" t="s">
        <v>247</v>
      </c>
      <c r="G135" s="202" t="s">
        <v>135</v>
      </c>
      <c r="H135" s="203">
        <v>59.799999999999997</v>
      </c>
      <c r="I135" s="204"/>
      <c r="J135" s="205">
        <f>ROUND(I135*H135,2)</f>
        <v>0</v>
      </c>
      <c r="K135" s="201" t="s">
        <v>120</v>
      </c>
      <c r="L135" s="40"/>
      <c r="M135" s="206" t="s">
        <v>1</v>
      </c>
      <c r="N135" s="207" t="s">
        <v>43</v>
      </c>
      <c r="O135" s="76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AR135" s="14" t="s">
        <v>121</v>
      </c>
      <c r="AT135" s="14" t="s">
        <v>116</v>
      </c>
      <c r="AU135" s="14" t="s">
        <v>82</v>
      </c>
      <c r="AY135" s="14" t="s">
        <v>114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4" t="s">
        <v>80</v>
      </c>
      <c r="BK135" s="210">
        <f>ROUND(I135*H135,2)</f>
        <v>0</v>
      </c>
      <c r="BL135" s="14" t="s">
        <v>121</v>
      </c>
      <c r="BM135" s="14" t="s">
        <v>248</v>
      </c>
    </row>
    <row r="136" s="11" customFormat="1">
      <c r="B136" s="211"/>
      <c r="C136" s="212"/>
      <c r="D136" s="213" t="s">
        <v>123</v>
      </c>
      <c r="E136" s="214" t="s">
        <v>1</v>
      </c>
      <c r="F136" s="215" t="s">
        <v>249</v>
      </c>
      <c r="G136" s="212"/>
      <c r="H136" s="216">
        <v>59.799999999999997</v>
      </c>
      <c r="I136" s="217"/>
      <c r="J136" s="212"/>
      <c r="K136" s="212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123</v>
      </c>
      <c r="AU136" s="222" t="s">
        <v>82</v>
      </c>
      <c r="AV136" s="11" t="s">
        <v>82</v>
      </c>
      <c r="AW136" s="11" t="s">
        <v>33</v>
      </c>
      <c r="AX136" s="11" t="s">
        <v>80</v>
      </c>
      <c r="AY136" s="222" t="s">
        <v>114</v>
      </c>
    </row>
    <row r="137" s="1" customFormat="1" ht="16.5" customHeight="1">
      <c r="B137" s="35"/>
      <c r="C137" s="234" t="s">
        <v>250</v>
      </c>
      <c r="D137" s="234" t="s">
        <v>172</v>
      </c>
      <c r="E137" s="235" t="s">
        <v>251</v>
      </c>
      <c r="F137" s="236" t="s">
        <v>252</v>
      </c>
      <c r="G137" s="237" t="s">
        <v>135</v>
      </c>
      <c r="H137" s="238">
        <v>59.799999999999997</v>
      </c>
      <c r="I137" s="239"/>
      <c r="J137" s="240">
        <f>ROUND(I137*H137,2)</f>
        <v>0</v>
      </c>
      <c r="K137" s="236" t="s">
        <v>120</v>
      </c>
      <c r="L137" s="241"/>
      <c r="M137" s="242" t="s">
        <v>1</v>
      </c>
      <c r="N137" s="243" t="s">
        <v>43</v>
      </c>
      <c r="O137" s="76"/>
      <c r="P137" s="208">
        <f>O137*H137</f>
        <v>0</v>
      </c>
      <c r="Q137" s="208">
        <v>0.00080000000000000004</v>
      </c>
      <c r="R137" s="208">
        <f>Q137*H137</f>
        <v>0.047840000000000001</v>
      </c>
      <c r="S137" s="208">
        <v>0</v>
      </c>
      <c r="T137" s="209">
        <f>S137*H137</f>
        <v>0</v>
      </c>
      <c r="AR137" s="14" t="s">
        <v>175</v>
      </c>
      <c r="AT137" s="14" t="s">
        <v>172</v>
      </c>
      <c r="AU137" s="14" t="s">
        <v>82</v>
      </c>
      <c r="AY137" s="14" t="s">
        <v>114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4" t="s">
        <v>80</v>
      </c>
      <c r="BK137" s="210">
        <f>ROUND(I137*H137,2)</f>
        <v>0</v>
      </c>
      <c r="BL137" s="14" t="s">
        <v>121</v>
      </c>
      <c r="BM137" s="14" t="s">
        <v>253</v>
      </c>
    </row>
    <row r="138" s="1" customFormat="1" ht="16.5" customHeight="1">
      <c r="B138" s="35"/>
      <c r="C138" s="199" t="s">
        <v>254</v>
      </c>
      <c r="D138" s="199" t="s">
        <v>116</v>
      </c>
      <c r="E138" s="200" t="s">
        <v>255</v>
      </c>
      <c r="F138" s="201" t="s">
        <v>256</v>
      </c>
      <c r="G138" s="202" t="s">
        <v>257</v>
      </c>
      <c r="H138" s="203">
        <v>1</v>
      </c>
      <c r="I138" s="204"/>
      <c r="J138" s="205">
        <f>ROUND(I138*H138,2)</f>
        <v>0</v>
      </c>
      <c r="K138" s="201" t="s">
        <v>1</v>
      </c>
      <c r="L138" s="40"/>
      <c r="M138" s="206" t="s">
        <v>1</v>
      </c>
      <c r="N138" s="207" t="s">
        <v>43</v>
      </c>
      <c r="O138" s="76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AR138" s="14" t="s">
        <v>121</v>
      </c>
      <c r="AT138" s="14" t="s">
        <v>116</v>
      </c>
      <c r="AU138" s="14" t="s">
        <v>82</v>
      </c>
      <c r="AY138" s="14" t="s">
        <v>114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4" t="s">
        <v>80</v>
      </c>
      <c r="BK138" s="210">
        <f>ROUND(I138*H138,2)</f>
        <v>0</v>
      </c>
      <c r="BL138" s="14" t="s">
        <v>121</v>
      </c>
      <c r="BM138" s="14" t="s">
        <v>258</v>
      </c>
    </row>
    <row r="139" s="1" customFormat="1" ht="16.5" customHeight="1">
      <c r="B139" s="35"/>
      <c r="C139" s="199" t="s">
        <v>259</v>
      </c>
      <c r="D139" s="199" t="s">
        <v>116</v>
      </c>
      <c r="E139" s="200" t="s">
        <v>260</v>
      </c>
      <c r="F139" s="201" t="s">
        <v>261</v>
      </c>
      <c r="G139" s="202" t="s">
        <v>257</v>
      </c>
      <c r="H139" s="203">
        <v>1</v>
      </c>
      <c r="I139" s="204"/>
      <c r="J139" s="205">
        <f>ROUND(I139*H139,2)</f>
        <v>0</v>
      </c>
      <c r="K139" s="201" t="s">
        <v>1</v>
      </c>
      <c r="L139" s="40"/>
      <c r="M139" s="206" t="s">
        <v>1</v>
      </c>
      <c r="N139" s="207" t="s">
        <v>43</v>
      </c>
      <c r="O139" s="76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AR139" s="14" t="s">
        <v>121</v>
      </c>
      <c r="AT139" s="14" t="s">
        <v>116</v>
      </c>
      <c r="AU139" s="14" t="s">
        <v>82</v>
      </c>
      <c r="AY139" s="14" t="s">
        <v>114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4" t="s">
        <v>80</v>
      </c>
      <c r="BK139" s="210">
        <f>ROUND(I139*H139,2)</f>
        <v>0</v>
      </c>
      <c r="BL139" s="14" t="s">
        <v>121</v>
      </c>
      <c r="BM139" s="14" t="s">
        <v>262</v>
      </c>
    </row>
    <row r="140" s="1" customFormat="1" ht="16.5" customHeight="1">
      <c r="B140" s="35"/>
      <c r="C140" s="199" t="s">
        <v>263</v>
      </c>
      <c r="D140" s="199" t="s">
        <v>116</v>
      </c>
      <c r="E140" s="200" t="s">
        <v>264</v>
      </c>
      <c r="F140" s="201" t="s">
        <v>265</v>
      </c>
      <c r="G140" s="202" t="s">
        <v>1</v>
      </c>
      <c r="H140" s="203">
        <v>1</v>
      </c>
      <c r="I140" s="204"/>
      <c r="J140" s="205">
        <f>ROUND(I140*H140,2)</f>
        <v>0</v>
      </c>
      <c r="K140" s="201" t="s">
        <v>1</v>
      </c>
      <c r="L140" s="40"/>
      <c r="M140" s="206" t="s">
        <v>1</v>
      </c>
      <c r="N140" s="207" t="s">
        <v>43</v>
      </c>
      <c r="O140" s="76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AR140" s="14" t="s">
        <v>121</v>
      </c>
      <c r="AT140" s="14" t="s">
        <v>116</v>
      </c>
      <c r="AU140" s="14" t="s">
        <v>82</v>
      </c>
      <c r="AY140" s="14" t="s">
        <v>114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4" t="s">
        <v>80</v>
      </c>
      <c r="BK140" s="210">
        <f>ROUND(I140*H140,2)</f>
        <v>0</v>
      </c>
      <c r="BL140" s="14" t="s">
        <v>121</v>
      </c>
      <c r="BM140" s="14" t="s">
        <v>266</v>
      </c>
    </row>
    <row r="141" s="1" customFormat="1" ht="16.5" customHeight="1">
      <c r="B141" s="35"/>
      <c r="C141" s="199" t="s">
        <v>267</v>
      </c>
      <c r="D141" s="199" t="s">
        <v>116</v>
      </c>
      <c r="E141" s="200" t="s">
        <v>268</v>
      </c>
      <c r="F141" s="201" t="s">
        <v>269</v>
      </c>
      <c r="G141" s="202" t="s">
        <v>257</v>
      </c>
      <c r="H141" s="203">
        <v>1</v>
      </c>
      <c r="I141" s="204"/>
      <c r="J141" s="205">
        <f>ROUND(I141*H141,2)</f>
        <v>0</v>
      </c>
      <c r="K141" s="201" t="s">
        <v>1</v>
      </c>
      <c r="L141" s="40"/>
      <c r="M141" s="206" t="s">
        <v>1</v>
      </c>
      <c r="N141" s="207" t="s">
        <v>43</v>
      </c>
      <c r="O141" s="76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AR141" s="14" t="s">
        <v>121</v>
      </c>
      <c r="AT141" s="14" t="s">
        <v>116</v>
      </c>
      <c r="AU141" s="14" t="s">
        <v>82</v>
      </c>
      <c r="AY141" s="14" t="s">
        <v>114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4" t="s">
        <v>80</v>
      </c>
      <c r="BK141" s="210">
        <f>ROUND(I141*H141,2)</f>
        <v>0</v>
      </c>
      <c r="BL141" s="14" t="s">
        <v>121</v>
      </c>
      <c r="BM141" s="14" t="s">
        <v>270</v>
      </c>
    </row>
    <row r="142" s="1" customFormat="1" ht="16.5" customHeight="1">
      <c r="B142" s="35"/>
      <c r="C142" s="199" t="s">
        <v>271</v>
      </c>
      <c r="D142" s="199" t="s">
        <v>116</v>
      </c>
      <c r="E142" s="200" t="s">
        <v>272</v>
      </c>
      <c r="F142" s="201" t="s">
        <v>273</v>
      </c>
      <c r="G142" s="202" t="s">
        <v>257</v>
      </c>
      <c r="H142" s="203">
        <v>1</v>
      </c>
      <c r="I142" s="204"/>
      <c r="J142" s="205">
        <f>ROUND(I142*H142,2)</f>
        <v>0</v>
      </c>
      <c r="K142" s="201" t="s">
        <v>1</v>
      </c>
      <c r="L142" s="40"/>
      <c r="M142" s="206" t="s">
        <v>1</v>
      </c>
      <c r="N142" s="207" t="s">
        <v>43</v>
      </c>
      <c r="O142" s="76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AR142" s="14" t="s">
        <v>121</v>
      </c>
      <c r="AT142" s="14" t="s">
        <v>116</v>
      </c>
      <c r="AU142" s="14" t="s">
        <v>82</v>
      </c>
      <c r="AY142" s="14" t="s">
        <v>114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4" t="s">
        <v>80</v>
      </c>
      <c r="BK142" s="210">
        <f>ROUND(I142*H142,2)</f>
        <v>0</v>
      </c>
      <c r="BL142" s="14" t="s">
        <v>121</v>
      </c>
      <c r="BM142" s="14" t="s">
        <v>274</v>
      </c>
    </row>
    <row r="143" s="1" customFormat="1" ht="16.5" customHeight="1">
      <c r="B143" s="35"/>
      <c r="C143" s="199" t="s">
        <v>275</v>
      </c>
      <c r="D143" s="199" t="s">
        <v>116</v>
      </c>
      <c r="E143" s="200" t="s">
        <v>276</v>
      </c>
      <c r="F143" s="201" t="s">
        <v>277</v>
      </c>
      <c r="G143" s="202" t="s">
        <v>257</v>
      </c>
      <c r="H143" s="203">
        <v>1</v>
      </c>
      <c r="I143" s="204"/>
      <c r="J143" s="205">
        <f>ROUND(I143*H143,2)</f>
        <v>0</v>
      </c>
      <c r="K143" s="201" t="s">
        <v>1</v>
      </c>
      <c r="L143" s="40"/>
      <c r="M143" s="206" t="s">
        <v>1</v>
      </c>
      <c r="N143" s="207" t="s">
        <v>43</v>
      </c>
      <c r="O143" s="76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AR143" s="14" t="s">
        <v>121</v>
      </c>
      <c r="AT143" s="14" t="s">
        <v>116</v>
      </c>
      <c r="AU143" s="14" t="s">
        <v>82</v>
      </c>
      <c r="AY143" s="14" t="s">
        <v>114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4" t="s">
        <v>80</v>
      </c>
      <c r="BK143" s="210">
        <f>ROUND(I143*H143,2)</f>
        <v>0</v>
      </c>
      <c r="BL143" s="14" t="s">
        <v>121</v>
      </c>
      <c r="BM143" s="14" t="s">
        <v>278</v>
      </c>
    </row>
    <row r="144" s="10" customFormat="1" ht="22.8" customHeight="1">
      <c r="B144" s="183"/>
      <c r="C144" s="184"/>
      <c r="D144" s="185" t="s">
        <v>71</v>
      </c>
      <c r="E144" s="197" t="s">
        <v>152</v>
      </c>
      <c r="F144" s="197" t="s">
        <v>279</v>
      </c>
      <c r="G144" s="184"/>
      <c r="H144" s="184"/>
      <c r="I144" s="187"/>
      <c r="J144" s="198">
        <f>BK144</f>
        <v>0</v>
      </c>
      <c r="K144" s="184"/>
      <c r="L144" s="189"/>
      <c r="M144" s="190"/>
      <c r="N144" s="191"/>
      <c r="O144" s="191"/>
      <c r="P144" s="192">
        <f>SUM(P145:P147)</f>
        <v>0</v>
      </c>
      <c r="Q144" s="191"/>
      <c r="R144" s="192">
        <f>SUM(R145:R147)</f>
        <v>191.80799999999999</v>
      </c>
      <c r="S144" s="191"/>
      <c r="T144" s="193">
        <f>SUM(T145:T147)</f>
        <v>0</v>
      </c>
      <c r="AR144" s="194" t="s">
        <v>80</v>
      </c>
      <c r="AT144" s="195" t="s">
        <v>71</v>
      </c>
      <c r="AU144" s="195" t="s">
        <v>80</v>
      </c>
      <c r="AY144" s="194" t="s">
        <v>114</v>
      </c>
      <c r="BK144" s="196">
        <f>SUM(BK145:BK147)</f>
        <v>0</v>
      </c>
    </row>
    <row r="145" s="1" customFormat="1" ht="16.5" customHeight="1">
      <c r="B145" s="35"/>
      <c r="C145" s="199" t="s">
        <v>280</v>
      </c>
      <c r="D145" s="199" t="s">
        <v>116</v>
      </c>
      <c r="E145" s="200" t="s">
        <v>281</v>
      </c>
      <c r="F145" s="201" t="s">
        <v>282</v>
      </c>
      <c r="G145" s="202" t="s">
        <v>119</v>
      </c>
      <c r="H145" s="203">
        <v>88.799999999999997</v>
      </c>
      <c r="I145" s="204"/>
      <c r="J145" s="205">
        <f>ROUND(I145*H145,2)</f>
        <v>0</v>
      </c>
      <c r="K145" s="201" t="s">
        <v>120</v>
      </c>
      <c r="L145" s="40"/>
      <c r="M145" s="206" t="s">
        <v>1</v>
      </c>
      <c r="N145" s="207" t="s">
        <v>43</v>
      </c>
      <c r="O145" s="76"/>
      <c r="P145" s="208">
        <f>O145*H145</f>
        <v>0</v>
      </c>
      <c r="Q145" s="208">
        <v>2.1600000000000001</v>
      </c>
      <c r="R145" s="208">
        <f>Q145*H145</f>
        <v>191.80799999999999</v>
      </c>
      <c r="S145" s="208">
        <v>0</v>
      </c>
      <c r="T145" s="209">
        <f>S145*H145</f>
        <v>0</v>
      </c>
      <c r="AR145" s="14" t="s">
        <v>121</v>
      </c>
      <c r="AT145" s="14" t="s">
        <v>116</v>
      </c>
      <c r="AU145" s="14" t="s">
        <v>82</v>
      </c>
      <c r="AY145" s="14" t="s">
        <v>114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4" t="s">
        <v>80</v>
      </c>
      <c r="BK145" s="210">
        <f>ROUND(I145*H145,2)</f>
        <v>0</v>
      </c>
      <c r="BL145" s="14" t="s">
        <v>121</v>
      </c>
      <c r="BM145" s="14" t="s">
        <v>283</v>
      </c>
    </row>
    <row r="146" s="1" customFormat="1">
      <c r="B146" s="35"/>
      <c r="C146" s="36"/>
      <c r="D146" s="213" t="s">
        <v>284</v>
      </c>
      <c r="E146" s="36"/>
      <c r="F146" s="244" t="s">
        <v>285</v>
      </c>
      <c r="G146" s="36"/>
      <c r="H146" s="36"/>
      <c r="I146" s="124"/>
      <c r="J146" s="36"/>
      <c r="K146" s="36"/>
      <c r="L146" s="40"/>
      <c r="M146" s="245"/>
      <c r="N146" s="76"/>
      <c r="O146" s="76"/>
      <c r="P146" s="76"/>
      <c r="Q146" s="76"/>
      <c r="R146" s="76"/>
      <c r="S146" s="76"/>
      <c r="T146" s="77"/>
      <c r="AT146" s="14" t="s">
        <v>284</v>
      </c>
      <c r="AU146" s="14" t="s">
        <v>82</v>
      </c>
    </row>
    <row r="147" s="11" customFormat="1">
      <c r="B147" s="211"/>
      <c r="C147" s="212"/>
      <c r="D147" s="213" t="s">
        <v>123</v>
      </c>
      <c r="E147" s="214" t="s">
        <v>1</v>
      </c>
      <c r="F147" s="215" t="s">
        <v>286</v>
      </c>
      <c r="G147" s="212"/>
      <c r="H147" s="216">
        <v>88.799999999999997</v>
      </c>
      <c r="I147" s="217"/>
      <c r="J147" s="212"/>
      <c r="K147" s="212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123</v>
      </c>
      <c r="AU147" s="222" t="s">
        <v>82</v>
      </c>
      <c r="AV147" s="11" t="s">
        <v>82</v>
      </c>
      <c r="AW147" s="11" t="s">
        <v>33</v>
      </c>
      <c r="AX147" s="11" t="s">
        <v>80</v>
      </c>
      <c r="AY147" s="222" t="s">
        <v>114</v>
      </c>
    </row>
    <row r="148" s="10" customFormat="1" ht="22.8" customHeight="1">
      <c r="B148" s="183"/>
      <c r="C148" s="184"/>
      <c r="D148" s="185" t="s">
        <v>71</v>
      </c>
      <c r="E148" s="197" t="s">
        <v>163</v>
      </c>
      <c r="F148" s="197" t="s">
        <v>287</v>
      </c>
      <c r="G148" s="184"/>
      <c r="H148" s="184"/>
      <c r="I148" s="187"/>
      <c r="J148" s="198">
        <f>BK148</f>
        <v>0</v>
      </c>
      <c r="K148" s="184"/>
      <c r="L148" s="189"/>
      <c r="M148" s="190"/>
      <c r="N148" s="191"/>
      <c r="O148" s="191"/>
      <c r="P148" s="192">
        <f>SUM(P149:P151)</f>
        <v>0</v>
      </c>
      <c r="Q148" s="191"/>
      <c r="R148" s="192">
        <f>SUM(R149:R151)</f>
        <v>1.5509500000000001</v>
      </c>
      <c r="S148" s="191"/>
      <c r="T148" s="193">
        <f>SUM(T149:T151)</f>
        <v>0</v>
      </c>
      <c r="AR148" s="194" t="s">
        <v>80</v>
      </c>
      <c r="AT148" s="195" t="s">
        <v>71</v>
      </c>
      <c r="AU148" s="195" t="s">
        <v>80</v>
      </c>
      <c r="AY148" s="194" t="s">
        <v>114</v>
      </c>
      <c r="BK148" s="196">
        <f>SUM(BK149:BK151)</f>
        <v>0</v>
      </c>
    </row>
    <row r="149" s="1" customFormat="1" ht="16.5" customHeight="1">
      <c r="B149" s="35"/>
      <c r="C149" s="199" t="s">
        <v>288</v>
      </c>
      <c r="D149" s="199" t="s">
        <v>116</v>
      </c>
      <c r="E149" s="200" t="s">
        <v>289</v>
      </c>
      <c r="F149" s="201" t="s">
        <v>290</v>
      </c>
      <c r="G149" s="202" t="s">
        <v>135</v>
      </c>
      <c r="H149" s="203">
        <v>5</v>
      </c>
      <c r="I149" s="204"/>
      <c r="J149" s="205">
        <f>ROUND(I149*H149,2)</f>
        <v>0</v>
      </c>
      <c r="K149" s="201" t="s">
        <v>120</v>
      </c>
      <c r="L149" s="40"/>
      <c r="M149" s="206" t="s">
        <v>1</v>
      </c>
      <c r="N149" s="207" t="s">
        <v>43</v>
      </c>
      <c r="O149" s="76"/>
      <c r="P149" s="208">
        <f>O149*H149</f>
        <v>0</v>
      </c>
      <c r="Q149" s="208">
        <v>0.20219000000000001</v>
      </c>
      <c r="R149" s="208">
        <f>Q149*H149</f>
        <v>1.01095</v>
      </c>
      <c r="S149" s="208">
        <v>0</v>
      </c>
      <c r="T149" s="209">
        <f>S149*H149</f>
        <v>0</v>
      </c>
      <c r="AR149" s="14" t="s">
        <v>121</v>
      </c>
      <c r="AT149" s="14" t="s">
        <v>116</v>
      </c>
      <c r="AU149" s="14" t="s">
        <v>82</v>
      </c>
      <c r="AY149" s="14" t="s">
        <v>114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4" t="s">
        <v>80</v>
      </c>
      <c r="BK149" s="210">
        <f>ROUND(I149*H149,2)</f>
        <v>0</v>
      </c>
      <c r="BL149" s="14" t="s">
        <v>121</v>
      </c>
      <c r="BM149" s="14" t="s">
        <v>291</v>
      </c>
    </row>
    <row r="150" s="11" customFormat="1">
      <c r="B150" s="211"/>
      <c r="C150" s="212"/>
      <c r="D150" s="213" t="s">
        <v>123</v>
      </c>
      <c r="E150" s="214" t="s">
        <v>1</v>
      </c>
      <c r="F150" s="215" t="s">
        <v>292</v>
      </c>
      <c r="G150" s="212"/>
      <c r="H150" s="216">
        <v>5</v>
      </c>
      <c r="I150" s="217"/>
      <c r="J150" s="212"/>
      <c r="K150" s="212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123</v>
      </c>
      <c r="AU150" s="222" t="s">
        <v>82</v>
      </c>
      <c r="AV150" s="11" t="s">
        <v>82</v>
      </c>
      <c r="AW150" s="11" t="s">
        <v>33</v>
      </c>
      <c r="AX150" s="11" t="s">
        <v>80</v>
      </c>
      <c r="AY150" s="222" t="s">
        <v>114</v>
      </c>
    </row>
    <row r="151" s="1" customFormat="1" ht="16.5" customHeight="1">
      <c r="B151" s="35"/>
      <c r="C151" s="234" t="s">
        <v>293</v>
      </c>
      <c r="D151" s="234" t="s">
        <v>172</v>
      </c>
      <c r="E151" s="235" t="s">
        <v>294</v>
      </c>
      <c r="F151" s="236" t="s">
        <v>295</v>
      </c>
      <c r="G151" s="237" t="s">
        <v>135</v>
      </c>
      <c r="H151" s="238">
        <v>5</v>
      </c>
      <c r="I151" s="239"/>
      <c r="J151" s="240">
        <f>ROUND(I151*H151,2)</f>
        <v>0</v>
      </c>
      <c r="K151" s="236" t="s">
        <v>120</v>
      </c>
      <c r="L151" s="241"/>
      <c r="M151" s="242" t="s">
        <v>1</v>
      </c>
      <c r="N151" s="243" t="s">
        <v>43</v>
      </c>
      <c r="O151" s="76"/>
      <c r="P151" s="208">
        <f>O151*H151</f>
        <v>0</v>
      </c>
      <c r="Q151" s="208">
        <v>0.108</v>
      </c>
      <c r="R151" s="208">
        <f>Q151*H151</f>
        <v>0.54000000000000004</v>
      </c>
      <c r="S151" s="208">
        <v>0</v>
      </c>
      <c r="T151" s="209">
        <f>S151*H151</f>
        <v>0</v>
      </c>
      <c r="AR151" s="14" t="s">
        <v>175</v>
      </c>
      <c r="AT151" s="14" t="s">
        <v>172</v>
      </c>
      <c r="AU151" s="14" t="s">
        <v>82</v>
      </c>
      <c r="AY151" s="14" t="s">
        <v>114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4" t="s">
        <v>80</v>
      </c>
      <c r="BK151" s="210">
        <f>ROUND(I151*H151,2)</f>
        <v>0</v>
      </c>
      <c r="BL151" s="14" t="s">
        <v>121</v>
      </c>
      <c r="BM151" s="14" t="s">
        <v>296</v>
      </c>
    </row>
    <row r="152" s="10" customFormat="1" ht="22.8" customHeight="1">
      <c r="B152" s="183"/>
      <c r="C152" s="184"/>
      <c r="D152" s="185" t="s">
        <v>71</v>
      </c>
      <c r="E152" s="197" t="s">
        <v>297</v>
      </c>
      <c r="F152" s="197" t="s">
        <v>298</v>
      </c>
      <c r="G152" s="184"/>
      <c r="H152" s="184"/>
      <c r="I152" s="187"/>
      <c r="J152" s="198">
        <f>BK152</f>
        <v>0</v>
      </c>
      <c r="K152" s="184"/>
      <c r="L152" s="189"/>
      <c r="M152" s="190"/>
      <c r="N152" s="191"/>
      <c r="O152" s="191"/>
      <c r="P152" s="192">
        <f>P153</f>
        <v>0</v>
      </c>
      <c r="Q152" s="191"/>
      <c r="R152" s="192">
        <f>R153</f>
        <v>0</v>
      </c>
      <c r="S152" s="191"/>
      <c r="T152" s="193">
        <f>T153</f>
        <v>0</v>
      </c>
      <c r="AR152" s="194" t="s">
        <v>80</v>
      </c>
      <c r="AT152" s="195" t="s">
        <v>71</v>
      </c>
      <c r="AU152" s="195" t="s">
        <v>80</v>
      </c>
      <c r="AY152" s="194" t="s">
        <v>114</v>
      </c>
      <c r="BK152" s="196">
        <f>BK153</f>
        <v>0</v>
      </c>
    </row>
    <row r="153" s="1" customFormat="1" ht="16.5" customHeight="1">
      <c r="B153" s="35"/>
      <c r="C153" s="199" t="s">
        <v>299</v>
      </c>
      <c r="D153" s="199" t="s">
        <v>116</v>
      </c>
      <c r="E153" s="200" t="s">
        <v>300</v>
      </c>
      <c r="F153" s="201" t="s">
        <v>301</v>
      </c>
      <c r="G153" s="202" t="s">
        <v>159</v>
      </c>
      <c r="H153" s="203">
        <v>217.459</v>
      </c>
      <c r="I153" s="204"/>
      <c r="J153" s="205">
        <f>ROUND(I153*H153,2)</f>
        <v>0</v>
      </c>
      <c r="K153" s="201" t="s">
        <v>120</v>
      </c>
      <c r="L153" s="40"/>
      <c r="M153" s="206" t="s">
        <v>1</v>
      </c>
      <c r="N153" s="207" t="s">
        <v>43</v>
      </c>
      <c r="O153" s="76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AR153" s="14" t="s">
        <v>121</v>
      </c>
      <c r="AT153" s="14" t="s">
        <v>116</v>
      </c>
      <c r="AU153" s="14" t="s">
        <v>82</v>
      </c>
      <c r="AY153" s="14" t="s">
        <v>114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4" t="s">
        <v>80</v>
      </c>
      <c r="BK153" s="210">
        <f>ROUND(I153*H153,2)</f>
        <v>0</v>
      </c>
      <c r="BL153" s="14" t="s">
        <v>121</v>
      </c>
      <c r="BM153" s="14" t="s">
        <v>302</v>
      </c>
    </row>
    <row r="154" s="10" customFormat="1" ht="25.92" customHeight="1">
      <c r="B154" s="183"/>
      <c r="C154" s="184"/>
      <c r="D154" s="185" t="s">
        <v>71</v>
      </c>
      <c r="E154" s="186" t="s">
        <v>303</v>
      </c>
      <c r="F154" s="186" t="s">
        <v>304</v>
      </c>
      <c r="G154" s="184"/>
      <c r="H154" s="184"/>
      <c r="I154" s="187"/>
      <c r="J154" s="188">
        <f>BK154</f>
        <v>0</v>
      </c>
      <c r="K154" s="184"/>
      <c r="L154" s="189"/>
      <c r="M154" s="190"/>
      <c r="N154" s="191"/>
      <c r="O154" s="191"/>
      <c r="P154" s="192">
        <f>P155</f>
        <v>0</v>
      </c>
      <c r="Q154" s="191"/>
      <c r="R154" s="192">
        <f>R155</f>
        <v>0</v>
      </c>
      <c r="S154" s="191"/>
      <c r="T154" s="193">
        <f>T155</f>
        <v>0</v>
      </c>
      <c r="AR154" s="194" t="s">
        <v>147</v>
      </c>
      <c r="AT154" s="195" t="s">
        <v>71</v>
      </c>
      <c r="AU154" s="195" t="s">
        <v>72</v>
      </c>
      <c r="AY154" s="194" t="s">
        <v>114</v>
      </c>
      <c r="BK154" s="196">
        <f>BK155</f>
        <v>0</v>
      </c>
    </row>
    <row r="155" s="10" customFormat="1" ht="22.8" customHeight="1">
      <c r="B155" s="183"/>
      <c r="C155" s="184"/>
      <c r="D155" s="185" t="s">
        <v>71</v>
      </c>
      <c r="E155" s="197" t="s">
        <v>305</v>
      </c>
      <c r="F155" s="197" t="s">
        <v>306</v>
      </c>
      <c r="G155" s="184"/>
      <c r="H155" s="184"/>
      <c r="I155" s="187"/>
      <c r="J155" s="198">
        <f>BK155</f>
        <v>0</v>
      </c>
      <c r="K155" s="184"/>
      <c r="L155" s="189"/>
      <c r="M155" s="190"/>
      <c r="N155" s="191"/>
      <c r="O155" s="191"/>
      <c r="P155" s="192">
        <f>SUM(P156:P157)</f>
        <v>0</v>
      </c>
      <c r="Q155" s="191"/>
      <c r="R155" s="192">
        <f>SUM(R156:R157)</f>
        <v>0</v>
      </c>
      <c r="S155" s="191"/>
      <c r="T155" s="193">
        <f>SUM(T156:T157)</f>
        <v>0</v>
      </c>
      <c r="AR155" s="194" t="s">
        <v>147</v>
      </c>
      <c r="AT155" s="195" t="s">
        <v>71</v>
      </c>
      <c r="AU155" s="195" t="s">
        <v>80</v>
      </c>
      <c r="AY155" s="194" t="s">
        <v>114</v>
      </c>
      <c r="BK155" s="196">
        <f>SUM(BK156:BK157)</f>
        <v>0</v>
      </c>
    </row>
    <row r="156" s="1" customFormat="1" ht="16.5" customHeight="1">
      <c r="B156" s="35"/>
      <c r="C156" s="199" t="s">
        <v>82</v>
      </c>
      <c r="D156" s="199" t="s">
        <v>116</v>
      </c>
      <c r="E156" s="200" t="s">
        <v>307</v>
      </c>
      <c r="F156" s="201" t="s">
        <v>308</v>
      </c>
      <c r="G156" s="202" t="s">
        <v>309</v>
      </c>
      <c r="H156" s="203">
        <v>1</v>
      </c>
      <c r="I156" s="204"/>
      <c r="J156" s="205">
        <f>ROUND(I156*H156,2)</f>
        <v>0</v>
      </c>
      <c r="K156" s="201" t="s">
        <v>120</v>
      </c>
      <c r="L156" s="40"/>
      <c r="M156" s="206" t="s">
        <v>1</v>
      </c>
      <c r="N156" s="207" t="s">
        <v>43</v>
      </c>
      <c r="O156" s="76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AR156" s="14" t="s">
        <v>310</v>
      </c>
      <c r="AT156" s="14" t="s">
        <v>116</v>
      </c>
      <c r="AU156" s="14" t="s">
        <v>82</v>
      </c>
      <c r="AY156" s="14" t="s">
        <v>114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4" t="s">
        <v>80</v>
      </c>
      <c r="BK156" s="210">
        <f>ROUND(I156*H156,2)</f>
        <v>0</v>
      </c>
      <c r="BL156" s="14" t="s">
        <v>310</v>
      </c>
      <c r="BM156" s="14" t="s">
        <v>311</v>
      </c>
    </row>
    <row r="157" s="1" customFormat="1">
      <c r="B157" s="35"/>
      <c r="C157" s="36"/>
      <c r="D157" s="213" t="s">
        <v>284</v>
      </c>
      <c r="E157" s="36"/>
      <c r="F157" s="244" t="s">
        <v>312</v>
      </c>
      <c r="G157" s="36"/>
      <c r="H157" s="36"/>
      <c r="I157" s="124"/>
      <c r="J157" s="36"/>
      <c r="K157" s="36"/>
      <c r="L157" s="40"/>
      <c r="M157" s="246"/>
      <c r="N157" s="247"/>
      <c r="O157" s="247"/>
      <c r="P157" s="247"/>
      <c r="Q157" s="247"/>
      <c r="R157" s="247"/>
      <c r="S157" s="247"/>
      <c r="T157" s="248"/>
      <c r="AT157" s="14" t="s">
        <v>284</v>
      </c>
      <c r="AU157" s="14" t="s">
        <v>82</v>
      </c>
    </row>
    <row r="158" s="1" customFormat="1" ht="6.96" customHeight="1">
      <c r="B158" s="54"/>
      <c r="C158" s="55"/>
      <c r="D158" s="55"/>
      <c r="E158" s="55"/>
      <c r="F158" s="55"/>
      <c r="G158" s="55"/>
      <c r="H158" s="55"/>
      <c r="I158" s="148"/>
      <c r="J158" s="55"/>
      <c r="K158" s="55"/>
      <c r="L158" s="40"/>
    </row>
  </sheetData>
  <sheetProtection sheet="1" autoFilter="0" formatColumns="0" formatRows="0" objects="1" scenarios="1" spinCount="100000" saltValue="5kA5c3JF6xLRPkVm3qslcjtrkyRxIZw/s7arCTnmd5+vLZfgF7VYMKUedzMJHRvFePFbtsTdeUzaIpFxMHO4ZQ==" hashValue="WerGsyyUdEQap80Sqrnw6aFoieyB5slIExRMvr/214myW39YQoyHThElksGj5vVv0Ab6gRv/TIsgKMyWutjNiw==" algorithmName="SHA-512" password="CC35"/>
  <autoFilter ref="C87:K15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Hlavni\Kruncik</dc:creator>
  <cp:lastModifiedBy>Hlavni\Kruncik</cp:lastModifiedBy>
  <dcterms:created xsi:type="dcterms:W3CDTF">2019-02-04T05:41:38Z</dcterms:created>
  <dcterms:modified xsi:type="dcterms:W3CDTF">2019-02-04T05:41:41Z</dcterms:modified>
</cp:coreProperties>
</file>