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POLCENTRUMB - OBJEKT B 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'SPOLCENTRUMB - OBJEKT B O...'!$C$127:$K$321</definedName>
    <definedName name="_xlnm.Print_Area" localSheetId="1">'SPOLCENTRUMB - OBJEKT B O...'!$C$4:$J$76,'SPOLCENTRUMB - OBJEKT B O...'!$C$82:$J$111,'SPOLCENTRUMB - OBJEKT B O...'!$C$117:$J$321</definedName>
    <definedName name="_xlnm.Print_Titles" localSheetId="1">'SPOLCENTRUMB - OBJEKT B O...'!$127:$127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20"/>
  <c r="BH320"/>
  <c r="BG320"/>
  <c r="BF320"/>
  <c r="T320"/>
  <c r="T319"/>
  <c r="R320"/>
  <c r="R319"/>
  <c r="P320"/>
  <c r="P319"/>
  <c r="BI318"/>
  <c r="BH318"/>
  <c r="BG318"/>
  <c r="BF318"/>
  <c r="T318"/>
  <c r="T317"/>
  <c r="T316"/>
  <c r="R318"/>
  <c r="R317"/>
  <c r="R316"/>
  <c r="P318"/>
  <c r="P317"/>
  <c r="P316"/>
  <c r="BI312"/>
  <c r="BH312"/>
  <c r="BG312"/>
  <c r="BF312"/>
  <c r="T312"/>
  <c r="T311"/>
  <c r="R312"/>
  <c r="R311"/>
  <c r="P312"/>
  <c r="P311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6"/>
  <c r="BH276"/>
  <c r="BG276"/>
  <c r="BF276"/>
  <c r="T276"/>
  <c r="R276"/>
  <c r="P276"/>
  <c r="BI273"/>
  <c r="BH273"/>
  <c r="BG273"/>
  <c r="BF273"/>
  <c r="T273"/>
  <c r="T272"/>
  <c r="R273"/>
  <c r="R272"/>
  <c r="P273"/>
  <c r="P272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T205"/>
  <c r="R206"/>
  <c r="R205"/>
  <c r="P206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J125"/>
  <c r="J124"/>
  <c r="F122"/>
  <c r="E120"/>
  <c r="J90"/>
  <c r="J89"/>
  <c r="F87"/>
  <c r="E85"/>
  <c r="J16"/>
  <c r="E16"/>
  <c r="F125"/>
  <c r="J15"/>
  <c r="J13"/>
  <c r="E13"/>
  <c r="F124"/>
  <c r="J12"/>
  <c r="J10"/>
  <c r="J122"/>
  <c i="1" r="L90"/>
  <c r="AM90"/>
  <c r="AM89"/>
  <c r="L89"/>
  <c r="AM87"/>
  <c r="L87"/>
  <c r="L85"/>
  <c r="L84"/>
  <c i="2" r="BK318"/>
  <c r="BK310"/>
  <c r="BK304"/>
  <c r="BK298"/>
  <c r="J293"/>
  <c r="J286"/>
  <c r="BK281"/>
  <c r="J273"/>
  <c r="J269"/>
  <c r="J262"/>
  <c r="J251"/>
  <c r="J240"/>
  <c r="J231"/>
  <c r="BK226"/>
  <c r="BK215"/>
  <c r="BK209"/>
  <c r="BK203"/>
  <c r="BK199"/>
  <c r="BK197"/>
  <c r="J193"/>
  <c r="J185"/>
  <c r="J177"/>
  <c r="BK165"/>
  <c r="BK159"/>
  <c r="BK156"/>
  <c r="J149"/>
  <c r="J143"/>
  <c r="BK136"/>
  <c i="1" r="AS94"/>
  <c i="2" r="J318"/>
  <c r="J310"/>
  <c r="J304"/>
  <c r="J298"/>
  <c r="BK293"/>
  <c r="BK286"/>
  <c r="J281"/>
  <c r="BK273"/>
  <c r="BK269"/>
  <c r="BK262"/>
  <c r="BK251"/>
  <c r="BK240"/>
  <c r="BK231"/>
  <c r="J226"/>
  <c r="J215"/>
  <c r="J209"/>
  <c r="J203"/>
  <c r="J197"/>
  <c r="BK193"/>
  <c r="J189"/>
  <c r="J182"/>
  <c r="J171"/>
  <c r="J165"/>
  <c r="J156"/>
  <c r="BK149"/>
  <c r="BK143"/>
  <c r="J139"/>
  <c r="BK134"/>
  <c r="J320"/>
  <c r="J312"/>
  <c r="BK307"/>
  <c r="J301"/>
  <c r="J295"/>
  <c r="J290"/>
  <c r="BK283"/>
  <c r="BK276"/>
  <c r="BK271"/>
  <c r="J266"/>
  <c r="J255"/>
  <c r="J245"/>
  <c r="J235"/>
  <c r="BK229"/>
  <c r="BK222"/>
  <c r="J212"/>
  <c r="BK206"/>
  <c r="BK201"/>
  <c r="J195"/>
  <c r="BK189"/>
  <c r="BK182"/>
  <c r="BK171"/>
  <c r="BK168"/>
  <c r="BK162"/>
  <c r="J152"/>
  <c r="BK147"/>
  <c r="BK139"/>
  <c r="J134"/>
  <c r="J131"/>
  <c r="BK320"/>
  <c r="BK312"/>
  <c r="J307"/>
  <c r="BK301"/>
  <c r="BK295"/>
  <c r="BK290"/>
  <c r="J283"/>
  <c r="J276"/>
  <c r="J271"/>
  <c r="BK266"/>
  <c r="BK255"/>
  <c r="BK245"/>
  <c r="BK235"/>
  <c r="J229"/>
  <c r="J222"/>
  <c r="BK212"/>
  <c r="J206"/>
  <c r="J201"/>
  <c r="J199"/>
  <c r="BK195"/>
  <c r="BK185"/>
  <c r="BK177"/>
  <c r="J168"/>
  <c r="J162"/>
  <c r="J159"/>
  <c r="BK152"/>
  <c r="J147"/>
  <c r="J136"/>
  <c r="BK131"/>
  <c l="1" r="BK130"/>
  <c r="J130"/>
  <c r="J96"/>
  <c r="R130"/>
  <c r="BK135"/>
  <c r="J135"/>
  <c r="J97"/>
  <c r="R135"/>
  <c r="BK155"/>
  <c r="J155"/>
  <c r="J98"/>
  <c r="R155"/>
  <c r="BK192"/>
  <c r="J192"/>
  <c r="J99"/>
  <c r="R192"/>
  <c r="P208"/>
  <c r="T208"/>
  <c r="P230"/>
  <c r="T230"/>
  <c r="BK275"/>
  <c r="J275"/>
  <c r="J105"/>
  <c r="P275"/>
  <c r="T275"/>
  <c r="P282"/>
  <c r="R282"/>
  <c r="P130"/>
  <c r="T130"/>
  <c r="P135"/>
  <c r="T135"/>
  <c r="P155"/>
  <c r="T155"/>
  <c r="P192"/>
  <c r="T192"/>
  <c r="BK208"/>
  <c r="J208"/>
  <c r="J102"/>
  <c r="R208"/>
  <c r="BK230"/>
  <c r="J230"/>
  <c r="J103"/>
  <c r="R230"/>
  <c r="R275"/>
  <c r="BK282"/>
  <c r="J282"/>
  <c r="J106"/>
  <c r="T282"/>
  <c r="BK317"/>
  <c r="J317"/>
  <c r="J109"/>
  <c r="BK205"/>
  <c r="J205"/>
  <c r="J100"/>
  <c r="BK272"/>
  <c r="J272"/>
  <c r="J104"/>
  <c r="BK311"/>
  <c r="J311"/>
  <c r="J107"/>
  <c r="BK319"/>
  <c r="J319"/>
  <c r="J110"/>
  <c r="F89"/>
  <c r="F90"/>
  <c r="BE131"/>
  <c r="BE134"/>
  <c r="BE143"/>
  <c r="BE149"/>
  <c r="BE152"/>
  <c r="BE159"/>
  <c r="BE171"/>
  <c r="BE182"/>
  <c r="BE193"/>
  <c r="BE201"/>
  <c r="BE206"/>
  <c r="BE209"/>
  <c r="BE231"/>
  <c r="BE235"/>
  <c r="BE240"/>
  <c r="BE245"/>
  <c r="BE251"/>
  <c r="BE255"/>
  <c r="BE266"/>
  <c r="BE269"/>
  <c r="BE273"/>
  <c r="BE276"/>
  <c r="BE283"/>
  <c r="BE286"/>
  <c r="BE290"/>
  <c r="BE293"/>
  <c r="BE295"/>
  <c r="BE298"/>
  <c r="BE307"/>
  <c r="BE312"/>
  <c r="BE320"/>
  <c r="J87"/>
  <c r="BE136"/>
  <c r="BE139"/>
  <c r="BE147"/>
  <c r="BE156"/>
  <c r="BE162"/>
  <c r="BE165"/>
  <c r="BE168"/>
  <c r="BE177"/>
  <c r="BE185"/>
  <c r="BE189"/>
  <c r="BE195"/>
  <c r="BE197"/>
  <c r="BE199"/>
  <c r="BE203"/>
  <c r="BE212"/>
  <c r="BE215"/>
  <c r="BE222"/>
  <c r="BE226"/>
  <c r="BE229"/>
  <c r="BE262"/>
  <c r="BE271"/>
  <c r="BE281"/>
  <c r="BE301"/>
  <c r="BE304"/>
  <c r="BE310"/>
  <c r="BE318"/>
  <c r="F34"/>
  <c i="1" r="BC95"/>
  <c r="BC94"/>
  <c r="W32"/>
  <c i="2" r="F33"/>
  <c i="1" r="BB95"/>
  <c r="BB94"/>
  <c r="W31"/>
  <c i="2" r="F32"/>
  <c i="1" r="BA95"/>
  <c r="BA94"/>
  <c r="W30"/>
  <c i="2" r="J32"/>
  <c i="1" r="AW95"/>
  <c i="2" r="F35"/>
  <c i="1" r="BD95"/>
  <c r="BD94"/>
  <c r="W33"/>
  <c i="2" l="1" r="P129"/>
  <c r="P207"/>
  <c r="R129"/>
  <c r="R207"/>
  <c r="T129"/>
  <c r="T128"/>
  <c r="T207"/>
  <c r="BK129"/>
  <c r="J129"/>
  <c r="J95"/>
  <c r="BK207"/>
  <c r="J207"/>
  <c r="J101"/>
  <c r="BK316"/>
  <c r="J316"/>
  <c r="J108"/>
  <c i="1" r="AW94"/>
  <c r="AK30"/>
  <c i="2" r="J31"/>
  <c i="1" r="AV95"/>
  <c r="AT95"/>
  <c r="AY94"/>
  <c r="AX94"/>
  <c i="2" r="F31"/>
  <c i="1" r="AZ95"/>
  <c r="AZ94"/>
  <c r="W29"/>
  <c i="2" l="1" r="R128"/>
  <c r="P128"/>
  <c i="1" r="AU95"/>
  <c i="2" r="BK128"/>
  <c r="J128"/>
  <c r="J94"/>
  <c i="1" r="AU94"/>
  <c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<sst xmlns="http://schemas.openxmlformats.org/spreadsheetml/2006/main">
  <si>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</si>
  <si>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</si>
  <si>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</si>
  <si>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</si>
  <si>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</si>
  <si>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{e1e1401b-4fbe-4d29-9b54-09b383d3062c}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</si>
  <si>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</si>
  <si>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</si>
  <si>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</si>
  <si>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</si>
  <si>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</si>
  <si>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</si>
  <si>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</si>
  <si>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</si>
  <si>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SPOLCENTRUMB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</si>
  <si>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</si>
  <si>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</si>
  <si>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 B OPRAVA STŘEŠ. PLÁŠTĚ</t>
  </si>
  <si>
    <t>KSO:</t>
  </si>
  <si>
    <t>CC-CZ:</t>
  </si>
  <si>
    <t>Místo:</t>
  </si>
  <si>
    <t>RYCHNOV nad KNĚŽNOU</t>
  </si>
  <si>
    <t>Datum:</t>
  </si>
  <si>
    <t>21. 11. 2022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</si>
  <si>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</si>
  <si>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</si>
  <si>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</si>
  <si>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</si>
  <si>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</si>
  <si>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</si>
  <si>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</si>
  <si>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ATELIER H1§ATELIER HÁJEK</t>
  </si>
  <si>
    <t>True</t>
  </si>
  <si>
    <t>Zpracovatel:</t>
  </si>
  <si>
    <t>ERŠILOVÁ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</si>
  <si>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</si>
  <si>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</si>
  <si>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</si>
  <si>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</si>
  <si>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</si>
  <si>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</si>
  <si>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</si>
  <si>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</si>
  <si>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</si>
  <si>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</si>
  <si>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</si>
  <si>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</si>
  <si>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</si>
  <si>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</si>
  <si>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</si>
  <si>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</si>
  <si>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</si>
  <si>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</si>
  <si>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</si>
  <si>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</si>
  <si>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</si>
  <si>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</si>
  <si>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</si>
  <si>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</si>
  <si>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</si>
  <si>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</si>
  <si>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</si>
  <si>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</si>
  <si>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</si>
  <si>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</si>
  <si>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</si>
  <si>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</si>
  <si>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</si>
  <si>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</si>
  <si>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</si>
  <si>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</si>
  <si>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</si>
  <si>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</si>
  <si>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</si>
  <si>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</si>
  <si>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</si>
  <si>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</si>
  <si>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</si>
  <si>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</si>
  <si>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</si>
  <si>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</si>
  <si>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</si>
  <si>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</si>
  <si>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</si>
  <si>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</si>
  <si>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</si>
  <si>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</si>
  <si>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</si>
  <si>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</si>
  <si>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</si>
  <si>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</si>
  <si>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</si>
  <si>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</si>
  <si>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</si>
  <si>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</si>
  <si>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</si>
  <si>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</si>
  <si>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</si>
  <si>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</si>
  <si>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</si>
  <si>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</si>
  <si>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</si>
  <si>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</si>
  <si>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</si>
  <si>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</si>
  <si>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</si>
  <si>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</si>
  <si>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</si>
  <si>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</si>
  <si>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</si>
  <si>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</si>
  <si>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</si>
  <si>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</si>
  <si>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</si>
  <si>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</si>
  <si>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</si>
  <si>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</si>
  <si>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</si>
  <si>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</si>
  <si>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</si>
  <si>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</si>
  <si>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</si>
  <si>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</si>
  <si>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</si>
  <si>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</si>
  <si>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311272125.XLA</t>
  </si>
  <si>
    <t xml:space="preserve">Zdivo z tvárnic na pero a drážku Ytong  250 tl zdiva 250 mm dozdění  základů- střecha</t>
  </si>
  <si>
    <t>m2</t>
  </si>
  <si>
    <t>4</t>
  </si>
  <si>
    <t>537356356</t>
  </si>
  <si>
    <t>VV</t>
  </si>
  <si>
    <t xml:space="preserve">"B"   0,5*0,4*2</t>
  </si>
  <si>
    <t>Součet</t>
  </si>
  <si>
    <t>342272245.XLA</t>
  </si>
  <si>
    <t>Příčka z tvárnic porobeton 150 na tenkovrstvou maltu tl 150 mm - podezdívky</t>
  </si>
  <si>
    <t>1080899504</t>
  </si>
  <si>
    <t>Vodorovné konstrukce</t>
  </si>
  <si>
    <t>4111211211</t>
  </si>
  <si>
    <t xml:space="preserve">Zpětná montáž trapézových panelů- </t>
  </si>
  <si>
    <t>kus</t>
  </si>
  <si>
    <t>-1656920538</t>
  </si>
  <si>
    <t xml:space="preserve">"B  -13 kusů, zbytek budou nové stropy"     13</t>
  </si>
  <si>
    <t>411322525</t>
  </si>
  <si>
    <t>Stropy trámové nebo kazetové ze ŽB tř. C 20/25</t>
  </si>
  <si>
    <t>m3</t>
  </si>
  <si>
    <t>633938137</t>
  </si>
  <si>
    <t>"B"</t>
  </si>
  <si>
    <t>(0,8*0,6+2,4*0,6+1,5*0,6+2,1*0,6+2,5*0,6+2,9*0,6+2,3*0,35+0,75*0,6*3)*0,1</t>
  </si>
  <si>
    <t>5</t>
  </si>
  <si>
    <t>411354223</t>
  </si>
  <si>
    <t>Bednění stropů ztracené z hraněných trapézových vln v 80 mm plech lesklý tl 0,75 mm- nové stropy</t>
  </si>
  <si>
    <t>-1880120181</t>
  </si>
  <si>
    <t>(0,8*0,6+2,4*0,6+1,5*0,6+2,1*0,6+2,5*0,6+2,9*0,6+2,3*0,35+0,75*0,6*3)</t>
  </si>
  <si>
    <t>6</t>
  </si>
  <si>
    <t>411361821</t>
  </si>
  <si>
    <t>Výztuž stropů betonářskou ocelí 10 505</t>
  </si>
  <si>
    <t>t</t>
  </si>
  <si>
    <t>-812981024</t>
  </si>
  <si>
    <t>0,09</t>
  </si>
  <si>
    <t>7</t>
  </si>
  <si>
    <t>4113618210</t>
  </si>
  <si>
    <t>Zakrytí montážních otvorů plechem tl 5mm</t>
  </si>
  <si>
    <t>322359190</t>
  </si>
  <si>
    <t xml:space="preserve">"B"   7</t>
  </si>
  <si>
    <t>8</t>
  </si>
  <si>
    <t>4113618211</t>
  </si>
  <si>
    <t>Montážní oka pro manipulaci s trapézovým panelem (vyvrtání, osazení, uříznutí oka)</t>
  </si>
  <si>
    <t>1221523174</t>
  </si>
  <si>
    <t xml:space="preserve">"B"   38</t>
  </si>
  <si>
    <t>9</t>
  </si>
  <si>
    <t>Ostatní konstrukce a práce, bourání</t>
  </si>
  <si>
    <t>945421110</t>
  </si>
  <si>
    <t>Hydraulická zvedací plošina na automobilovém podvozku výška zdvihu do 18 m včetně obsluhy</t>
  </si>
  <si>
    <t>hod</t>
  </si>
  <si>
    <t>1097135033</t>
  </si>
  <si>
    <t xml:space="preserve">"B"  30</t>
  </si>
  <si>
    <t>10</t>
  </si>
  <si>
    <t>952902501</t>
  </si>
  <si>
    <t>Čištění střešních nebo nadstřešních konstrukcí plochých střech budov</t>
  </si>
  <si>
    <t>957231923</t>
  </si>
  <si>
    <t>"B" 9,4*13,2/2+40,4*13,2+2,5*8,8+2,7*0,9+5,7*2,8+2,1*2,5+(1,55+2,5)/2*1,0</t>
  </si>
  <si>
    <t>11</t>
  </si>
  <si>
    <t>9539211150</t>
  </si>
  <si>
    <t xml:space="preserve">Dlaždice betonové  kladené na sucho na ploché střechy- montáž+ demontáž</t>
  </si>
  <si>
    <t>-1762354294</t>
  </si>
  <si>
    <t xml:space="preserve">"B"   3+3</t>
  </si>
  <si>
    <t>12</t>
  </si>
  <si>
    <t>95392111500</t>
  </si>
  <si>
    <t>Demontáž + zpětná montáž stožáru STL</t>
  </si>
  <si>
    <t>-1529749726</t>
  </si>
  <si>
    <t xml:space="preserve">"B"   2</t>
  </si>
  <si>
    <t>13</t>
  </si>
  <si>
    <t>961031411</t>
  </si>
  <si>
    <t>Bourání základů cihelných - montážní otvory - podezdívka</t>
  </si>
  <si>
    <t>2091978092</t>
  </si>
  <si>
    <t xml:space="preserve">"B"   0,25*0,5*0,4*8</t>
  </si>
  <si>
    <t>14</t>
  </si>
  <si>
    <t>9630513130</t>
  </si>
  <si>
    <t xml:space="preserve">Demontáž  ŽB stropů žebrových do trapézových plechů</t>
  </si>
  <si>
    <t>-1211356166</t>
  </si>
  <si>
    <t>3,6*0,55*11+0,8*0,6+2,4*0,6+1,5*0,6+3,5*0,6+2,1*0,6+3,0*0,48+2,5*0,9</t>
  </si>
  <si>
    <t>3,0*0,6+2,5*0,35+0,8*0,6*3</t>
  </si>
  <si>
    <t>Mezisoučet</t>
  </si>
  <si>
    <t>35,765*0,14</t>
  </si>
  <si>
    <t>965045113</t>
  </si>
  <si>
    <t xml:space="preserve">Bourání potěrů cementových nebo pískocementových tl do 50 mm pl přes 4 m2  atika</t>
  </si>
  <si>
    <t>-336340781</t>
  </si>
  <si>
    <t>(50,85+16,8+40,8+1,2+5,0+1.75+1,5+2,8+1,45+5,7+1,45*2+1,55+1,2+0,3+1,3)*0,35</t>
  </si>
  <si>
    <t>0,3*0,3+1,2*0,4</t>
  </si>
  <si>
    <t>16</t>
  </si>
  <si>
    <t>9760722210</t>
  </si>
  <si>
    <t xml:space="preserve">Vybourání větracích mřížek  pl do 0,3 m2 ze zdiva cihelného+ zaslepení</t>
  </si>
  <si>
    <t>355136653</t>
  </si>
  <si>
    <t xml:space="preserve">"B"   62</t>
  </si>
  <si>
    <t>17</t>
  </si>
  <si>
    <t>977211122</t>
  </si>
  <si>
    <t>Řezání stěnovou pilou kcí z cihel nebo tvárnic hl do 350 mm</t>
  </si>
  <si>
    <t>m</t>
  </si>
  <si>
    <t>-828249114</t>
  </si>
  <si>
    <t xml:space="preserve">"mont otvory 500/500/250 "   </t>
  </si>
  <si>
    <t xml:space="preserve">"B"  0,5*4*7</t>
  </si>
  <si>
    <t>18</t>
  </si>
  <si>
    <t>977212113</t>
  </si>
  <si>
    <t>Řezání diamantovým lanem ŽB kcí s ocelovými profily</t>
  </si>
  <si>
    <t>-1239163213</t>
  </si>
  <si>
    <t>"B" ((0,8+0,6)*2*3)*0,14</t>
  </si>
  <si>
    <t>997</t>
  </si>
  <si>
    <t>Přesun sutě</t>
  </si>
  <si>
    <t>19</t>
  </si>
  <si>
    <t>997013113</t>
  </si>
  <si>
    <t>Vnitrostaveništní doprava suti a vybouraných hmot pro budovy v do 12 m s použitím mechanizace</t>
  </si>
  <si>
    <t>1365329046</t>
  </si>
  <si>
    <t>27,152</t>
  </si>
  <si>
    <t>20</t>
  </si>
  <si>
    <t>997013509</t>
  </si>
  <si>
    <t>Příplatek k odvozu suti a vybouraných hmot na skládku ZKD 1 km přes 1 km</t>
  </si>
  <si>
    <t>989412139</t>
  </si>
  <si>
    <t>27,152*9</t>
  </si>
  <si>
    <t>997013511</t>
  </si>
  <si>
    <t>Odvoz suti a vybouraných hmot z meziskládky na skládku do 1 km s naložením a se složením</t>
  </si>
  <si>
    <t>-1545142008</t>
  </si>
  <si>
    <t>22</t>
  </si>
  <si>
    <t>997013602</t>
  </si>
  <si>
    <t>Poplatek za uložení na skládce (skládkovné) stavebního odpadu železobetonového kód odpadu 17 01 01</t>
  </si>
  <si>
    <t>-123436826</t>
  </si>
  <si>
    <t>12,017</t>
  </si>
  <si>
    <t>23</t>
  </si>
  <si>
    <t>997013631</t>
  </si>
  <si>
    <t>Poplatek za uložení na skládce (skládkovné) stavebního odpadu směsného kód odpadu 17 09 04</t>
  </si>
  <si>
    <t>1499435980</t>
  </si>
  <si>
    <t>27,152-9,002-12,017</t>
  </si>
  <si>
    <t>24</t>
  </si>
  <si>
    <t>997013847</t>
  </si>
  <si>
    <t>Poplatek za uložení na skládce (skládkovné) odpadu asfaltového s dehtem kód odpadu 17 03 01</t>
  </si>
  <si>
    <t>-441947076</t>
  </si>
  <si>
    <t>9,002</t>
  </si>
  <si>
    <t>998</t>
  </si>
  <si>
    <t>Přesun hmot</t>
  </si>
  <si>
    <t>25</t>
  </si>
  <si>
    <t>998011002</t>
  </si>
  <si>
    <t>Přesun hmot pro budovy zděné v do 12 m</t>
  </si>
  <si>
    <t>-1699211375</t>
  </si>
  <si>
    <t>PSV</t>
  </si>
  <si>
    <t>Práce a dodávky PSV</t>
  </si>
  <si>
    <t>712</t>
  </si>
  <si>
    <t>Povlakové krytiny</t>
  </si>
  <si>
    <t>26</t>
  </si>
  <si>
    <t>712300833</t>
  </si>
  <si>
    <t>Odstranění povlakové krytiny střech do 10° třívrstvé</t>
  </si>
  <si>
    <t>796335569</t>
  </si>
  <si>
    <t>27</t>
  </si>
  <si>
    <t>7123008450</t>
  </si>
  <si>
    <t xml:space="preserve">Demontáž + zpětná montáž   ventilační hlavice na ploché střeše sklonu do 10°</t>
  </si>
  <si>
    <t>1522006441</t>
  </si>
  <si>
    <t xml:space="preserve">"B"  11</t>
  </si>
  <si>
    <t>28</t>
  </si>
  <si>
    <t>712361705</t>
  </si>
  <si>
    <t>Provedení povlakové krytiny střech do 10° fólií lepenou se svařovanými spoji</t>
  </si>
  <si>
    <t>58106559</t>
  </si>
  <si>
    <t>10,1*14,15/2+40,8*14,15+1,75*8,0+(1,55+3,8)/2*1,5+3,5*8,0</t>
  </si>
  <si>
    <t>"vytažení na atiku"</t>
  </si>
  <si>
    <t>(16,8+50,85-1,7+5,2+2,3+0,25+2,35+1,3+5,1+0,3+2,0+0,9*2+1,2+0,4+2,6+1,0+40,1)*0,55</t>
  </si>
  <si>
    <t>(0,3+2,3+1,2+5,1+0,3+2,0+0,9*2+1,2+0,4+0,5*2)*0,85</t>
  </si>
  <si>
    <t>29</t>
  </si>
  <si>
    <t>M</t>
  </si>
  <si>
    <t>FTR.31107690</t>
  </si>
  <si>
    <t xml:space="preserve">fólie hydroizolační střešní , vyztužená PES mřížkou,  tl. 1,8mm, šířka 2050mm, RAL 7040</t>
  </si>
  <si>
    <t>32</t>
  </si>
  <si>
    <t>-666746556</t>
  </si>
  <si>
    <t xml:space="preserve">"B"                      780,568</t>
  </si>
  <si>
    <t>780,568*1,02 'Přepočtené koeficientem množství</t>
  </si>
  <si>
    <t>30</t>
  </si>
  <si>
    <t>7129619010</t>
  </si>
  <si>
    <t xml:space="preserve">Provedení úpravy  průniků povlakové krytiny vpustí, ventilací nebo komínů fólií přilepenou zplna</t>
  </si>
  <si>
    <t>-256928087</t>
  </si>
  <si>
    <t xml:space="preserve">"B"  31+2+10</t>
  </si>
  <si>
    <t>31</t>
  </si>
  <si>
    <t>998712202</t>
  </si>
  <si>
    <t>Přesun hmot procentní pro krytiny povlakové v objektech v do 12 m</t>
  </si>
  <si>
    <t>%</t>
  </si>
  <si>
    <t>883259512</t>
  </si>
  <si>
    <t>713</t>
  </si>
  <si>
    <t>Izolace tepelné</t>
  </si>
  <si>
    <t>713114121</t>
  </si>
  <si>
    <t xml:space="preserve">Tepelná foukaná izolace minerální  vlákna vodorovná do dutiny tl do 60-150 mm</t>
  </si>
  <si>
    <t>-963827002</t>
  </si>
  <si>
    <t>642,985*(0,06+0,15*2)/3</t>
  </si>
  <si>
    <t xml:space="preserve">"B"  77,158</t>
  </si>
  <si>
    <t>33</t>
  </si>
  <si>
    <t>713131141</t>
  </si>
  <si>
    <t>Montáž izolace tepelné stěn a základů lepením celoplošně rohoží, pásů, dílců, desek atika-</t>
  </si>
  <si>
    <t>1575373684</t>
  </si>
  <si>
    <t>"obj B -bok atiky 2 * 50 mm"</t>
  </si>
  <si>
    <t>(16,8+50,85-1,7+5,2+2,3+0,25+2,35+1,3+5,1+0,3+2,0+0,9*2+1,2+0,4+2,6+1,0+40,1)*0,5*2</t>
  </si>
  <si>
    <t>(0,3+2,3+1,2+5,1+0,3+2,0+0,9*2+1,2+0,4+0,5*2)*0,85*2</t>
  </si>
  <si>
    <t>34</t>
  </si>
  <si>
    <t>713141135</t>
  </si>
  <si>
    <t>Montáž tepelné izolace střech plochých rohožemi, pásy, deskami, dílci, bloky (izolační materiál ve specifikaci) přilepenými za studena bodově, jednovrstvá</t>
  </si>
  <si>
    <t>-1492229754</t>
  </si>
  <si>
    <t xml:space="preserve">"vrch atiky  obj B 100 mm polyst"  1</t>
  </si>
  <si>
    <t>35</t>
  </si>
  <si>
    <t>28375938</t>
  </si>
  <si>
    <t>deska EPS 70 fasádní λ=0,039 tl 100mm ve spádu</t>
  </si>
  <si>
    <t>84425635</t>
  </si>
  <si>
    <t>"atika B"</t>
  </si>
  <si>
    <t>47,855*1,02 'Přepočtené koeficientem množství</t>
  </si>
  <si>
    <t>36</t>
  </si>
  <si>
    <t>28375933</t>
  </si>
  <si>
    <t>deska EPS 70 fasádní λ=0,039 tl 50mm</t>
  </si>
  <si>
    <t>1434898888</t>
  </si>
  <si>
    <t xml:space="preserve">"B"   158,37</t>
  </si>
  <si>
    <t>158,37*1,05 'Přepočtené koeficientem množství</t>
  </si>
  <si>
    <t>37</t>
  </si>
  <si>
    <t>713191132</t>
  </si>
  <si>
    <t>Montáž izolace tepelné podlah, stropů vrchem nebo střech překrytí separační fólií z PE</t>
  </si>
  <si>
    <t>1753049961</t>
  </si>
  <si>
    <t>38</t>
  </si>
  <si>
    <t>28343122</t>
  </si>
  <si>
    <t>rohož separační ze skelných vláken 120g/m2 pod hydroizolační fólie</t>
  </si>
  <si>
    <t>1193897195</t>
  </si>
  <si>
    <t xml:space="preserve">"B"     780,568</t>
  </si>
  <si>
    <t>780,568*1,1 'Přepočtené koeficientem množství</t>
  </si>
  <si>
    <t>39</t>
  </si>
  <si>
    <t>713191321</t>
  </si>
  <si>
    <t xml:space="preserve">06/k  Montáž izolace tepelné střech plochých osazení odvětrávacích komínků</t>
  </si>
  <si>
    <t>1265429003</t>
  </si>
  <si>
    <t xml:space="preserve">"B"  31</t>
  </si>
  <si>
    <t>40</t>
  </si>
  <si>
    <t>28342055</t>
  </si>
  <si>
    <t xml:space="preserve">06/k  komínek střešní odvětrávací s integrovanou manžetou z PVC DN 150</t>
  </si>
  <si>
    <t>-1742405020</t>
  </si>
  <si>
    <t>41</t>
  </si>
  <si>
    <t>998713202</t>
  </si>
  <si>
    <t>Přesun hmot procentní pro izolace tepelné v objektech v do 12 m</t>
  </si>
  <si>
    <t>-582619402</t>
  </si>
  <si>
    <t>741</t>
  </si>
  <si>
    <t>Elektroinstalace - silnoproud</t>
  </si>
  <si>
    <t>42</t>
  </si>
  <si>
    <t>7414200010</t>
  </si>
  <si>
    <t xml:space="preserve">Montáž + dod  hromosvodu</t>
  </si>
  <si>
    <t>kpl</t>
  </si>
  <si>
    <t>-1972843968</t>
  </si>
  <si>
    <t>762</t>
  </si>
  <si>
    <t>Konstrukce tesařské</t>
  </si>
  <si>
    <t>43</t>
  </si>
  <si>
    <t>762361312</t>
  </si>
  <si>
    <t>Konstrukční a vyrovnávací vrstva pod klempířské prvky (atiky) z desek dřevoštěpkových tl. 20 mm</t>
  </si>
  <si>
    <t>-1498954206</t>
  </si>
  <si>
    <t>44</t>
  </si>
  <si>
    <t>998762202</t>
  </si>
  <si>
    <t>Přesun hmot procentní pro kce tesařské v objektech v do 12 m</t>
  </si>
  <si>
    <t>-713750234</t>
  </si>
  <si>
    <t>764</t>
  </si>
  <si>
    <t>Konstrukce klempířské</t>
  </si>
  <si>
    <t>45</t>
  </si>
  <si>
    <t>721233114</t>
  </si>
  <si>
    <t xml:space="preserve">Střešní vtok polypropylen PP pro ploché střechy svislý odtok DN 150  s manžetou</t>
  </si>
  <si>
    <t>-728160377</t>
  </si>
  <si>
    <t xml:space="preserve">"B"  2</t>
  </si>
  <si>
    <t>46</t>
  </si>
  <si>
    <t>764002841</t>
  </si>
  <si>
    <t>Demontáž oplechování horních ploch zdí a nadezdívek do suti</t>
  </si>
  <si>
    <t>1908525207</t>
  </si>
  <si>
    <t>(50,85+16,8+40,8+1,2+5,0+1.75+1,5+2,8+1,45+5,7+1,45*2+1,55+1,2+0,3+1,3)</t>
  </si>
  <si>
    <t>47</t>
  </si>
  <si>
    <t>764002871</t>
  </si>
  <si>
    <t>Demontáž lemování zdí do suti</t>
  </si>
  <si>
    <t>953604691</t>
  </si>
  <si>
    <t xml:space="preserve">"B"  16,8+50,85-1,7+5,2+2,3+0,25+2,35+1,3+5,1+0,3+2,0+0,9*2+1,2+0,4+2,6+1,0+40,1</t>
  </si>
  <si>
    <t>48</t>
  </si>
  <si>
    <t>7640028710</t>
  </si>
  <si>
    <t xml:space="preserve">Demontáž oplechování   zdí </t>
  </si>
  <si>
    <t>-1607617166</t>
  </si>
  <si>
    <t xml:space="preserve">"A"  1,9*0,7</t>
  </si>
  <si>
    <t>49</t>
  </si>
  <si>
    <t>764003801</t>
  </si>
  <si>
    <t>Demontáž lemování trub, konzol, držáků, ventilačních nástavců a jiných kusových prvků do suti</t>
  </si>
  <si>
    <t>1472269289</t>
  </si>
  <si>
    <t>50</t>
  </si>
  <si>
    <t>764214603</t>
  </si>
  <si>
    <t xml:space="preserve">02/ k   Oplechování horních ploch a atik bez rohů z Pz s povrch úpravou mechanicky kotvené rš 250 mm</t>
  </si>
  <si>
    <t>-4651392</t>
  </si>
  <si>
    <t xml:space="preserve">"B"   76,5*1,05</t>
  </si>
  <si>
    <t>51</t>
  </si>
  <si>
    <t>764214604</t>
  </si>
  <si>
    <t xml:space="preserve">01/k  Oplechování horních ploch a atik bez rohů z Pz s povrch úpravou mechanicky kotvené rš 330 mm</t>
  </si>
  <si>
    <t>1288578903</t>
  </si>
  <si>
    <t xml:space="preserve">"B"   113,5*1,05</t>
  </si>
  <si>
    <t>52</t>
  </si>
  <si>
    <t>764214605</t>
  </si>
  <si>
    <t xml:space="preserve">03/k   Oplechování horních ploch a atik bez rohů z Pz s povrch úpravou mechanicky kotvené rš 350 mm</t>
  </si>
  <si>
    <t>-2049842612</t>
  </si>
  <si>
    <t xml:space="preserve">"B"  (6,0+6,1*6+3,1+6,1*5)*1,05</t>
  </si>
  <si>
    <t>53</t>
  </si>
  <si>
    <t>7642146110</t>
  </si>
  <si>
    <t xml:space="preserve">05   Oplechování   atik  z Pz s povrch úpravou mechanicky kotvené rš přes 800mm</t>
  </si>
  <si>
    <t>932737523</t>
  </si>
  <si>
    <t xml:space="preserve">"05b"  (0,65+0,19+0,45)*2*2*1,05</t>
  </si>
  <si>
    <t>54</t>
  </si>
  <si>
    <t>998764202</t>
  </si>
  <si>
    <t>Přesun hmot procentní pro konstrukce klempířské v objektech v do 12 m</t>
  </si>
  <si>
    <t>398031812</t>
  </si>
  <si>
    <t>783</t>
  </si>
  <si>
    <t>Dokončovací práce - nátěry</t>
  </si>
  <si>
    <t>55</t>
  </si>
  <si>
    <t>783417103</t>
  </si>
  <si>
    <t>Krycí jednonásobný syntetický nátěr klempířských konstrukcí RAL 7040</t>
  </si>
  <si>
    <t>864113771</t>
  </si>
  <si>
    <t>"b"</t>
  </si>
  <si>
    <t>3,14*0,3*0,8++3,14*0,125*0,6*15+3,14*0,28*1,0</t>
  </si>
  <si>
    <t>VRN</t>
  </si>
  <si>
    <t>Vedlejší rozpočtové náklady</t>
  </si>
  <si>
    <t>VRN3</t>
  </si>
  <si>
    <t>Zařízení staveniště</t>
  </si>
  <si>
    <t>56</t>
  </si>
  <si>
    <t>030001000</t>
  </si>
  <si>
    <t>1024</t>
  </si>
  <si>
    <t>1578133505</t>
  </si>
  <si>
    <t>VRN9</t>
  </si>
  <si>
    <t>Ostatní náklady</t>
  </si>
  <si>
    <t>57</t>
  </si>
  <si>
    <t>090001000</t>
  </si>
  <si>
    <t>Ostatní náklady -rezerva - nepředvídané práce</t>
  </si>
  <si>
    <t>2004694264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</si>
</sst>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SPOLCENTRUMB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 B OPRAVA STŘEŠ. PLÁŠTĚ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RYCHNOV nad KNĚŽNOU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21. 11. 2022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ATELIER H1§ATELIER HÁJEK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ERŠILOVÁ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37.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'SPOLCENTRUMB - OBJEKT B O...'!J28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'SPOLCENTRUMB - OBJEKT B O...'!P128</f>
        <v>0</v>
      </c>
      <c r="AV95" s="128">
        <f>'SPOLCENTRUMB - OBJEKT B O...'!J31</f>
        <v>0</v>
      </c>
      <c r="AW95" s="128">
        <f>'SPOLCENTRUMB - OBJEKT B O...'!J32</f>
        <v>0</v>
      </c>
      <c r="AX95" s="128">
        <f>'SPOLCENTRUMB - OBJEKT B O...'!J33</f>
        <v>0</v>
      </c>
      <c r="AY95" s="128">
        <f>'SPOLCENTRUMB - OBJEKT B O...'!J34</f>
        <v>0</v>
      </c>
      <c r="AZ95" s="128">
        <f>'SPOLCENTRUMB - OBJEKT B O...'!F31</f>
        <v>0</v>
      </c>
      <c r="BA95" s="128">
        <f>'SPOLCENTRUMB - OBJEKT B O...'!F32</f>
        <v>0</v>
      </c>
      <c r="BB95" s="128">
        <f>'SPOLCENTRUMB - OBJEKT B O...'!F33</f>
        <v>0</v>
      </c>
      <c r="BC95" s="128">
        <f>'SPOLCENTRUMB - OBJEKT B O...'!F34</f>
        <v>0</v>
      </c>
      <c r="BD95" s="130">
        <f>'SPOLCENTRUMB - OBJEKT B O...'!F35</f>
        <v>0</v>
      </c>
      <c r="BE95" s="7"/>
      <c r="BT95" s="131" t="s">
        <v>81</v>
      </c>
      <c r="BU95" s="131" t="s">
        <v>82</v>
      </c>
      <c r="BV95" s="131" t="s">
        <v>77</v>
      </c>
      <c r="BW95" s="131" t="s">
        <v>5</v>
      </c>
      <c r="BX95" s="131" t="s">
        <v>78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FZJVfj4/1V9BWOtWykv0Xf1OiYFfFO7I2NHSe6am7GYbbEl/mg2iyfiqK7/oymti5UEVYyQXg7mnk2BgW5X4Og==" hashValue="p/eHlgj2iDl+Jo4RuryiIsM71Vg1q/7YXMz0dOX1iIusO4ngzMD+dYh6TzwTaaPVO+63tqZcs4so9vffvDO5E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POLCENTRUMB - OBJEKT B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83</v>
      </c>
    </row>
    <row r="4" s="1" customFormat="1" ht="24.96" customHeight="1">
      <c r="B4" s="21"/>
      <c r="D4" s="134" t="s">
        <v>84</v>
      </c>
      <c r="L4" s="21"/>
      <c r="M4" s="135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36" t="s">
        <v>16</v>
      </c>
      <c r="E6" s="39"/>
      <c r="F6" s="39"/>
      <c r="G6" s="39"/>
      <c r="H6" s="39"/>
      <c r="I6" s="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7" t="s">
        <v>17</v>
      </c>
      <c r="F7" s="39"/>
      <c r="G7" s="39"/>
      <c r="H7" s="39"/>
      <c r="I7" s="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6" t="s">
        <v>18</v>
      </c>
      <c r="E9" s="39"/>
      <c r="F9" s="138" t="s">
        <v>1</v>
      </c>
      <c r="G9" s="39"/>
      <c r="H9" s="39"/>
      <c r="I9" s="136" t="s">
        <v>19</v>
      </c>
      <c r="J9" s="138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6" t="s">
        <v>20</v>
      </c>
      <c r="E10" s="39"/>
      <c r="F10" s="138" t="s">
        <v>21</v>
      </c>
      <c r="G10" s="39"/>
      <c r="H10" s="39"/>
      <c r="I10" s="136" t="s">
        <v>22</v>
      </c>
      <c r="J10" s="139" t="str">
        <f>'Rekapitulace stavby'!AN8</f>
        <v>21. 11. 2022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6" t="s">
        <v>24</v>
      </c>
      <c r="E12" s="39"/>
      <c r="F12" s="39"/>
      <c r="G12" s="39"/>
      <c r="H12" s="39"/>
      <c r="I12" s="136" t="s">
        <v>25</v>
      </c>
      <c r="J12" s="138" t="str">
        <f>IF('Rekapitulace stavby'!AN10="","",'Rekapitulace stavby'!AN10)</f>
        <v/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8" t="str">
        <f>IF('Rekapitulace stavby'!E11="","",'Rekapitulace stavby'!E11)</f>
        <v xml:space="preserve"> </v>
      </c>
      <c r="F13" s="39"/>
      <c r="G13" s="39"/>
      <c r="H13" s="39"/>
      <c r="I13" s="136" t="s">
        <v>27</v>
      </c>
      <c r="J13" s="138" t="str">
        <f>IF('Rekapitulace stavby'!AN11="","",'Rekapitulace stavby'!AN11)</f>
        <v/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6" t="s">
        <v>28</v>
      </c>
      <c r="E15" s="39"/>
      <c r="F15" s="39"/>
      <c r="G15" s="39"/>
      <c r="H15" s="39"/>
      <c r="I15" s="136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8"/>
      <c r="G16" s="138"/>
      <c r="H16" s="138"/>
      <c r="I16" s="136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6" t="s">
        <v>30</v>
      </c>
      <c r="E18" s="39"/>
      <c r="F18" s="39"/>
      <c r="G18" s="39"/>
      <c r="H18" s="39"/>
      <c r="I18" s="136" t="s">
        <v>25</v>
      </c>
      <c r="J18" s="138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8" t="s">
        <v>31</v>
      </c>
      <c r="F19" s="39"/>
      <c r="G19" s="39"/>
      <c r="H19" s="39"/>
      <c r="I19" s="136" t="s">
        <v>27</v>
      </c>
      <c r="J19" s="138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6" t="s">
        <v>33</v>
      </c>
      <c r="E21" s="39"/>
      <c r="F21" s="39"/>
      <c r="G21" s="39"/>
      <c r="H21" s="39"/>
      <c r="I21" s="136" t="s">
        <v>25</v>
      </c>
      <c r="J21" s="138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8" t="s">
        <v>34</v>
      </c>
      <c r="F22" s="39"/>
      <c r="G22" s="39"/>
      <c r="H22" s="39"/>
      <c r="I22" s="136" t="s">
        <v>27</v>
      </c>
      <c r="J22" s="138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6" t="s">
        <v>35</v>
      </c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0"/>
      <c r="J25" s="140"/>
      <c r="K25" s="140"/>
      <c r="L25" s="143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4"/>
      <c r="E27" s="144"/>
      <c r="F27" s="144"/>
      <c r="G27" s="144"/>
      <c r="H27" s="144"/>
      <c r="I27" s="144"/>
      <c r="J27" s="144"/>
      <c r="K27" s="144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5" t="s">
        <v>36</v>
      </c>
      <c r="E28" s="39"/>
      <c r="F28" s="39"/>
      <c r="G28" s="39"/>
      <c r="H28" s="39"/>
      <c r="I28" s="39"/>
      <c r="J28" s="146">
        <f>ROUND(J128,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7" t="s">
        <v>38</v>
      </c>
      <c r="G30" s="39"/>
      <c r="H30" s="39"/>
      <c r="I30" s="147" t="s">
        <v>37</v>
      </c>
      <c r="J30" s="147" t="s">
        <v>39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40</v>
      </c>
      <c r="E31" s="136" t="s">
        <v>41</v>
      </c>
      <c r="F31" s="149">
        <f>ROUND((SUM(BE128:BE321)),  2)</f>
        <v>0</v>
      </c>
      <c r="G31" s="39"/>
      <c r="H31" s="39"/>
      <c r="I31" s="150">
        <v>0.20999999999999999</v>
      </c>
      <c r="J31" s="149">
        <f>ROUND(((SUM(BE128:BE321))*I31),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6" t="s">
        <v>42</v>
      </c>
      <c r="F32" s="149">
        <f>ROUND((SUM(BF128:BF321)),  2)</f>
        <v>0</v>
      </c>
      <c r="G32" s="39"/>
      <c r="H32" s="39"/>
      <c r="I32" s="150">
        <v>0.14999999999999999</v>
      </c>
      <c r="J32" s="149">
        <f>ROUND(((SUM(BF128:BF321))*I32),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6" t="s">
        <v>43</v>
      </c>
      <c r="F33" s="149">
        <f>ROUND((SUM(BG128:BG321)),  2)</f>
        <v>0</v>
      </c>
      <c r="G33" s="39"/>
      <c r="H33" s="39"/>
      <c r="I33" s="150">
        <v>0.20999999999999999</v>
      </c>
      <c r="J33" s="149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6" t="s">
        <v>44</v>
      </c>
      <c r="F34" s="149">
        <f>ROUND((SUM(BH128:BH321)),  2)</f>
        <v>0</v>
      </c>
      <c r="G34" s="39"/>
      <c r="H34" s="39"/>
      <c r="I34" s="150">
        <v>0.14999999999999999</v>
      </c>
      <c r="J34" s="149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6" t="s">
        <v>45</v>
      </c>
      <c r="F35" s="149">
        <f>ROUND((SUM(BI128:BI321)),  2)</f>
        <v>0</v>
      </c>
      <c r="G35" s="39"/>
      <c r="H35" s="39"/>
      <c r="I35" s="150">
        <v>0</v>
      </c>
      <c r="J35" s="149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46</v>
      </c>
      <c r="E37" s="153"/>
      <c r="F37" s="153"/>
      <c r="G37" s="154" t="s">
        <v>47</v>
      </c>
      <c r="H37" s="155" t="s">
        <v>48</v>
      </c>
      <c r="I37" s="153"/>
      <c r="J37" s="156">
        <f>SUM(J28:J35)</f>
        <v>0</v>
      </c>
      <c r="K37" s="157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58" t="s">
        <v>49</v>
      </c>
      <c r="E50" s="159"/>
      <c r="F50" s="159"/>
      <c r="G50" s="158" t="s">
        <v>50</v>
      </c>
      <c r="H50" s="159"/>
      <c r="I50" s="159"/>
      <c r="J50" s="159"/>
      <c r="K50" s="15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0" t="s">
        <v>51</v>
      </c>
      <c r="E61" s="161"/>
      <c r="F61" s="162" t="s">
        <v>52</v>
      </c>
      <c r="G61" s="160" t="s">
        <v>51</v>
      </c>
      <c r="H61" s="161"/>
      <c r="I61" s="161"/>
      <c r="J61" s="163" t="s">
        <v>52</v>
      </c>
      <c r="K61" s="161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58" t="s">
        <v>53</v>
      </c>
      <c r="E65" s="164"/>
      <c r="F65" s="164"/>
      <c r="G65" s="158" t="s">
        <v>54</v>
      </c>
      <c r="H65" s="164"/>
      <c r="I65" s="164"/>
      <c r="J65" s="164"/>
      <c r="K65" s="164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0" t="s">
        <v>51</v>
      </c>
      <c r="E76" s="161"/>
      <c r="F76" s="162" t="s">
        <v>52</v>
      </c>
      <c r="G76" s="160" t="s">
        <v>51</v>
      </c>
      <c r="H76" s="161"/>
      <c r="I76" s="161"/>
      <c r="J76" s="163" t="s">
        <v>52</v>
      </c>
      <c r="K76" s="161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OBJEKT B OPRAVA STŘEŠ. PLÁŠTĚ</v>
      </c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RYCHNOV nad KNĚŽNOU</v>
      </c>
      <c r="G87" s="41"/>
      <c r="H87" s="41"/>
      <c r="I87" s="33" t="s">
        <v>22</v>
      </c>
      <c r="J87" s="80" t="str">
        <f>IF(J10="","",J10)</f>
        <v>21. 11. 2022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24</v>
      </c>
      <c r="D89" s="41"/>
      <c r="E89" s="41"/>
      <c r="F89" s="28" t="str">
        <f>E13</f>
        <v xml:space="preserve"> </v>
      </c>
      <c r="G89" s="41"/>
      <c r="H89" s="41"/>
      <c r="I89" s="33" t="s">
        <v>30</v>
      </c>
      <c r="J89" s="37" t="str">
        <f>E19</f>
        <v>ATELIER H1§ATELIER HÁJEK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33" t="s">
        <v>33</v>
      </c>
      <c r="J90" s="37" t="str">
        <f>E22</f>
        <v>ERŠILOVÁ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69" t="s">
        <v>86</v>
      </c>
      <c r="D92" s="170"/>
      <c r="E92" s="170"/>
      <c r="F92" s="170"/>
      <c r="G92" s="170"/>
      <c r="H92" s="170"/>
      <c r="I92" s="170"/>
      <c r="J92" s="171" t="s">
        <v>87</v>
      </c>
      <c r="K92" s="170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72" t="s">
        <v>88</v>
      </c>
      <c r="D94" s="41"/>
      <c r="E94" s="41"/>
      <c r="F94" s="41"/>
      <c r="G94" s="41"/>
      <c r="H94" s="41"/>
      <c r="I94" s="41"/>
      <c r="J94" s="111">
        <f>J128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89</v>
      </c>
    </row>
    <row r="95" s="9" customFormat="1" ht="24.96" customHeight="1">
      <c r="A95" s="9"/>
      <c r="B95" s="173"/>
      <c r="C95" s="174"/>
      <c r="D95" s="175" t="s">
        <v>90</v>
      </c>
      <c r="E95" s="176"/>
      <c r="F95" s="176"/>
      <c r="G95" s="176"/>
      <c r="H95" s="176"/>
      <c r="I95" s="176"/>
      <c r="J95" s="177">
        <f>J129</f>
        <v>0</v>
      </c>
      <c r="K95" s="174"/>
      <c r="L95" s="17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9"/>
      <c r="C96" s="180"/>
      <c r="D96" s="181" t="s">
        <v>91</v>
      </c>
      <c r="E96" s="182"/>
      <c r="F96" s="182"/>
      <c r="G96" s="182"/>
      <c r="H96" s="182"/>
      <c r="I96" s="182"/>
      <c r="J96" s="183">
        <f>J130</f>
        <v>0</v>
      </c>
      <c r="K96" s="180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9"/>
      <c r="C97" s="180"/>
      <c r="D97" s="181" t="s">
        <v>92</v>
      </c>
      <c r="E97" s="182"/>
      <c r="F97" s="182"/>
      <c r="G97" s="182"/>
      <c r="H97" s="182"/>
      <c r="I97" s="182"/>
      <c r="J97" s="183">
        <f>J135</f>
        <v>0</v>
      </c>
      <c r="K97" s="180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9"/>
      <c r="C98" s="180"/>
      <c r="D98" s="181" t="s">
        <v>93</v>
      </c>
      <c r="E98" s="182"/>
      <c r="F98" s="182"/>
      <c r="G98" s="182"/>
      <c r="H98" s="182"/>
      <c r="I98" s="182"/>
      <c r="J98" s="183">
        <f>J155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94</v>
      </c>
      <c r="E99" s="182"/>
      <c r="F99" s="182"/>
      <c r="G99" s="182"/>
      <c r="H99" s="182"/>
      <c r="I99" s="182"/>
      <c r="J99" s="183">
        <f>J192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95</v>
      </c>
      <c r="E100" s="182"/>
      <c r="F100" s="182"/>
      <c r="G100" s="182"/>
      <c r="H100" s="182"/>
      <c r="I100" s="182"/>
      <c r="J100" s="183">
        <f>J205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3"/>
      <c r="C101" s="174"/>
      <c r="D101" s="175" t="s">
        <v>96</v>
      </c>
      <c r="E101" s="176"/>
      <c r="F101" s="176"/>
      <c r="G101" s="176"/>
      <c r="H101" s="176"/>
      <c r="I101" s="176"/>
      <c r="J101" s="177">
        <f>J207</f>
        <v>0</v>
      </c>
      <c r="K101" s="174"/>
      <c r="L101" s="17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9"/>
      <c r="C102" s="180"/>
      <c r="D102" s="181" t="s">
        <v>97</v>
      </c>
      <c r="E102" s="182"/>
      <c r="F102" s="182"/>
      <c r="G102" s="182"/>
      <c r="H102" s="182"/>
      <c r="I102" s="182"/>
      <c r="J102" s="183">
        <f>J208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98</v>
      </c>
      <c r="E103" s="182"/>
      <c r="F103" s="182"/>
      <c r="G103" s="182"/>
      <c r="H103" s="182"/>
      <c r="I103" s="182"/>
      <c r="J103" s="183">
        <f>J230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99</v>
      </c>
      <c r="E104" s="182"/>
      <c r="F104" s="182"/>
      <c r="G104" s="182"/>
      <c r="H104" s="182"/>
      <c r="I104" s="182"/>
      <c r="J104" s="183">
        <f>J272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100</v>
      </c>
      <c r="E105" s="182"/>
      <c r="F105" s="182"/>
      <c r="G105" s="182"/>
      <c r="H105" s="182"/>
      <c r="I105" s="182"/>
      <c r="J105" s="183">
        <f>J275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101</v>
      </c>
      <c r="E106" s="182"/>
      <c r="F106" s="182"/>
      <c r="G106" s="182"/>
      <c r="H106" s="182"/>
      <c r="I106" s="182"/>
      <c r="J106" s="183">
        <f>J282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102</v>
      </c>
      <c r="E107" s="182"/>
      <c r="F107" s="182"/>
      <c r="G107" s="182"/>
      <c r="H107" s="182"/>
      <c r="I107" s="182"/>
      <c r="J107" s="183">
        <f>J311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3"/>
      <c r="C108" s="174"/>
      <c r="D108" s="175" t="s">
        <v>103</v>
      </c>
      <c r="E108" s="176"/>
      <c r="F108" s="176"/>
      <c r="G108" s="176"/>
      <c r="H108" s="176"/>
      <c r="I108" s="176"/>
      <c r="J108" s="177">
        <f>J316</f>
        <v>0</v>
      </c>
      <c r="K108" s="174"/>
      <c r="L108" s="17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79"/>
      <c r="C109" s="180"/>
      <c r="D109" s="181" t="s">
        <v>104</v>
      </c>
      <c r="E109" s="182"/>
      <c r="F109" s="182"/>
      <c r="G109" s="182"/>
      <c r="H109" s="182"/>
      <c r="I109" s="182"/>
      <c r="J109" s="183">
        <f>J317</f>
        <v>0</v>
      </c>
      <c r="K109" s="180"/>
      <c r="L109" s="18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9"/>
      <c r="C110" s="180"/>
      <c r="D110" s="181" t="s">
        <v>105</v>
      </c>
      <c r="E110" s="182"/>
      <c r="F110" s="182"/>
      <c r="G110" s="182"/>
      <c r="H110" s="182"/>
      <c r="I110" s="182"/>
      <c r="J110" s="183">
        <f>J319</f>
        <v>0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106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E7</f>
        <v>OBJEKT B OPRAVA STŘEŠ. PLÁŠTĚ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F10</f>
        <v>RYCHNOV nad KNĚŽNOU</v>
      </c>
      <c r="G122" s="41"/>
      <c r="H122" s="41"/>
      <c r="I122" s="33" t="s">
        <v>22</v>
      </c>
      <c r="J122" s="80" t="str">
        <f>IF(J10="","",J10)</f>
        <v>21. 11. 2022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24</v>
      </c>
      <c r="D124" s="41"/>
      <c r="E124" s="41"/>
      <c r="F124" s="28" t="str">
        <f>E13</f>
        <v xml:space="preserve"> </v>
      </c>
      <c r="G124" s="41"/>
      <c r="H124" s="41"/>
      <c r="I124" s="33" t="s">
        <v>30</v>
      </c>
      <c r="J124" s="37" t="str">
        <f>E19</f>
        <v>ATELIER H1§ATELIER HÁJEK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IF(E16="","",E16)</f>
        <v>Vyplň údaj</v>
      </c>
      <c r="G125" s="41"/>
      <c r="H125" s="41"/>
      <c r="I125" s="33" t="s">
        <v>33</v>
      </c>
      <c r="J125" s="37" t="str">
        <f>E22</f>
        <v>ERŠILOVÁ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85"/>
      <c r="B127" s="186"/>
      <c r="C127" s="187" t="s">
        <v>107</v>
      </c>
      <c r="D127" s="188" t="s">
        <v>61</v>
      </c>
      <c r="E127" s="188" t="s">
        <v>57</v>
      </c>
      <c r="F127" s="188" t="s">
        <v>58</v>
      </c>
      <c r="G127" s="188" t="s">
        <v>108</v>
      </c>
      <c r="H127" s="188" t="s">
        <v>109</v>
      </c>
      <c r="I127" s="188" t="s">
        <v>110</v>
      </c>
      <c r="J127" s="189" t="s">
        <v>87</v>
      </c>
      <c r="K127" s="190" t="s">
        <v>111</v>
      </c>
      <c r="L127" s="191"/>
      <c r="M127" s="101" t="s">
        <v>1</v>
      </c>
      <c r="N127" s="102" t="s">
        <v>40</v>
      </c>
      <c r="O127" s="102" t="s">
        <v>112</v>
      </c>
      <c r="P127" s="102" t="s">
        <v>113</v>
      </c>
      <c r="Q127" s="102" t="s">
        <v>114</v>
      </c>
      <c r="R127" s="102" t="s">
        <v>115</v>
      </c>
      <c r="S127" s="102" t="s">
        <v>116</v>
      </c>
      <c r="T127" s="103" t="s">
        <v>117</v>
      </c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85"/>
      <c r="AE127" s="185"/>
    </row>
    <row r="128" s="2" customFormat="1" ht="22.8" customHeight="1">
      <c r="A128" s="39"/>
      <c r="B128" s="40"/>
      <c r="C128" s="108" t="s">
        <v>118</v>
      </c>
      <c r="D128" s="41"/>
      <c r="E128" s="41"/>
      <c r="F128" s="41"/>
      <c r="G128" s="41"/>
      <c r="H128" s="41"/>
      <c r="I128" s="41"/>
      <c r="J128" s="192">
        <f>BK128</f>
        <v>0</v>
      </c>
      <c r="K128" s="41"/>
      <c r="L128" s="45"/>
      <c r="M128" s="104"/>
      <c r="N128" s="193"/>
      <c r="O128" s="105"/>
      <c r="P128" s="194">
        <f>P129+P207+P316</f>
        <v>0</v>
      </c>
      <c r="Q128" s="105"/>
      <c r="R128" s="194">
        <f>R129+R207+R316</f>
        <v>63.61359745</v>
      </c>
      <c r="S128" s="105"/>
      <c r="T128" s="195">
        <f>T129+T207+T316</f>
        <v>27.154345999999997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89</v>
      </c>
      <c r="BK128" s="196">
        <f>BK129+BK207+BK316</f>
        <v>0</v>
      </c>
    </row>
    <row r="129" s="12" customFormat="1" ht="25.92" customHeight="1">
      <c r="A129" s="12"/>
      <c r="B129" s="197"/>
      <c r="C129" s="198"/>
      <c r="D129" s="199" t="s">
        <v>75</v>
      </c>
      <c r="E129" s="200" t="s">
        <v>119</v>
      </c>
      <c r="F129" s="200" t="s">
        <v>120</v>
      </c>
      <c r="G129" s="198"/>
      <c r="H129" s="198"/>
      <c r="I129" s="201"/>
      <c r="J129" s="202">
        <f>BK129</f>
        <v>0</v>
      </c>
      <c r="K129" s="198"/>
      <c r="L129" s="203"/>
      <c r="M129" s="204"/>
      <c r="N129" s="205"/>
      <c r="O129" s="205"/>
      <c r="P129" s="206">
        <f>P130+P135+P155+P192+P205</f>
        <v>0</v>
      </c>
      <c r="Q129" s="205"/>
      <c r="R129" s="206">
        <f>R130+R135+R155+R192+R205</f>
        <v>56.082588770000001</v>
      </c>
      <c r="S129" s="205"/>
      <c r="T129" s="207">
        <f>T130+T135+T155+T192+T205</f>
        <v>17.601749999999999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8" t="s">
        <v>81</v>
      </c>
      <c r="AT129" s="209" t="s">
        <v>75</v>
      </c>
      <c r="AU129" s="209" t="s">
        <v>76</v>
      </c>
      <c r="AY129" s="208" t="s">
        <v>121</v>
      </c>
      <c r="BK129" s="210">
        <f>BK130+BK135+BK155+BK192+BK205</f>
        <v>0</v>
      </c>
    </row>
    <row r="130" s="12" customFormat="1" ht="22.8" customHeight="1">
      <c r="A130" s="12"/>
      <c r="B130" s="197"/>
      <c r="C130" s="198"/>
      <c r="D130" s="199" t="s">
        <v>75</v>
      </c>
      <c r="E130" s="211" t="s">
        <v>122</v>
      </c>
      <c r="F130" s="211" t="s">
        <v>123</v>
      </c>
      <c r="G130" s="198"/>
      <c r="H130" s="198"/>
      <c r="I130" s="201"/>
      <c r="J130" s="212">
        <f>BK130</f>
        <v>0</v>
      </c>
      <c r="K130" s="198"/>
      <c r="L130" s="203"/>
      <c r="M130" s="204"/>
      <c r="N130" s="205"/>
      <c r="O130" s="205"/>
      <c r="P130" s="206">
        <f>SUM(P131:P134)</f>
        <v>0</v>
      </c>
      <c r="Q130" s="205"/>
      <c r="R130" s="206">
        <f>SUM(R131:R134)</f>
        <v>4.6838649200000004</v>
      </c>
      <c r="S130" s="205"/>
      <c r="T130" s="207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81</v>
      </c>
      <c r="AT130" s="209" t="s">
        <v>75</v>
      </c>
      <c r="AU130" s="209" t="s">
        <v>81</v>
      </c>
      <c r="AY130" s="208" t="s">
        <v>121</v>
      </c>
      <c r="BK130" s="210">
        <f>SUM(BK131:BK134)</f>
        <v>0</v>
      </c>
    </row>
    <row r="131" s="2" customFormat="1" ht="24.15" customHeight="1">
      <c r="A131" s="39"/>
      <c r="B131" s="40"/>
      <c r="C131" s="213" t="s">
        <v>81</v>
      </c>
      <c r="D131" s="213" t="s">
        <v>124</v>
      </c>
      <c r="E131" s="214" t="s">
        <v>125</v>
      </c>
      <c r="F131" s="215" t="s">
        <v>126</v>
      </c>
      <c r="G131" s="216" t="s">
        <v>127</v>
      </c>
      <c r="H131" s="217">
        <v>0.40000000000000002</v>
      </c>
      <c r="I131" s="218"/>
      <c r="J131" s="219">
        <f>ROUND(I131*H131,2)</f>
        <v>0</v>
      </c>
      <c r="K131" s="220"/>
      <c r="L131" s="45"/>
      <c r="M131" s="221" t="s">
        <v>1</v>
      </c>
      <c r="N131" s="222" t="s">
        <v>41</v>
      </c>
      <c r="O131" s="92"/>
      <c r="P131" s="223">
        <f>O131*H131</f>
        <v>0</v>
      </c>
      <c r="Q131" s="223">
        <v>0.16008</v>
      </c>
      <c r="R131" s="223">
        <f>Q131*H131</f>
        <v>0.064032000000000006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128</v>
      </c>
      <c r="AT131" s="225" t="s">
        <v>124</v>
      </c>
      <c r="AU131" s="225" t="s">
        <v>83</v>
      </c>
      <c r="AY131" s="18" t="s">
        <v>121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81</v>
      </c>
      <c r="BK131" s="226">
        <f>ROUND(I131*H131,2)</f>
        <v>0</v>
      </c>
      <c r="BL131" s="18" t="s">
        <v>128</v>
      </c>
      <c r="BM131" s="225" t="s">
        <v>129</v>
      </c>
    </row>
    <row r="132" s="13" customFormat="1">
      <c r="A132" s="13"/>
      <c r="B132" s="227"/>
      <c r="C132" s="228"/>
      <c r="D132" s="229" t="s">
        <v>130</v>
      </c>
      <c r="E132" s="230" t="s">
        <v>1</v>
      </c>
      <c r="F132" s="231" t="s">
        <v>131</v>
      </c>
      <c r="G132" s="228"/>
      <c r="H132" s="232">
        <v>0.40000000000000002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130</v>
      </c>
      <c r="AU132" s="238" t="s">
        <v>83</v>
      </c>
      <c r="AV132" s="13" t="s">
        <v>83</v>
      </c>
      <c r="AW132" s="13" t="s">
        <v>32</v>
      </c>
      <c r="AX132" s="13" t="s">
        <v>76</v>
      </c>
      <c r="AY132" s="238" t="s">
        <v>121</v>
      </c>
    </row>
    <row r="133" s="14" customFormat="1">
      <c r="A133" s="14"/>
      <c r="B133" s="239"/>
      <c r="C133" s="240"/>
      <c r="D133" s="229" t="s">
        <v>130</v>
      </c>
      <c r="E133" s="241" t="s">
        <v>1</v>
      </c>
      <c r="F133" s="242" t="s">
        <v>132</v>
      </c>
      <c r="G133" s="240"/>
      <c r="H133" s="243">
        <v>0.40000000000000002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9" t="s">
        <v>130</v>
      </c>
      <c r="AU133" s="249" t="s">
        <v>83</v>
      </c>
      <c r="AV133" s="14" t="s">
        <v>128</v>
      </c>
      <c r="AW133" s="14" t="s">
        <v>32</v>
      </c>
      <c r="AX133" s="14" t="s">
        <v>81</v>
      </c>
      <c r="AY133" s="249" t="s">
        <v>121</v>
      </c>
    </row>
    <row r="134" s="2" customFormat="1" ht="24.15" customHeight="1">
      <c r="A134" s="39"/>
      <c r="B134" s="40"/>
      <c r="C134" s="213" t="s">
        <v>83</v>
      </c>
      <c r="D134" s="213" t="s">
        <v>124</v>
      </c>
      <c r="E134" s="214" t="s">
        <v>133</v>
      </c>
      <c r="F134" s="215" t="s">
        <v>134</v>
      </c>
      <c r="G134" s="216" t="s">
        <v>127</v>
      </c>
      <c r="H134" s="217">
        <v>61.003999999999998</v>
      </c>
      <c r="I134" s="218"/>
      <c r="J134" s="219">
        <f>ROUND(I134*H134,2)</f>
        <v>0</v>
      </c>
      <c r="K134" s="220"/>
      <c r="L134" s="45"/>
      <c r="M134" s="221" t="s">
        <v>1</v>
      </c>
      <c r="N134" s="222" t="s">
        <v>41</v>
      </c>
      <c r="O134" s="92"/>
      <c r="P134" s="223">
        <f>O134*H134</f>
        <v>0</v>
      </c>
      <c r="Q134" s="223">
        <v>0.075730000000000006</v>
      </c>
      <c r="R134" s="223">
        <f>Q134*H134</f>
        <v>4.6198329200000003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128</v>
      </c>
      <c r="AT134" s="225" t="s">
        <v>124</v>
      </c>
      <c r="AU134" s="225" t="s">
        <v>83</v>
      </c>
      <c r="AY134" s="18" t="s">
        <v>121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81</v>
      </c>
      <c r="BK134" s="226">
        <f>ROUND(I134*H134,2)</f>
        <v>0</v>
      </c>
      <c r="BL134" s="18" t="s">
        <v>128</v>
      </c>
      <c r="BM134" s="225" t="s">
        <v>135</v>
      </c>
    </row>
    <row r="135" s="12" customFormat="1" ht="22.8" customHeight="1">
      <c r="A135" s="12"/>
      <c r="B135" s="197"/>
      <c r="C135" s="198"/>
      <c r="D135" s="199" t="s">
        <v>75</v>
      </c>
      <c r="E135" s="211" t="s">
        <v>128</v>
      </c>
      <c r="F135" s="211" t="s">
        <v>136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SUM(P136:P154)</f>
        <v>0</v>
      </c>
      <c r="Q135" s="205"/>
      <c r="R135" s="206">
        <f>SUM(R136:R154)</f>
        <v>51.130985290000005</v>
      </c>
      <c r="S135" s="205"/>
      <c r="T135" s="207">
        <f>SUM(T136:T154)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81</v>
      </c>
      <c r="AT135" s="209" t="s">
        <v>75</v>
      </c>
      <c r="AU135" s="209" t="s">
        <v>81</v>
      </c>
      <c r="AY135" s="208" t="s">
        <v>121</v>
      </c>
      <c r="BK135" s="210">
        <f>SUM(BK136:BK154)</f>
        <v>0</v>
      </c>
    </row>
    <row r="136" s="2" customFormat="1" ht="16.5" customHeight="1">
      <c r="A136" s="39"/>
      <c r="B136" s="40"/>
      <c r="C136" s="213" t="s">
        <v>122</v>
      </c>
      <c r="D136" s="213" t="s">
        <v>124</v>
      </c>
      <c r="E136" s="214" t="s">
        <v>137</v>
      </c>
      <c r="F136" s="215" t="s">
        <v>138</v>
      </c>
      <c r="G136" s="216" t="s">
        <v>139</v>
      </c>
      <c r="H136" s="217">
        <v>13</v>
      </c>
      <c r="I136" s="218"/>
      <c r="J136" s="219">
        <f>ROUND(I136*H136,2)</f>
        <v>0</v>
      </c>
      <c r="K136" s="220"/>
      <c r="L136" s="45"/>
      <c r="M136" s="221" t="s">
        <v>1</v>
      </c>
      <c r="N136" s="222" t="s">
        <v>41</v>
      </c>
      <c r="O136" s="92"/>
      <c r="P136" s="223">
        <f>O136*H136</f>
        <v>0</v>
      </c>
      <c r="Q136" s="223">
        <v>0.086419999999999997</v>
      </c>
      <c r="R136" s="223">
        <f>Q136*H136</f>
        <v>1.1234599999999999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128</v>
      </c>
      <c r="AT136" s="225" t="s">
        <v>124</v>
      </c>
      <c r="AU136" s="225" t="s">
        <v>83</v>
      </c>
      <c r="AY136" s="18" t="s">
        <v>121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81</v>
      </c>
      <c r="BK136" s="226">
        <f>ROUND(I136*H136,2)</f>
        <v>0</v>
      </c>
      <c r="BL136" s="18" t="s">
        <v>128</v>
      </c>
      <c r="BM136" s="225" t="s">
        <v>140</v>
      </c>
    </row>
    <row r="137" s="13" customFormat="1">
      <c r="A137" s="13"/>
      <c r="B137" s="227"/>
      <c r="C137" s="228"/>
      <c r="D137" s="229" t="s">
        <v>130</v>
      </c>
      <c r="E137" s="230" t="s">
        <v>1</v>
      </c>
      <c r="F137" s="231" t="s">
        <v>141</v>
      </c>
      <c r="G137" s="228"/>
      <c r="H137" s="232">
        <v>13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130</v>
      </c>
      <c r="AU137" s="238" t="s">
        <v>83</v>
      </c>
      <c r="AV137" s="13" t="s">
        <v>83</v>
      </c>
      <c r="AW137" s="13" t="s">
        <v>32</v>
      </c>
      <c r="AX137" s="13" t="s">
        <v>76</v>
      </c>
      <c r="AY137" s="238" t="s">
        <v>121</v>
      </c>
    </row>
    <row r="138" s="14" customFormat="1">
      <c r="A138" s="14"/>
      <c r="B138" s="239"/>
      <c r="C138" s="240"/>
      <c r="D138" s="229" t="s">
        <v>130</v>
      </c>
      <c r="E138" s="241" t="s">
        <v>1</v>
      </c>
      <c r="F138" s="242" t="s">
        <v>132</v>
      </c>
      <c r="G138" s="240"/>
      <c r="H138" s="243">
        <v>13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130</v>
      </c>
      <c r="AU138" s="249" t="s">
        <v>83</v>
      </c>
      <c r="AV138" s="14" t="s">
        <v>128</v>
      </c>
      <c r="AW138" s="14" t="s">
        <v>32</v>
      </c>
      <c r="AX138" s="14" t="s">
        <v>81</v>
      </c>
      <c r="AY138" s="249" t="s">
        <v>121</v>
      </c>
    </row>
    <row r="139" s="2" customFormat="1" ht="21.75" customHeight="1">
      <c r="A139" s="39"/>
      <c r="B139" s="40"/>
      <c r="C139" s="213" t="s">
        <v>128</v>
      </c>
      <c r="D139" s="213" t="s">
        <v>124</v>
      </c>
      <c r="E139" s="214" t="s">
        <v>142</v>
      </c>
      <c r="F139" s="215" t="s">
        <v>143</v>
      </c>
      <c r="G139" s="216" t="s">
        <v>144</v>
      </c>
      <c r="H139" s="217">
        <v>0.94799999999999995</v>
      </c>
      <c r="I139" s="218"/>
      <c r="J139" s="219">
        <f>ROUND(I139*H139,2)</f>
        <v>0</v>
      </c>
      <c r="K139" s="220"/>
      <c r="L139" s="45"/>
      <c r="M139" s="221" t="s">
        <v>1</v>
      </c>
      <c r="N139" s="222" t="s">
        <v>41</v>
      </c>
      <c r="O139" s="92"/>
      <c r="P139" s="223">
        <f>O139*H139</f>
        <v>0</v>
      </c>
      <c r="Q139" s="223">
        <v>2.45343</v>
      </c>
      <c r="R139" s="223">
        <f>Q139*H139</f>
        <v>2.3258516399999998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128</v>
      </c>
      <c r="AT139" s="225" t="s">
        <v>124</v>
      </c>
      <c r="AU139" s="225" t="s">
        <v>83</v>
      </c>
      <c r="AY139" s="18" t="s">
        <v>121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81</v>
      </c>
      <c r="BK139" s="226">
        <f>ROUND(I139*H139,2)</f>
        <v>0</v>
      </c>
      <c r="BL139" s="18" t="s">
        <v>128</v>
      </c>
      <c r="BM139" s="225" t="s">
        <v>145</v>
      </c>
    </row>
    <row r="140" s="15" customFormat="1">
      <c r="A140" s="15"/>
      <c r="B140" s="250"/>
      <c r="C140" s="251"/>
      <c r="D140" s="229" t="s">
        <v>130</v>
      </c>
      <c r="E140" s="252" t="s">
        <v>1</v>
      </c>
      <c r="F140" s="253" t="s">
        <v>146</v>
      </c>
      <c r="G140" s="251"/>
      <c r="H140" s="252" t="s">
        <v>1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9" t="s">
        <v>130</v>
      </c>
      <c r="AU140" s="259" t="s">
        <v>83</v>
      </c>
      <c r="AV140" s="15" t="s">
        <v>81</v>
      </c>
      <c r="AW140" s="15" t="s">
        <v>32</v>
      </c>
      <c r="AX140" s="15" t="s">
        <v>76</v>
      </c>
      <c r="AY140" s="259" t="s">
        <v>121</v>
      </c>
    </row>
    <row r="141" s="13" customFormat="1">
      <c r="A141" s="13"/>
      <c r="B141" s="227"/>
      <c r="C141" s="228"/>
      <c r="D141" s="229" t="s">
        <v>130</v>
      </c>
      <c r="E141" s="230" t="s">
        <v>1</v>
      </c>
      <c r="F141" s="231" t="s">
        <v>147</v>
      </c>
      <c r="G141" s="228"/>
      <c r="H141" s="232">
        <v>0.94799999999999995</v>
      </c>
      <c r="I141" s="233"/>
      <c r="J141" s="228"/>
      <c r="K141" s="228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130</v>
      </c>
      <c r="AU141" s="238" t="s">
        <v>83</v>
      </c>
      <c r="AV141" s="13" t="s">
        <v>83</v>
      </c>
      <c r="AW141" s="13" t="s">
        <v>32</v>
      </c>
      <c r="AX141" s="13" t="s">
        <v>76</v>
      </c>
      <c r="AY141" s="238" t="s">
        <v>121</v>
      </c>
    </row>
    <row r="142" s="14" customFormat="1">
      <c r="A142" s="14"/>
      <c r="B142" s="239"/>
      <c r="C142" s="240"/>
      <c r="D142" s="229" t="s">
        <v>130</v>
      </c>
      <c r="E142" s="241" t="s">
        <v>1</v>
      </c>
      <c r="F142" s="242" t="s">
        <v>132</v>
      </c>
      <c r="G142" s="240"/>
      <c r="H142" s="243">
        <v>0.94799999999999995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130</v>
      </c>
      <c r="AU142" s="249" t="s">
        <v>83</v>
      </c>
      <c r="AV142" s="14" t="s">
        <v>128</v>
      </c>
      <c r="AW142" s="14" t="s">
        <v>32</v>
      </c>
      <c r="AX142" s="14" t="s">
        <v>81</v>
      </c>
      <c r="AY142" s="249" t="s">
        <v>121</v>
      </c>
    </row>
    <row r="143" s="2" customFormat="1" ht="33" customHeight="1">
      <c r="A143" s="39"/>
      <c r="B143" s="40"/>
      <c r="C143" s="213" t="s">
        <v>148</v>
      </c>
      <c r="D143" s="213" t="s">
        <v>124</v>
      </c>
      <c r="E143" s="214" t="s">
        <v>149</v>
      </c>
      <c r="F143" s="215" t="s">
        <v>150</v>
      </c>
      <c r="G143" s="216" t="s">
        <v>127</v>
      </c>
      <c r="H143" s="217">
        <v>9.4749999999999996</v>
      </c>
      <c r="I143" s="218"/>
      <c r="J143" s="219">
        <f>ROUND(I143*H143,2)</f>
        <v>0</v>
      </c>
      <c r="K143" s="220"/>
      <c r="L143" s="45"/>
      <c r="M143" s="221" t="s">
        <v>1</v>
      </c>
      <c r="N143" s="222" t="s">
        <v>41</v>
      </c>
      <c r="O143" s="92"/>
      <c r="P143" s="223">
        <f>O143*H143</f>
        <v>0</v>
      </c>
      <c r="Q143" s="223">
        <v>0.01103</v>
      </c>
      <c r="R143" s="223">
        <f>Q143*H143</f>
        <v>0.10450925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128</v>
      </c>
      <c r="AT143" s="225" t="s">
        <v>124</v>
      </c>
      <c r="AU143" s="225" t="s">
        <v>83</v>
      </c>
      <c r="AY143" s="18" t="s">
        <v>121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81</v>
      </c>
      <c r="BK143" s="226">
        <f>ROUND(I143*H143,2)</f>
        <v>0</v>
      </c>
      <c r="BL143" s="18" t="s">
        <v>128</v>
      </c>
      <c r="BM143" s="225" t="s">
        <v>151</v>
      </c>
    </row>
    <row r="144" s="15" customFormat="1">
      <c r="A144" s="15"/>
      <c r="B144" s="250"/>
      <c r="C144" s="251"/>
      <c r="D144" s="229" t="s">
        <v>130</v>
      </c>
      <c r="E144" s="252" t="s">
        <v>1</v>
      </c>
      <c r="F144" s="253" t="s">
        <v>146</v>
      </c>
      <c r="G144" s="251"/>
      <c r="H144" s="252" t="s">
        <v>1</v>
      </c>
      <c r="I144" s="254"/>
      <c r="J144" s="251"/>
      <c r="K144" s="251"/>
      <c r="L144" s="255"/>
      <c r="M144" s="256"/>
      <c r="N144" s="257"/>
      <c r="O144" s="257"/>
      <c r="P144" s="257"/>
      <c r="Q144" s="257"/>
      <c r="R144" s="257"/>
      <c r="S144" s="257"/>
      <c r="T144" s="25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9" t="s">
        <v>130</v>
      </c>
      <c r="AU144" s="259" t="s">
        <v>83</v>
      </c>
      <c r="AV144" s="15" t="s">
        <v>81</v>
      </c>
      <c r="AW144" s="15" t="s">
        <v>32</v>
      </c>
      <c r="AX144" s="15" t="s">
        <v>76</v>
      </c>
      <c r="AY144" s="259" t="s">
        <v>121</v>
      </c>
    </row>
    <row r="145" s="13" customFormat="1">
      <c r="A145" s="13"/>
      <c r="B145" s="227"/>
      <c r="C145" s="228"/>
      <c r="D145" s="229" t="s">
        <v>130</v>
      </c>
      <c r="E145" s="230" t="s">
        <v>1</v>
      </c>
      <c r="F145" s="231" t="s">
        <v>152</v>
      </c>
      <c r="G145" s="228"/>
      <c r="H145" s="232">
        <v>9.4749999999999996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130</v>
      </c>
      <c r="AU145" s="238" t="s">
        <v>83</v>
      </c>
      <c r="AV145" s="13" t="s">
        <v>83</v>
      </c>
      <c r="AW145" s="13" t="s">
        <v>32</v>
      </c>
      <c r="AX145" s="13" t="s">
        <v>76</v>
      </c>
      <c r="AY145" s="238" t="s">
        <v>121</v>
      </c>
    </row>
    <row r="146" s="14" customFormat="1">
      <c r="A146" s="14"/>
      <c r="B146" s="239"/>
      <c r="C146" s="240"/>
      <c r="D146" s="229" t="s">
        <v>130</v>
      </c>
      <c r="E146" s="241" t="s">
        <v>1</v>
      </c>
      <c r="F146" s="242" t="s">
        <v>132</v>
      </c>
      <c r="G146" s="240"/>
      <c r="H146" s="243">
        <v>9.4749999999999996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130</v>
      </c>
      <c r="AU146" s="249" t="s">
        <v>83</v>
      </c>
      <c r="AV146" s="14" t="s">
        <v>128</v>
      </c>
      <c r="AW146" s="14" t="s">
        <v>32</v>
      </c>
      <c r="AX146" s="14" t="s">
        <v>81</v>
      </c>
      <c r="AY146" s="249" t="s">
        <v>121</v>
      </c>
    </row>
    <row r="147" s="2" customFormat="1" ht="16.5" customHeight="1">
      <c r="A147" s="39"/>
      <c r="B147" s="40"/>
      <c r="C147" s="213" t="s">
        <v>153</v>
      </c>
      <c r="D147" s="213" t="s">
        <v>124</v>
      </c>
      <c r="E147" s="214" t="s">
        <v>154</v>
      </c>
      <c r="F147" s="215" t="s">
        <v>155</v>
      </c>
      <c r="G147" s="216" t="s">
        <v>156</v>
      </c>
      <c r="H147" s="217">
        <v>0.089999999999999997</v>
      </c>
      <c r="I147" s="218"/>
      <c r="J147" s="219">
        <f>ROUND(I147*H147,2)</f>
        <v>0</v>
      </c>
      <c r="K147" s="220"/>
      <c r="L147" s="45"/>
      <c r="M147" s="221" t="s">
        <v>1</v>
      </c>
      <c r="N147" s="222" t="s">
        <v>41</v>
      </c>
      <c r="O147" s="92"/>
      <c r="P147" s="223">
        <f>O147*H147</f>
        <v>0</v>
      </c>
      <c r="Q147" s="223">
        <v>1.0551600000000001</v>
      </c>
      <c r="R147" s="223">
        <f>Q147*H147</f>
        <v>0.094964400000000004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128</v>
      </c>
      <c r="AT147" s="225" t="s">
        <v>124</v>
      </c>
      <c r="AU147" s="225" t="s">
        <v>83</v>
      </c>
      <c r="AY147" s="18" t="s">
        <v>121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81</v>
      </c>
      <c r="BK147" s="226">
        <f>ROUND(I147*H147,2)</f>
        <v>0</v>
      </c>
      <c r="BL147" s="18" t="s">
        <v>128</v>
      </c>
      <c r="BM147" s="225" t="s">
        <v>157</v>
      </c>
    </row>
    <row r="148" s="13" customFormat="1">
      <c r="A148" s="13"/>
      <c r="B148" s="227"/>
      <c r="C148" s="228"/>
      <c r="D148" s="229" t="s">
        <v>130</v>
      </c>
      <c r="E148" s="230" t="s">
        <v>1</v>
      </c>
      <c r="F148" s="231" t="s">
        <v>158</v>
      </c>
      <c r="G148" s="228"/>
      <c r="H148" s="232">
        <v>0.089999999999999997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130</v>
      </c>
      <c r="AU148" s="238" t="s">
        <v>83</v>
      </c>
      <c r="AV148" s="13" t="s">
        <v>83</v>
      </c>
      <c r="AW148" s="13" t="s">
        <v>32</v>
      </c>
      <c r="AX148" s="13" t="s">
        <v>81</v>
      </c>
      <c r="AY148" s="238" t="s">
        <v>121</v>
      </c>
    </row>
    <row r="149" s="2" customFormat="1" ht="16.5" customHeight="1">
      <c r="A149" s="39"/>
      <c r="B149" s="40"/>
      <c r="C149" s="213" t="s">
        <v>159</v>
      </c>
      <c r="D149" s="213" t="s">
        <v>124</v>
      </c>
      <c r="E149" s="214" t="s">
        <v>160</v>
      </c>
      <c r="F149" s="215" t="s">
        <v>161</v>
      </c>
      <c r="G149" s="216" t="s">
        <v>139</v>
      </c>
      <c r="H149" s="217">
        <v>7</v>
      </c>
      <c r="I149" s="218"/>
      <c r="J149" s="219">
        <f>ROUND(I149*H149,2)</f>
        <v>0</v>
      </c>
      <c r="K149" s="220"/>
      <c r="L149" s="45"/>
      <c r="M149" s="221" t="s">
        <v>1</v>
      </c>
      <c r="N149" s="222" t="s">
        <v>41</v>
      </c>
      <c r="O149" s="92"/>
      <c r="P149" s="223">
        <f>O149*H149</f>
        <v>0</v>
      </c>
      <c r="Q149" s="223">
        <v>1.0551600000000001</v>
      </c>
      <c r="R149" s="223">
        <f>Q149*H149</f>
        <v>7.3861200000000009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128</v>
      </c>
      <c r="AT149" s="225" t="s">
        <v>124</v>
      </c>
      <c r="AU149" s="225" t="s">
        <v>83</v>
      </c>
      <c r="AY149" s="18" t="s">
        <v>121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81</v>
      </c>
      <c r="BK149" s="226">
        <f>ROUND(I149*H149,2)</f>
        <v>0</v>
      </c>
      <c r="BL149" s="18" t="s">
        <v>128</v>
      </c>
      <c r="BM149" s="225" t="s">
        <v>162</v>
      </c>
    </row>
    <row r="150" s="13" customFormat="1">
      <c r="A150" s="13"/>
      <c r="B150" s="227"/>
      <c r="C150" s="228"/>
      <c r="D150" s="229" t="s">
        <v>130</v>
      </c>
      <c r="E150" s="230" t="s">
        <v>1</v>
      </c>
      <c r="F150" s="231" t="s">
        <v>163</v>
      </c>
      <c r="G150" s="228"/>
      <c r="H150" s="232">
        <v>7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130</v>
      </c>
      <c r="AU150" s="238" t="s">
        <v>83</v>
      </c>
      <c r="AV150" s="13" t="s">
        <v>83</v>
      </c>
      <c r="AW150" s="13" t="s">
        <v>32</v>
      </c>
      <c r="AX150" s="13" t="s">
        <v>76</v>
      </c>
      <c r="AY150" s="238" t="s">
        <v>121</v>
      </c>
    </row>
    <row r="151" s="14" customFormat="1">
      <c r="A151" s="14"/>
      <c r="B151" s="239"/>
      <c r="C151" s="240"/>
      <c r="D151" s="229" t="s">
        <v>130</v>
      </c>
      <c r="E151" s="241" t="s">
        <v>1</v>
      </c>
      <c r="F151" s="242" t="s">
        <v>132</v>
      </c>
      <c r="G151" s="240"/>
      <c r="H151" s="243">
        <v>7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130</v>
      </c>
      <c r="AU151" s="249" t="s">
        <v>83</v>
      </c>
      <c r="AV151" s="14" t="s">
        <v>128</v>
      </c>
      <c r="AW151" s="14" t="s">
        <v>32</v>
      </c>
      <c r="AX151" s="14" t="s">
        <v>81</v>
      </c>
      <c r="AY151" s="249" t="s">
        <v>121</v>
      </c>
    </row>
    <row r="152" s="2" customFormat="1" ht="24.15" customHeight="1">
      <c r="A152" s="39"/>
      <c r="B152" s="40"/>
      <c r="C152" s="213" t="s">
        <v>164</v>
      </c>
      <c r="D152" s="213" t="s">
        <v>124</v>
      </c>
      <c r="E152" s="214" t="s">
        <v>165</v>
      </c>
      <c r="F152" s="215" t="s">
        <v>166</v>
      </c>
      <c r="G152" s="216" t="s">
        <v>139</v>
      </c>
      <c r="H152" s="217">
        <v>38</v>
      </c>
      <c r="I152" s="218"/>
      <c r="J152" s="219">
        <f>ROUND(I152*H152,2)</f>
        <v>0</v>
      </c>
      <c r="K152" s="220"/>
      <c r="L152" s="45"/>
      <c r="M152" s="221" t="s">
        <v>1</v>
      </c>
      <c r="N152" s="222" t="s">
        <v>41</v>
      </c>
      <c r="O152" s="92"/>
      <c r="P152" s="223">
        <f>O152*H152</f>
        <v>0</v>
      </c>
      <c r="Q152" s="223">
        <v>1.0551600000000001</v>
      </c>
      <c r="R152" s="223">
        <f>Q152*H152</f>
        <v>40.096080000000001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128</v>
      </c>
      <c r="AT152" s="225" t="s">
        <v>124</v>
      </c>
      <c r="AU152" s="225" t="s">
        <v>83</v>
      </c>
      <c r="AY152" s="18" t="s">
        <v>121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81</v>
      </c>
      <c r="BK152" s="226">
        <f>ROUND(I152*H152,2)</f>
        <v>0</v>
      </c>
      <c r="BL152" s="18" t="s">
        <v>128</v>
      </c>
      <c r="BM152" s="225" t="s">
        <v>167</v>
      </c>
    </row>
    <row r="153" s="13" customFormat="1">
      <c r="A153" s="13"/>
      <c r="B153" s="227"/>
      <c r="C153" s="228"/>
      <c r="D153" s="229" t="s">
        <v>130</v>
      </c>
      <c r="E153" s="230" t="s">
        <v>1</v>
      </c>
      <c r="F153" s="231" t="s">
        <v>168</v>
      </c>
      <c r="G153" s="228"/>
      <c r="H153" s="232">
        <v>38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130</v>
      </c>
      <c r="AU153" s="238" t="s">
        <v>83</v>
      </c>
      <c r="AV153" s="13" t="s">
        <v>83</v>
      </c>
      <c r="AW153" s="13" t="s">
        <v>32</v>
      </c>
      <c r="AX153" s="13" t="s">
        <v>76</v>
      </c>
      <c r="AY153" s="238" t="s">
        <v>121</v>
      </c>
    </row>
    <row r="154" s="14" customFormat="1">
      <c r="A154" s="14"/>
      <c r="B154" s="239"/>
      <c r="C154" s="240"/>
      <c r="D154" s="229" t="s">
        <v>130</v>
      </c>
      <c r="E154" s="241" t="s">
        <v>1</v>
      </c>
      <c r="F154" s="242" t="s">
        <v>132</v>
      </c>
      <c r="G154" s="240"/>
      <c r="H154" s="243">
        <v>38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130</v>
      </c>
      <c r="AU154" s="249" t="s">
        <v>83</v>
      </c>
      <c r="AV154" s="14" t="s">
        <v>128</v>
      </c>
      <c r="AW154" s="14" t="s">
        <v>32</v>
      </c>
      <c r="AX154" s="14" t="s">
        <v>81</v>
      </c>
      <c r="AY154" s="249" t="s">
        <v>121</v>
      </c>
    </row>
    <row r="155" s="12" customFormat="1" ht="22.8" customHeight="1">
      <c r="A155" s="12"/>
      <c r="B155" s="197"/>
      <c r="C155" s="198"/>
      <c r="D155" s="199" t="s">
        <v>75</v>
      </c>
      <c r="E155" s="211" t="s">
        <v>169</v>
      </c>
      <c r="F155" s="211" t="s">
        <v>170</v>
      </c>
      <c r="G155" s="198"/>
      <c r="H155" s="198"/>
      <c r="I155" s="201"/>
      <c r="J155" s="212">
        <f>BK155</f>
        <v>0</v>
      </c>
      <c r="K155" s="198"/>
      <c r="L155" s="203"/>
      <c r="M155" s="204"/>
      <c r="N155" s="205"/>
      <c r="O155" s="205"/>
      <c r="P155" s="206">
        <f>SUM(P156:P191)</f>
        <v>0</v>
      </c>
      <c r="Q155" s="205"/>
      <c r="R155" s="206">
        <f>SUM(R156:R191)</f>
        <v>0.26773856000000001</v>
      </c>
      <c r="S155" s="205"/>
      <c r="T155" s="207">
        <f>SUM(T156:T191)</f>
        <v>17.601749999999999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8" t="s">
        <v>81</v>
      </c>
      <c r="AT155" s="209" t="s">
        <v>75</v>
      </c>
      <c r="AU155" s="209" t="s">
        <v>81</v>
      </c>
      <c r="AY155" s="208" t="s">
        <v>121</v>
      </c>
      <c r="BK155" s="210">
        <f>SUM(BK156:BK191)</f>
        <v>0</v>
      </c>
    </row>
    <row r="156" s="2" customFormat="1" ht="24.15" customHeight="1">
      <c r="A156" s="39"/>
      <c r="B156" s="40"/>
      <c r="C156" s="213" t="s">
        <v>169</v>
      </c>
      <c r="D156" s="213" t="s">
        <v>124</v>
      </c>
      <c r="E156" s="214" t="s">
        <v>171</v>
      </c>
      <c r="F156" s="215" t="s">
        <v>172</v>
      </c>
      <c r="G156" s="216" t="s">
        <v>173</v>
      </c>
      <c r="H156" s="217">
        <v>30</v>
      </c>
      <c r="I156" s="218"/>
      <c r="J156" s="219">
        <f>ROUND(I156*H156,2)</f>
        <v>0</v>
      </c>
      <c r="K156" s="220"/>
      <c r="L156" s="45"/>
      <c r="M156" s="221" t="s">
        <v>1</v>
      </c>
      <c r="N156" s="222" t="s">
        <v>41</v>
      </c>
      <c r="O156" s="92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128</v>
      </c>
      <c r="AT156" s="225" t="s">
        <v>124</v>
      </c>
      <c r="AU156" s="225" t="s">
        <v>83</v>
      </c>
      <c r="AY156" s="18" t="s">
        <v>121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81</v>
      </c>
      <c r="BK156" s="226">
        <f>ROUND(I156*H156,2)</f>
        <v>0</v>
      </c>
      <c r="BL156" s="18" t="s">
        <v>128</v>
      </c>
      <c r="BM156" s="225" t="s">
        <v>174</v>
      </c>
    </row>
    <row r="157" s="13" customFormat="1">
      <c r="A157" s="13"/>
      <c r="B157" s="227"/>
      <c r="C157" s="228"/>
      <c r="D157" s="229" t="s">
        <v>130</v>
      </c>
      <c r="E157" s="230" t="s">
        <v>1</v>
      </c>
      <c r="F157" s="231" t="s">
        <v>175</v>
      </c>
      <c r="G157" s="228"/>
      <c r="H157" s="232">
        <v>30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130</v>
      </c>
      <c r="AU157" s="238" t="s">
        <v>83</v>
      </c>
      <c r="AV157" s="13" t="s">
        <v>83</v>
      </c>
      <c r="AW157" s="13" t="s">
        <v>32</v>
      </c>
      <c r="AX157" s="13" t="s">
        <v>76</v>
      </c>
      <c r="AY157" s="238" t="s">
        <v>121</v>
      </c>
    </row>
    <row r="158" s="14" customFormat="1">
      <c r="A158" s="14"/>
      <c r="B158" s="239"/>
      <c r="C158" s="240"/>
      <c r="D158" s="229" t="s">
        <v>130</v>
      </c>
      <c r="E158" s="241" t="s">
        <v>1</v>
      </c>
      <c r="F158" s="242" t="s">
        <v>132</v>
      </c>
      <c r="G158" s="240"/>
      <c r="H158" s="243">
        <v>30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130</v>
      </c>
      <c r="AU158" s="249" t="s">
        <v>83</v>
      </c>
      <c r="AV158" s="14" t="s">
        <v>128</v>
      </c>
      <c r="AW158" s="14" t="s">
        <v>32</v>
      </c>
      <c r="AX158" s="14" t="s">
        <v>81</v>
      </c>
      <c r="AY158" s="249" t="s">
        <v>121</v>
      </c>
    </row>
    <row r="159" s="2" customFormat="1" ht="24.15" customHeight="1">
      <c r="A159" s="39"/>
      <c r="B159" s="40"/>
      <c r="C159" s="213" t="s">
        <v>176</v>
      </c>
      <c r="D159" s="213" t="s">
        <v>124</v>
      </c>
      <c r="E159" s="214" t="s">
        <v>177</v>
      </c>
      <c r="F159" s="215" t="s">
        <v>178</v>
      </c>
      <c r="G159" s="216" t="s">
        <v>127</v>
      </c>
      <c r="H159" s="217">
        <v>642.98500000000001</v>
      </c>
      <c r="I159" s="218"/>
      <c r="J159" s="219">
        <f>ROUND(I159*H159,2)</f>
        <v>0</v>
      </c>
      <c r="K159" s="220"/>
      <c r="L159" s="45"/>
      <c r="M159" s="221" t="s">
        <v>1</v>
      </c>
      <c r="N159" s="222" t="s">
        <v>41</v>
      </c>
      <c r="O159" s="92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128</v>
      </c>
      <c r="AT159" s="225" t="s">
        <v>124</v>
      </c>
      <c r="AU159" s="225" t="s">
        <v>83</v>
      </c>
      <c r="AY159" s="18" t="s">
        <v>121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81</v>
      </c>
      <c r="BK159" s="226">
        <f>ROUND(I159*H159,2)</f>
        <v>0</v>
      </c>
      <c r="BL159" s="18" t="s">
        <v>128</v>
      </c>
      <c r="BM159" s="225" t="s">
        <v>179</v>
      </c>
    </row>
    <row r="160" s="13" customFormat="1">
      <c r="A160" s="13"/>
      <c r="B160" s="227"/>
      <c r="C160" s="228"/>
      <c r="D160" s="229" t="s">
        <v>130</v>
      </c>
      <c r="E160" s="230" t="s">
        <v>1</v>
      </c>
      <c r="F160" s="231" t="s">
        <v>180</v>
      </c>
      <c r="G160" s="228"/>
      <c r="H160" s="232">
        <v>642.98500000000001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130</v>
      </c>
      <c r="AU160" s="238" t="s">
        <v>83</v>
      </c>
      <c r="AV160" s="13" t="s">
        <v>83</v>
      </c>
      <c r="AW160" s="13" t="s">
        <v>32</v>
      </c>
      <c r="AX160" s="13" t="s">
        <v>76</v>
      </c>
      <c r="AY160" s="238" t="s">
        <v>121</v>
      </c>
    </row>
    <row r="161" s="14" customFormat="1">
      <c r="A161" s="14"/>
      <c r="B161" s="239"/>
      <c r="C161" s="240"/>
      <c r="D161" s="229" t="s">
        <v>130</v>
      </c>
      <c r="E161" s="241" t="s">
        <v>1</v>
      </c>
      <c r="F161" s="242" t="s">
        <v>132</v>
      </c>
      <c r="G161" s="240"/>
      <c r="H161" s="243">
        <v>642.98500000000001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130</v>
      </c>
      <c r="AU161" s="249" t="s">
        <v>83</v>
      </c>
      <c r="AV161" s="14" t="s">
        <v>128</v>
      </c>
      <c r="AW161" s="14" t="s">
        <v>32</v>
      </c>
      <c r="AX161" s="14" t="s">
        <v>81</v>
      </c>
      <c r="AY161" s="249" t="s">
        <v>121</v>
      </c>
    </row>
    <row r="162" s="2" customFormat="1" ht="24.15" customHeight="1">
      <c r="A162" s="39"/>
      <c r="B162" s="40"/>
      <c r="C162" s="213" t="s">
        <v>181</v>
      </c>
      <c r="D162" s="213" t="s">
        <v>124</v>
      </c>
      <c r="E162" s="214" t="s">
        <v>182</v>
      </c>
      <c r="F162" s="215" t="s">
        <v>183</v>
      </c>
      <c r="G162" s="216" t="s">
        <v>139</v>
      </c>
      <c r="H162" s="217">
        <v>6</v>
      </c>
      <c r="I162" s="218"/>
      <c r="J162" s="219">
        <f>ROUND(I162*H162,2)</f>
        <v>0</v>
      </c>
      <c r="K162" s="220"/>
      <c r="L162" s="45"/>
      <c r="M162" s="221" t="s">
        <v>1</v>
      </c>
      <c r="N162" s="222" t="s">
        <v>41</v>
      </c>
      <c r="O162" s="92"/>
      <c r="P162" s="223">
        <f>O162*H162</f>
        <v>0</v>
      </c>
      <c r="Q162" s="223">
        <v>0.033000000000000002</v>
      </c>
      <c r="R162" s="223">
        <f>Q162*H162</f>
        <v>0.19800000000000001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128</v>
      </c>
      <c r="AT162" s="225" t="s">
        <v>124</v>
      </c>
      <c r="AU162" s="225" t="s">
        <v>83</v>
      </c>
      <c r="AY162" s="18" t="s">
        <v>121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81</v>
      </c>
      <c r="BK162" s="226">
        <f>ROUND(I162*H162,2)</f>
        <v>0</v>
      </c>
      <c r="BL162" s="18" t="s">
        <v>128</v>
      </c>
      <c r="BM162" s="225" t="s">
        <v>184</v>
      </c>
    </row>
    <row r="163" s="13" customFormat="1">
      <c r="A163" s="13"/>
      <c r="B163" s="227"/>
      <c r="C163" s="228"/>
      <c r="D163" s="229" t="s">
        <v>130</v>
      </c>
      <c r="E163" s="230" t="s">
        <v>1</v>
      </c>
      <c r="F163" s="231" t="s">
        <v>185</v>
      </c>
      <c r="G163" s="228"/>
      <c r="H163" s="232">
        <v>6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130</v>
      </c>
      <c r="AU163" s="238" t="s">
        <v>83</v>
      </c>
      <c r="AV163" s="13" t="s">
        <v>83</v>
      </c>
      <c r="AW163" s="13" t="s">
        <v>32</v>
      </c>
      <c r="AX163" s="13" t="s">
        <v>76</v>
      </c>
      <c r="AY163" s="238" t="s">
        <v>121</v>
      </c>
    </row>
    <row r="164" s="14" customFormat="1">
      <c r="A164" s="14"/>
      <c r="B164" s="239"/>
      <c r="C164" s="240"/>
      <c r="D164" s="229" t="s">
        <v>130</v>
      </c>
      <c r="E164" s="241" t="s">
        <v>1</v>
      </c>
      <c r="F164" s="242" t="s">
        <v>132</v>
      </c>
      <c r="G164" s="240"/>
      <c r="H164" s="243">
        <v>6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130</v>
      </c>
      <c r="AU164" s="249" t="s">
        <v>83</v>
      </c>
      <c r="AV164" s="14" t="s">
        <v>128</v>
      </c>
      <c r="AW164" s="14" t="s">
        <v>32</v>
      </c>
      <c r="AX164" s="14" t="s">
        <v>81</v>
      </c>
      <c r="AY164" s="249" t="s">
        <v>121</v>
      </c>
    </row>
    <row r="165" s="2" customFormat="1" ht="16.5" customHeight="1">
      <c r="A165" s="39"/>
      <c r="B165" s="40"/>
      <c r="C165" s="213" t="s">
        <v>186</v>
      </c>
      <c r="D165" s="213" t="s">
        <v>124</v>
      </c>
      <c r="E165" s="214" t="s">
        <v>187</v>
      </c>
      <c r="F165" s="215" t="s">
        <v>188</v>
      </c>
      <c r="G165" s="216" t="s">
        <v>139</v>
      </c>
      <c r="H165" s="217">
        <v>2</v>
      </c>
      <c r="I165" s="218"/>
      <c r="J165" s="219">
        <f>ROUND(I165*H165,2)</f>
        <v>0</v>
      </c>
      <c r="K165" s="220"/>
      <c r="L165" s="45"/>
      <c r="M165" s="221" t="s">
        <v>1</v>
      </c>
      <c r="N165" s="222" t="s">
        <v>41</v>
      </c>
      <c r="O165" s="92"/>
      <c r="P165" s="223">
        <f>O165*H165</f>
        <v>0</v>
      </c>
      <c r="Q165" s="223">
        <v>0.033000000000000002</v>
      </c>
      <c r="R165" s="223">
        <f>Q165*H165</f>
        <v>0.066000000000000003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128</v>
      </c>
      <c r="AT165" s="225" t="s">
        <v>124</v>
      </c>
      <c r="AU165" s="225" t="s">
        <v>83</v>
      </c>
      <c r="AY165" s="18" t="s">
        <v>121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81</v>
      </c>
      <c r="BK165" s="226">
        <f>ROUND(I165*H165,2)</f>
        <v>0</v>
      </c>
      <c r="BL165" s="18" t="s">
        <v>128</v>
      </c>
      <c r="BM165" s="225" t="s">
        <v>189</v>
      </c>
    </row>
    <row r="166" s="13" customFormat="1">
      <c r="A166" s="13"/>
      <c r="B166" s="227"/>
      <c r="C166" s="228"/>
      <c r="D166" s="229" t="s">
        <v>130</v>
      </c>
      <c r="E166" s="230" t="s">
        <v>1</v>
      </c>
      <c r="F166" s="231" t="s">
        <v>190</v>
      </c>
      <c r="G166" s="228"/>
      <c r="H166" s="232">
        <v>2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130</v>
      </c>
      <c r="AU166" s="238" t="s">
        <v>83</v>
      </c>
      <c r="AV166" s="13" t="s">
        <v>83</v>
      </c>
      <c r="AW166" s="13" t="s">
        <v>32</v>
      </c>
      <c r="AX166" s="13" t="s">
        <v>76</v>
      </c>
      <c r="AY166" s="238" t="s">
        <v>121</v>
      </c>
    </row>
    <row r="167" s="14" customFormat="1">
      <c r="A167" s="14"/>
      <c r="B167" s="239"/>
      <c r="C167" s="240"/>
      <c r="D167" s="229" t="s">
        <v>130</v>
      </c>
      <c r="E167" s="241" t="s">
        <v>1</v>
      </c>
      <c r="F167" s="242" t="s">
        <v>132</v>
      </c>
      <c r="G167" s="240"/>
      <c r="H167" s="243">
        <v>2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130</v>
      </c>
      <c r="AU167" s="249" t="s">
        <v>83</v>
      </c>
      <c r="AV167" s="14" t="s">
        <v>128</v>
      </c>
      <c r="AW167" s="14" t="s">
        <v>32</v>
      </c>
      <c r="AX167" s="14" t="s">
        <v>81</v>
      </c>
      <c r="AY167" s="249" t="s">
        <v>121</v>
      </c>
    </row>
    <row r="168" s="2" customFormat="1" ht="24.15" customHeight="1">
      <c r="A168" s="39"/>
      <c r="B168" s="40"/>
      <c r="C168" s="213" t="s">
        <v>191</v>
      </c>
      <c r="D168" s="213" t="s">
        <v>124</v>
      </c>
      <c r="E168" s="214" t="s">
        <v>192</v>
      </c>
      <c r="F168" s="215" t="s">
        <v>193</v>
      </c>
      <c r="G168" s="216" t="s">
        <v>144</v>
      </c>
      <c r="H168" s="217">
        <v>0.40000000000000002</v>
      </c>
      <c r="I168" s="218"/>
      <c r="J168" s="219">
        <f>ROUND(I168*H168,2)</f>
        <v>0</v>
      </c>
      <c r="K168" s="220"/>
      <c r="L168" s="45"/>
      <c r="M168" s="221" t="s">
        <v>1</v>
      </c>
      <c r="N168" s="222" t="s">
        <v>41</v>
      </c>
      <c r="O168" s="92"/>
      <c r="P168" s="223">
        <f>O168*H168</f>
        <v>0</v>
      </c>
      <c r="Q168" s="223">
        <v>0</v>
      </c>
      <c r="R168" s="223">
        <f>Q168*H168</f>
        <v>0</v>
      </c>
      <c r="S168" s="223">
        <v>1.8</v>
      </c>
      <c r="T168" s="224">
        <f>S168*H168</f>
        <v>0.72000000000000008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128</v>
      </c>
      <c r="AT168" s="225" t="s">
        <v>124</v>
      </c>
      <c r="AU168" s="225" t="s">
        <v>83</v>
      </c>
      <c r="AY168" s="18" t="s">
        <v>121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81</v>
      </c>
      <c r="BK168" s="226">
        <f>ROUND(I168*H168,2)</f>
        <v>0</v>
      </c>
      <c r="BL168" s="18" t="s">
        <v>128</v>
      </c>
      <c r="BM168" s="225" t="s">
        <v>194</v>
      </c>
    </row>
    <row r="169" s="13" customFormat="1">
      <c r="A169" s="13"/>
      <c r="B169" s="227"/>
      <c r="C169" s="228"/>
      <c r="D169" s="229" t="s">
        <v>130</v>
      </c>
      <c r="E169" s="230" t="s">
        <v>1</v>
      </c>
      <c r="F169" s="231" t="s">
        <v>195</v>
      </c>
      <c r="G169" s="228"/>
      <c r="H169" s="232">
        <v>0.40000000000000002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130</v>
      </c>
      <c r="AU169" s="238" t="s">
        <v>83</v>
      </c>
      <c r="AV169" s="13" t="s">
        <v>83</v>
      </c>
      <c r="AW169" s="13" t="s">
        <v>32</v>
      </c>
      <c r="AX169" s="13" t="s">
        <v>76</v>
      </c>
      <c r="AY169" s="238" t="s">
        <v>121</v>
      </c>
    </row>
    <row r="170" s="14" customFormat="1">
      <c r="A170" s="14"/>
      <c r="B170" s="239"/>
      <c r="C170" s="240"/>
      <c r="D170" s="229" t="s">
        <v>130</v>
      </c>
      <c r="E170" s="241" t="s">
        <v>1</v>
      </c>
      <c r="F170" s="242" t="s">
        <v>132</v>
      </c>
      <c r="G170" s="240"/>
      <c r="H170" s="243">
        <v>0.40000000000000002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130</v>
      </c>
      <c r="AU170" s="249" t="s">
        <v>83</v>
      </c>
      <c r="AV170" s="14" t="s">
        <v>128</v>
      </c>
      <c r="AW170" s="14" t="s">
        <v>32</v>
      </c>
      <c r="AX170" s="14" t="s">
        <v>81</v>
      </c>
      <c r="AY170" s="249" t="s">
        <v>121</v>
      </c>
    </row>
    <row r="171" s="2" customFormat="1" ht="21.75" customHeight="1">
      <c r="A171" s="39"/>
      <c r="B171" s="40"/>
      <c r="C171" s="213" t="s">
        <v>196</v>
      </c>
      <c r="D171" s="213" t="s">
        <v>124</v>
      </c>
      <c r="E171" s="214" t="s">
        <v>197</v>
      </c>
      <c r="F171" s="215" t="s">
        <v>198</v>
      </c>
      <c r="G171" s="216" t="s">
        <v>144</v>
      </c>
      <c r="H171" s="217">
        <v>5.0069999999999997</v>
      </c>
      <c r="I171" s="218"/>
      <c r="J171" s="219">
        <f>ROUND(I171*H171,2)</f>
        <v>0</v>
      </c>
      <c r="K171" s="220"/>
      <c r="L171" s="45"/>
      <c r="M171" s="221" t="s">
        <v>1</v>
      </c>
      <c r="N171" s="222" t="s">
        <v>41</v>
      </c>
      <c r="O171" s="92"/>
      <c r="P171" s="223">
        <f>O171*H171</f>
        <v>0</v>
      </c>
      <c r="Q171" s="223">
        <v>0</v>
      </c>
      <c r="R171" s="223">
        <f>Q171*H171</f>
        <v>0</v>
      </c>
      <c r="S171" s="223">
        <v>2.3999999999999999</v>
      </c>
      <c r="T171" s="224">
        <f>S171*H171</f>
        <v>12.016799999999998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128</v>
      </c>
      <c r="AT171" s="225" t="s">
        <v>124</v>
      </c>
      <c r="AU171" s="225" t="s">
        <v>83</v>
      </c>
      <c r="AY171" s="18" t="s">
        <v>121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81</v>
      </c>
      <c r="BK171" s="226">
        <f>ROUND(I171*H171,2)</f>
        <v>0</v>
      </c>
      <c r="BL171" s="18" t="s">
        <v>128</v>
      </c>
      <c r="BM171" s="225" t="s">
        <v>199</v>
      </c>
    </row>
    <row r="172" s="15" customFormat="1">
      <c r="A172" s="15"/>
      <c r="B172" s="250"/>
      <c r="C172" s="251"/>
      <c r="D172" s="229" t="s">
        <v>130</v>
      </c>
      <c r="E172" s="252" t="s">
        <v>1</v>
      </c>
      <c r="F172" s="253" t="s">
        <v>146</v>
      </c>
      <c r="G172" s="251"/>
      <c r="H172" s="252" t="s">
        <v>1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130</v>
      </c>
      <c r="AU172" s="259" t="s">
        <v>83</v>
      </c>
      <c r="AV172" s="15" t="s">
        <v>81</v>
      </c>
      <c r="AW172" s="15" t="s">
        <v>32</v>
      </c>
      <c r="AX172" s="15" t="s">
        <v>76</v>
      </c>
      <c r="AY172" s="259" t="s">
        <v>121</v>
      </c>
    </row>
    <row r="173" s="13" customFormat="1">
      <c r="A173" s="13"/>
      <c r="B173" s="227"/>
      <c r="C173" s="228"/>
      <c r="D173" s="229" t="s">
        <v>130</v>
      </c>
      <c r="E173" s="230" t="s">
        <v>1</v>
      </c>
      <c r="F173" s="231" t="s">
        <v>200</v>
      </c>
      <c r="G173" s="228"/>
      <c r="H173" s="232">
        <v>31.649999999999999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130</v>
      </c>
      <c r="AU173" s="238" t="s">
        <v>83</v>
      </c>
      <c r="AV173" s="13" t="s">
        <v>83</v>
      </c>
      <c r="AW173" s="13" t="s">
        <v>32</v>
      </c>
      <c r="AX173" s="13" t="s">
        <v>76</v>
      </c>
      <c r="AY173" s="238" t="s">
        <v>121</v>
      </c>
    </row>
    <row r="174" s="13" customFormat="1">
      <c r="A174" s="13"/>
      <c r="B174" s="227"/>
      <c r="C174" s="228"/>
      <c r="D174" s="229" t="s">
        <v>130</v>
      </c>
      <c r="E174" s="230" t="s">
        <v>1</v>
      </c>
      <c r="F174" s="231" t="s">
        <v>201</v>
      </c>
      <c r="G174" s="228"/>
      <c r="H174" s="232">
        <v>4.1150000000000002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130</v>
      </c>
      <c r="AU174" s="238" t="s">
        <v>83</v>
      </c>
      <c r="AV174" s="13" t="s">
        <v>83</v>
      </c>
      <c r="AW174" s="13" t="s">
        <v>32</v>
      </c>
      <c r="AX174" s="13" t="s">
        <v>76</v>
      </c>
      <c r="AY174" s="238" t="s">
        <v>121</v>
      </c>
    </row>
    <row r="175" s="16" customFormat="1">
      <c r="A175" s="16"/>
      <c r="B175" s="260"/>
      <c r="C175" s="261"/>
      <c r="D175" s="229" t="s">
        <v>130</v>
      </c>
      <c r="E175" s="262" t="s">
        <v>1</v>
      </c>
      <c r="F175" s="263" t="s">
        <v>202</v>
      </c>
      <c r="G175" s="261"/>
      <c r="H175" s="264">
        <v>35.765000000000001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0" t="s">
        <v>130</v>
      </c>
      <c r="AU175" s="270" t="s">
        <v>83</v>
      </c>
      <c r="AV175" s="16" t="s">
        <v>122</v>
      </c>
      <c r="AW175" s="16" t="s">
        <v>32</v>
      </c>
      <c r="AX175" s="16" t="s">
        <v>76</v>
      </c>
      <c r="AY175" s="270" t="s">
        <v>121</v>
      </c>
    </row>
    <row r="176" s="13" customFormat="1">
      <c r="A176" s="13"/>
      <c r="B176" s="227"/>
      <c r="C176" s="228"/>
      <c r="D176" s="229" t="s">
        <v>130</v>
      </c>
      <c r="E176" s="230" t="s">
        <v>1</v>
      </c>
      <c r="F176" s="231" t="s">
        <v>203</v>
      </c>
      <c r="G176" s="228"/>
      <c r="H176" s="232">
        <v>5.0069999999999997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130</v>
      </c>
      <c r="AU176" s="238" t="s">
        <v>83</v>
      </c>
      <c r="AV176" s="13" t="s">
        <v>83</v>
      </c>
      <c r="AW176" s="13" t="s">
        <v>32</v>
      </c>
      <c r="AX176" s="13" t="s">
        <v>81</v>
      </c>
      <c r="AY176" s="238" t="s">
        <v>121</v>
      </c>
    </row>
    <row r="177" s="2" customFormat="1" ht="33" customHeight="1">
      <c r="A177" s="39"/>
      <c r="B177" s="40"/>
      <c r="C177" s="213" t="s">
        <v>8</v>
      </c>
      <c r="D177" s="213" t="s">
        <v>124</v>
      </c>
      <c r="E177" s="214" t="s">
        <v>204</v>
      </c>
      <c r="F177" s="215" t="s">
        <v>205</v>
      </c>
      <c r="G177" s="216" t="s">
        <v>127</v>
      </c>
      <c r="H177" s="217">
        <v>47.854999999999997</v>
      </c>
      <c r="I177" s="218"/>
      <c r="J177" s="219">
        <f>ROUND(I177*H177,2)</f>
        <v>0</v>
      </c>
      <c r="K177" s="220"/>
      <c r="L177" s="45"/>
      <c r="M177" s="221" t="s">
        <v>1</v>
      </c>
      <c r="N177" s="222" t="s">
        <v>41</v>
      </c>
      <c r="O177" s="92"/>
      <c r="P177" s="223">
        <f>O177*H177</f>
        <v>0</v>
      </c>
      <c r="Q177" s="223">
        <v>0</v>
      </c>
      <c r="R177" s="223">
        <f>Q177*H177</f>
        <v>0</v>
      </c>
      <c r="S177" s="223">
        <v>0.089999999999999997</v>
      </c>
      <c r="T177" s="224">
        <f>S177*H177</f>
        <v>4.3069499999999996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128</v>
      </c>
      <c r="AT177" s="225" t="s">
        <v>124</v>
      </c>
      <c r="AU177" s="225" t="s">
        <v>83</v>
      </c>
      <c r="AY177" s="18" t="s">
        <v>121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81</v>
      </c>
      <c r="BK177" s="226">
        <f>ROUND(I177*H177,2)</f>
        <v>0</v>
      </c>
      <c r="BL177" s="18" t="s">
        <v>128</v>
      </c>
      <c r="BM177" s="225" t="s">
        <v>206</v>
      </c>
    </row>
    <row r="178" s="15" customFormat="1">
      <c r="A178" s="15"/>
      <c r="B178" s="250"/>
      <c r="C178" s="251"/>
      <c r="D178" s="229" t="s">
        <v>130</v>
      </c>
      <c r="E178" s="252" t="s">
        <v>1</v>
      </c>
      <c r="F178" s="253" t="s">
        <v>146</v>
      </c>
      <c r="G178" s="251"/>
      <c r="H178" s="252" t="s">
        <v>1</v>
      </c>
      <c r="I178" s="254"/>
      <c r="J178" s="251"/>
      <c r="K178" s="251"/>
      <c r="L178" s="255"/>
      <c r="M178" s="256"/>
      <c r="N178" s="257"/>
      <c r="O178" s="257"/>
      <c r="P178" s="257"/>
      <c r="Q178" s="257"/>
      <c r="R178" s="257"/>
      <c r="S178" s="257"/>
      <c r="T178" s="25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9" t="s">
        <v>130</v>
      </c>
      <c r="AU178" s="259" t="s">
        <v>83</v>
      </c>
      <c r="AV178" s="15" t="s">
        <v>81</v>
      </c>
      <c r="AW178" s="15" t="s">
        <v>32</v>
      </c>
      <c r="AX178" s="15" t="s">
        <v>76</v>
      </c>
      <c r="AY178" s="259" t="s">
        <v>121</v>
      </c>
    </row>
    <row r="179" s="13" customFormat="1">
      <c r="A179" s="13"/>
      <c r="B179" s="227"/>
      <c r="C179" s="228"/>
      <c r="D179" s="229" t="s">
        <v>130</v>
      </c>
      <c r="E179" s="230" t="s">
        <v>1</v>
      </c>
      <c r="F179" s="231" t="s">
        <v>207</v>
      </c>
      <c r="G179" s="228"/>
      <c r="H179" s="232">
        <v>47.284999999999997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130</v>
      </c>
      <c r="AU179" s="238" t="s">
        <v>83</v>
      </c>
      <c r="AV179" s="13" t="s">
        <v>83</v>
      </c>
      <c r="AW179" s="13" t="s">
        <v>32</v>
      </c>
      <c r="AX179" s="13" t="s">
        <v>76</v>
      </c>
      <c r="AY179" s="238" t="s">
        <v>121</v>
      </c>
    </row>
    <row r="180" s="13" customFormat="1">
      <c r="A180" s="13"/>
      <c r="B180" s="227"/>
      <c r="C180" s="228"/>
      <c r="D180" s="229" t="s">
        <v>130</v>
      </c>
      <c r="E180" s="230" t="s">
        <v>1</v>
      </c>
      <c r="F180" s="231" t="s">
        <v>208</v>
      </c>
      <c r="G180" s="228"/>
      <c r="H180" s="232">
        <v>0.56999999999999995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130</v>
      </c>
      <c r="AU180" s="238" t="s">
        <v>83</v>
      </c>
      <c r="AV180" s="13" t="s">
        <v>83</v>
      </c>
      <c r="AW180" s="13" t="s">
        <v>32</v>
      </c>
      <c r="AX180" s="13" t="s">
        <v>76</v>
      </c>
      <c r="AY180" s="238" t="s">
        <v>121</v>
      </c>
    </row>
    <row r="181" s="14" customFormat="1">
      <c r="A181" s="14"/>
      <c r="B181" s="239"/>
      <c r="C181" s="240"/>
      <c r="D181" s="229" t="s">
        <v>130</v>
      </c>
      <c r="E181" s="241" t="s">
        <v>1</v>
      </c>
      <c r="F181" s="242" t="s">
        <v>132</v>
      </c>
      <c r="G181" s="240"/>
      <c r="H181" s="243">
        <v>47.854999999999997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130</v>
      </c>
      <c r="AU181" s="249" t="s">
        <v>83</v>
      </c>
      <c r="AV181" s="14" t="s">
        <v>128</v>
      </c>
      <c r="AW181" s="14" t="s">
        <v>32</v>
      </c>
      <c r="AX181" s="14" t="s">
        <v>81</v>
      </c>
      <c r="AY181" s="249" t="s">
        <v>121</v>
      </c>
    </row>
    <row r="182" s="2" customFormat="1" ht="24.15" customHeight="1">
      <c r="A182" s="39"/>
      <c r="B182" s="40"/>
      <c r="C182" s="213" t="s">
        <v>209</v>
      </c>
      <c r="D182" s="213" t="s">
        <v>124</v>
      </c>
      <c r="E182" s="214" t="s">
        <v>210</v>
      </c>
      <c r="F182" s="215" t="s">
        <v>211</v>
      </c>
      <c r="G182" s="216" t="s">
        <v>139</v>
      </c>
      <c r="H182" s="217">
        <v>62</v>
      </c>
      <c r="I182" s="218"/>
      <c r="J182" s="219">
        <f>ROUND(I182*H182,2)</f>
        <v>0</v>
      </c>
      <c r="K182" s="220"/>
      <c r="L182" s="45"/>
      <c r="M182" s="221" t="s">
        <v>1</v>
      </c>
      <c r="N182" s="222" t="s">
        <v>41</v>
      </c>
      <c r="O182" s="92"/>
      <c r="P182" s="223">
        <f>O182*H182</f>
        <v>0</v>
      </c>
      <c r="Q182" s="223">
        <v>0</v>
      </c>
      <c r="R182" s="223">
        <f>Q182*H182</f>
        <v>0</v>
      </c>
      <c r="S182" s="223">
        <v>0.0089999999999999993</v>
      </c>
      <c r="T182" s="224">
        <f>S182*H182</f>
        <v>0.55799999999999994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128</v>
      </c>
      <c r="AT182" s="225" t="s">
        <v>124</v>
      </c>
      <c r="AU182" s="225" t="s">
        <v>83</v>
      </c>
      <c r="AY182" s="18" t="s">
        <v>121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81</v>
      </c>
      <c r="BK182" s="226">
        <f>ROUND(I182*H182,2)</f>
        <v>0</v>
      </c>
      <c r="BL182" s="18" t="s">
        <v>128</v>
      </c>
      <c r="BM182" s="225" t="s">
        <v>212</v>
      </c>
    </row>
    <row r="183" s="13" customFormat="1">
      <c r="A183" s="13"/>
      <c r="B183" s="227"/>
      <c r="C183" s="228"/>
      <c r="D183" s="229" t="s">
        <v>130</v>
      </c>
      <c r="E183" s="230" t="s">
        <v>1</v>
      </c>
      <c r="F183" s="231" t="s">
        <v>213</v>
      </c>
      <c r="G183" s="228"/>
      <c r="H183" s="232">
        <v>62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130</v>
      </c>
      <c r="AU183" s="238" t="s">
        <v>83</v>
      </c>
      <c r="AV183" s="13" t="s">
        <v>83</v>
      </c>
      <c r="AW183" s="13" t="s">
        <v>32</v>
      </c>
      <c r="AX183" s="13" t="s">
        <v>76</v>
      </c>
      <c r="AY183" s="238" t="s">
        <v>121</v>
      </c>
    </row>
    <row r="184" s="14" customFormat="1">
      <c r="A184" s="14"/>
      <c r="B184" s="239"/>
      <c r="C184" s="240"/>
      <c r="D184" s="229" t="s">
        <v>130</v>
      </c>
      <c r="E184" s="241" t="s">
        <v>1</v>
      </c>
      <c r="F184" s="242" t="s">
        <v>132</v>
      </c>
      <c r="G184" s="240"/>
      <c r="H184" s="243">
        <v>62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9" t="s">
        <v>130</v>
      </c>
      <c r="AU184" s="249" t="s">
        <v>83</v>
      </c>
      <c r="AV184" s="14" t="s">
        <v>128</v>
      </c>
      <c r="AW184" s="14" t="s">
        <v>32</v>
      </c>
      <c r="AX184" s="14" t="s">
        <v>81</v>
      </c>
      <c r="AY184" s="249" t="s">
        <v>121</v>
      </c>
    </row>
    <row r="185" s="2" customFormat="1" ht="24.15" customHeight="1">
      <c r="A185" s="39"/>
      <c r="B185" s="40"/>
      <c r="C185" s="213" t="s">
        <v>214</v>
      </c>
      <c r="D185" s="213" t="s">
        <v>124</v>
      </c>
      <c r="E185" s="214" t="s">
        <v>215</v>
      </c>
      <c r="F185" s="215" t="s">
        <v>216</v>
      </c>
      <c r="G185" s="216" t="s">
        <v>217</v>
      </c>
      <c r="H185" s="217">
        <v>14</v>
      </c>
      <c r="I185" s="218"/>
      <c r="J185" s="219">
        <f>ROUND(I185*H185,2)</f>
        <v>0</v>
      </c>
      <c r="K185" s="220"/>
      <c r="L185" s="45"/>
      <c r="M185" s="221" t="s">
        <v>1</v>
      </c>
      <c r="N185" s="222" t="s">
        <v>41</v>
      </c>
      <c r="O185" s="92"/>
      <c r="P185" s="223">
        <f>O185*H185</f>
        <v>0</v>
      </c>
      <c r="Q185" s="223">
        <v>0.00022000000000000001</v>
      </c>
      <c r="R185" s="223">
        <f>Q185*H185</f>
        <v>0.0030800000000000003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128</v>
      </c>
      <c r="AT185" s="225" t="s">
        <v>124</v>
      </c>
      <c r="AU185" s="225" t="s">
        <v>83</v>
      </c>
      <c r="AY185" s="18" t="s">
        <v>121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81</v>
      </c>
      <c r="BK185" s="226">
        <f>ROUND(I185*H185,2)</f>
        <v>0</v>
      </c>
      <c r="BL185" s="18" t="s">
        <v>128</v>
      </c>
      <c r="BM185" s="225" t="s">
        <v>218</v>
      </c>
    </row>
    <row r="186" s="15" customFormat="1">
      <c r="A186" s="15"/>
      <c r="B186" s="250"/>
      <c r="C186" s="251"/>
      <c r="D186" s="229" t="s">
        <v>130</v>
      </c>
      <c r="E186" s="252" t="s">
        <v>1</v>
      </c>
      <c r="F186" s="253" t="s">
        <v>219</v>
      </c>
      <c r="G186" s="251"/>
      <c r="H186" s="252" t="s">
        <v>1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9" t="s">
        <v>130</v>
      </c>
      <c r="AU186" s="259" t="s">
        <v>83</v>
      </c>
      <c r="AV186" s="15" t="s">
        <v>81</v>
      </c>
      <c r="AW186" s="15" t="s">
        <v>32</v>
      </c>
      <c r="AX186" s="15" t="s">
        <v>76</v>
      </c>
      <c r="AY186" s="259" t="s">
        <v>121</v>
      </c>
    </row>
    <row r="187" s="13" customFormat="1">
      <c r="A187" s="13"/>
      <c r="B187" s="227"/>
      <c r="C187" s="228"/>
      <c r="D187" s="229" t="s">
        <v>130</v>
      </c>
      <c r="E187" s="230" t="s">
        <v>1</v>
      </c>
      <c r="F187" s="231" t="s">
        <v>220</v>
      </c>
      <c r="G187" s="228"/>
      <c r="H187" s="232">
        <v>14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130</v>
      </c>
      <c r="AU187" s="238" t="s">
        <v>83</v>
      </c>
      <c r="AV187" s="13" t="s">
        <v>83</v>
      </c>
      <c r="AW187" s="13" t="s">
        <v>32</v>
      </c>
      <c r="AX187" s="13" t="s">
        <v>76</v>
      </c>
      <c r="AY187" s="238" t="s">
        <v>121</v>
      </c>
    </row>
    <row r="188" s="14" customFormat="1">
      <c r="A188" s="14"/>
      <c r="B188" s="239"/>
      <c r="C188" s="240"/>
      <c r="D188" s="229" t="s">
        <v>130</v>
      </c>
      <c r="E188" s="241" t="s">
        <v>1</v>
      </c>
      <c r="F188" s="242" t="s">
        <v>132</v>
      </c>
      <c r="G188" s="240"/>
      <c r="H188" s="243">
        <v>14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130</v>
      </c>
      <c r="AU188" s="249" t="s">
        <v>83</v>
      </c>
      <c r="AV188" s="14" t="s">
        <v>128</v>
      </c>
      <c r="AW188" s="14" t="s">
        <v>32</v>
      </c>
      <c r="AX188" s="14" t="s">
        <v>81</v>
      </c>
      <c r="AY188" s="249" t="s">
        <v>121</v>
      </c>
    </row>
    <row r="189" s="2" customFormat="1" ht="21.75" customHeight="1">
      <c r="A189" s="39"/>
      <c r="B189" s="40"/>
      <c r="C189" s="213" t="s">
        <v>221</v>
      </c>
      <c r="D189" s="213" t="s">
        <v>124</v>
      </c>
      <c r="E189" s="214" t="s">
        <v>222</v>
      </c>
      <c r="F189" s="215" t="s">
        <v>223</v>
      </c>
      <c r="G189" s="216" t="s">
        <v>127</v>
      </c>
      <c r="H189" s="217">
        <v>1.1759999999999999</v>
      </c>
      <c r="I189" s="218"/>
      <c r="J189" s="219">
        <f>ROUND(I189*H189,2)</f>
        <v>0</v>
      </c>
      <c r="K189" s="220"/>
      <c r="L189" s="45"/>
      <c r="M189" s="221" t="s">
        <v>1</v>
      </c>
      <c r="N189" s="222" t="s">
        <v>41</v>
      </c>
      <c r="O189" s="92"/>
      <c r="P189" s="223">
        <f>O189*H189</f>
        <v>0</v>
      </c>
      <c r="Q189" s="223">
        <v>0.00055999999999999995</v>
      </c>
      <c r="R189" s="223">
        <f>Q189*H189</f>
        <v>0.00065855999999999987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128</v>
      </c>
      <c r="AT189" s="225" t="s">
        <v>124</v>
      </c>
      <c r="AU189" s="225" t="s">
        <v>83</v>
      </c>
      <c r="AY189" s="18" t="s">
        <v>121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81</v>
      </c>
      <c r="BK189" s="226">
        <f>ROUND(I189*H189,2)</f>
        <v>0</v>
      </c>
      <c r="BL189" s="18" t="s">
        <v>128</v>
      </c>
      <c r="BM189" s="225" t="s">
        <v>224</v>
      </c>
    </row>
    <row r="190" s="13" customFormat="1">
      <c r="A190" s="13"/>
      <c r="B190" s="227"/>
      <c r="C190" s="228"/>
      <c r="D190" s="229" t="s">
        <v>130</v>
      </c>
      <c r="E190" s="230" t="s">
        <v>1</v>
      </c>
      <c r="F190" s="231" t="s">
        <v>225</v>
      </c>
      <c r="G190" s="228"/>
      <c r="H190" s="232">
        <v>1.1759999999999999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130</v>
      </c>
      <c r="AU190" s="238" t="s">
        <v>83</v>
      </c>
      <c r="AV190" s="13" t="s">
        <v>83</v>
      </c>
      <c r="AW190" s="13" t="s">
        <v>32</v>
      </c>
      <c r="AX190" s="13" t="s">
        <v>76</v>
      </c>
      <c r="AY190" s="238" t="s">
        <v>121</v>
      </c>
    </row>
    <row r="191" s="14" customFormat="1">
      <c r="A191" s="14"/>
      <c r="B191" s="239"/>
      <c r="C191" s="240"/>
      <c r="D191" s="229" t="s">
        <v>130</v>
      </c>
      <c r="E191" s="241" t="s">
        <v>1</v>
      </c>
      <c r="F191" s="242" t="s">
        <v>132</v>
      </c>
      <c r="G191" s="240"/>
      <c r="H191" s="243">
        <v>1.1759999999999999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130</v>
      </c>
      <c r="AU191" s="249" t="s">
        <v>83</v>
      </c>
      <c r="AV191" s="14" t="s">
        <v>128</v>
      </c>
      <c r="AW191" s="14" t="s">
        <v>32</v>
      </c>
      <c r="AX191" s="14" t="s">
        <v>81</v>
      </c>
      <c r="AY191" s="249" t="s">
        <v>121</v>
      </c>
    </row>
    <row r="192" s="12" customFormat="1" ht="22.8" customHeight="1">
      <c r="A192" s="12"/>
      <c r="B192" s="197"/>
      <c r="C192" s="198"/>
      <c r="D192" s="199" t="s">
        <v>75</v>
      </c>
      <c r="E192" s="211" t="s">
        <v>226</v>
      </c>
      <c r="F192" s="211" t="s">
        <v>227</v>
      </c>
      <c r="G192" s="198"/>
      <c r="H192" s="198"/>
      <c r="I192" s="201"/>
      <c r="J192" s="212">
        <f>BK192</f>
        <v>0</v>
      </c>
      <c r="K192" s="198"/>
      <c r="L192" s="203"/>
      <c r="M192" s="204"/>
      <c r="N192" s="205"/>
      <c r="O192" s="205"/>
      <c r="P192" s="206">
        <f>SUM(P193:P204)</f>
        <v>0</v>
      </c>
      <c r="Q192" s="205"/>
      <c r="R192" s="206">
        <f>SUM(R193:R204)</f>
        <v>0</v>
      </c>
      <c r="S192" s="205"/>
      <c r="T192" s="207">
        <f>SUM(T193:T204)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8" t="s">
        <v>81</v>
      </c>
      <c r="AT192" s="209" t="s">
        <v>75</v>
      </c>
      <c r="AU192" s="209" t="s">
        <v>81</v>
      </c>
      <c r="AY192" s="208" t="s">
        <v>121</v>
      </c>
      <c r="BK192" s="210">
        <f>SUM(BK193:BK204)</f>
        <v>0</v>
      </c>
    </row>
    <row r="193" s="2" customFormat="1" ht="33" customHeight="1">
      <c r="A193" s="39"/>
      <c r="B193" s="40"/>
      <c r="C193" s="213" t="s">
        <v>228</v>
      </c>
      <c r="D193" s="213" t="s">
        <v>124</v>
      </c>
      <c r="E193" s="214" t="s">
        <v>229</v>
      </c>
      <c r="F193" s="215" t="s">
        <v>230</v>
      </c>
      <c r="G193" s="216" t="s">
        <v>156</v>
      </c>
      <c r="H193" s="217">
        <v>27.152000000000001</v>
      </c>
      <c r="I193" s="218"/>
      <c r="J193" s="219">
        <f>ROUND(I193*H193,2)</f>
        <v>0</v>
      </c>
      <c r="K193" s="220"/>
      <c r="L193" s="45"/>
      <c r="M193" s="221" t="s">
        <v>1</v>
      </c>
      <c r="N193" s="222" t="s">
        <v>41</v>
      </c>
      <c r="O193" s="92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128</v>
      </c>
      <c r="AT193" s="225" t="s">
        <v>124</v>
      </c>
      <c r="AU193" s="225" t="s">
        <v>83</v>
      </c>
      <c r="AY193" s="18" t="s">
        <v>121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81</v>
      </c>
      <c r="BK193" s="226">
        <f>ROUND(I193*H193,2)</f>
        <v>0</v>
      </c>
      <c r="BL193" s="18" t="s">
        <v>128</v>
      </c>
      <c r="BM193" s="225" t="s">
        <v>231</v>
      </c>
    </row>
    <row r="194" s="13" customFormat="1">
      <c r="A194" s="13"/>
      <c r="B194" s="227"/>
      <c r="C194" s="228"/>
      <c r="D194" s="229" t="s">
        <v>130</v>
      </c>
      <c r="E194" s="230" t="s">
        <v>1</v>
      </c>
      <c r="F194" s="231" t="s">
        <v>232</v>
      </c>
      <c r="G194" s="228"/>
      <c r="H194" s="232">
        <v>27.152000000000001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130</v>
      </c>
      <c r="AU194" s="238" t="s">
        <v>83</v>
      </c>
      <c r="AV194" s="13" t="s">
        <v>83</v>
      </c>
      <c r="AW194" s="13" t="s">
        <v>32</v>
      </c>
      <c r="AX194" s="13" t="s">
        <v>81</v>
      </c>
      <c r="AY194" s="238" t="s">
        <v>121</v>
      </c>
    </row>
    <row r="195" s="2" customFormat="1" ht="24.15" customHeight="1">
      <c r="A195" s="39"/>
      <c r="B195" s="40"/>
      <c r="C195" s="213" t="s">
        <v>233</v>
      </c>
      <c r="D195" s="213" t="s">
        <v>124</v>
      </c>
      <c r="E195" s="214" t="s">
        <v>234</v>
      </c>
      <c r="F195" s="215" t="s">
        <v>235</v>
      </c>
      <c r="G195" s="216" t="s">
        <v>156</v>
      </c>
      <c r="H195" s="217">
        <v>244.368</v>
      </c>
      <c r="I195" s="218"/>
      <c r="J195" s="219">
        <f>ROUND(I195*H195,2)</f>
        <v>0</v>
      </c>
      <c r="K195" s="220"/>
      <c r="L195" s="45"/>
      <c r="M195" s="221" t="s">
        <v>1</v>
      </c>
      <c r="N195" s="222" t="s">
        <v>41</v>
      </c>
      <c r="O195" s="92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128</v>
      </c>
      <c r="AT195" s="225" t="s">
        <v>124</v>
      </c>
      <c r="AU195" s="225" t="s">
        <v>83</v>
      </c>
      <c r="AY195" s="18" t="s">
        <v>121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81</v>
      </c>
      <c r="BK195" s="226">
        <f>ROUND(I195*H195,2)</f>
        <v>0</v>
      </c>
      <c r="BL195" s="18" t="s">
        <v>128</v>
      </c>
      <c r="BM195" s="225" t="s">
        <v>236</v>
      </c>
    </row>
    <row r="196" s="13" customFormat="1">
      <c r="A196" s="13"/>
      <c r="B196" s="227"/>
      <c r="C196" s="228"/>
      <c r="D196" s="229" t="s">
        <v>130</v>
      </c>
      <c r="E196" s="230" t="s">
        <v>1</v>
      </c>
      <c r="F196" s="231" t="s">
        <v>237</v>
      </c>
      <c r="G196" s="228"/>
      <c r="H196" s="232">
        <v>244.368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130</v>
      </c>
      <c r="AU196" s="238" t="s">
        <v>83</v>
      </c>
      <c r="AV196" s="13" t="s">
        <v>83</v>
      </c>
      <c r="AW196" s="13" t="s">
        <v>32</v>
      </c>
      <c r="AX196" s="13" t="s">
        <v>81</v>
      </c>
      <c r="AY196" s="238" t="s">
        <v>121</v>
      </c>
    </row>
    <row r="197" s="2" customFormat="1" ht="33" customHeight="1">
      <c r="A197" s="39"/>
      <c r="B197" s="40"/>
      <c r="C197" s="213" t="s">
        <v>7</v>
      </c>
      <c r="D197" s="213" t="s">
        <v>124</v>
      </c>
      <c r="E197" s="214" t="s">
        <v>238</v>
      </c>
      <c r="F197" s="215" t="s">
        <v>239</v>
      </c>
      <c r="G197" s="216" t="s">
        <v>156</v>
      </c>
      <c r="H197" s="217">
        <v>27.152000000000001</v>
      </c>
      <c r="I197" s="218"/>
      <c r="J197" s="219">
        <f>ROUND(I197*H197,2)</f>
        <v>0</v>
      </c>
      <c r="K197" s="220"/>
      <c r="L197" s="45"/>
      <c r="M197" s="221" t="s">
        <v>1</v>
      </c>
      <c r="N197" s="222" t="s">
        <v>41</v>
      </c>
      <c r="O197" s="92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128</v>
      </c>
      <c r="AT197" s="225" t="s">
        <v>124</v>
      </c>
      <c r="AU197" s="225" t="s">
        <v>83</v>
      </c>
      <c r="AY197" s="18" t="s">
        <v>121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81</v>
      </c>
      <c r="BK197" s="226">
        <f>ROUND(I197*H197,2)</f>
        <v>0</v>
      </c>
      <c r="BL197" s="18" t="s">
        <v>128</v>
      </c>
      <c r="BM197" s="225" t="s">
        <v>240</v>
      </c>
    </row>
    <row r="198" s="13" customFormat="1">
      <c r="A198" s="13"/>
      <c r="B198" s="227"/>
      <c r="C198" s="228"/>
      <c r="D198" s="229" t="s">
        <v>130</v>
      </c>
      <c r="E198" s="230" t="s">
        <v>1</v>
      </c>
      <c r="F198" s="231" t="s">
        <v>232</v>
      </c>
      <c r="G198" s="228"/>
      <c r="H198" s="232">
        <v>27.152000000000001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130</v>
      </c>
      <c r="AU198" s="238" t="s">
        <v>83</v>
      </c>
      <c r="AV198" s="13" t="s">
        <v>83</v>
      </c>
      <c r="AW198" s="13" t="s">
        <v>32</v>
      </c>
      <c r="AX198" s="13" t="s">
        <v>81</v>
      </c>
      <c r="AY198" s="238" t="s">
        <v>121</v>
      </c>
    </row>
    <row r="199" s="2" customFormat="1" ht="37.8" customHeight="1">
      <c r="A199" s="39"/>
      <c r="B199" s="40"/>
      <c r="C199" s="213" t="s">
        <v>241</v>
      </c>
      <c r="D199" s="213" t="s">
        <v>124</v>
      </c>
      <c r="E199" s="214" t="s">
        <v>242</v>
      </c>
      <c r="F199" s="215" t="s">
        <v>243</v>
      </c>
      <c r="G199" s="216" t="s">
        <v>156</v>
      </c>
      <c r="H199" s="217">
        <v>12.017</v>
      </c>
      <c r="I199" s="218"/>
      <c r="J199" s="219">
        <f>ROUND(I199*H199,2)</f>
        <v>0</v>
      </c>
      <c r="K199" s="220"/>
      <c r="L199" s="45"/>
      <c r="M199" s="221" t="s">
        <v>1</v>
      </c>
      <c r="N199" s="222" t="s">
        <v>41</v>
      </c>
      <c r="O199" s="92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128</v>
      </c>
      <c r="AT199" s="225" t="s">
        <v>124</v>
      </c>
      <c r="AU199" s="225" t="s">
        <v>83</v>
      </c>
      <c r="AY199" s="18" t="s">
        <v>121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81</v>
      </c>
      <c r="BK199" s="226">
        <f>ROUND(I199*H199,2)</f>
        <v>0</v>
      </c>
      <c r="BL199" s="18" t="s">
        <v>128</v>
      </c>
      <c r="BM199" s="225" t="s">
        <v>244</v>
      </c>
    </row>
    <row r="200" s="13" customFormat="1">
      <c r="A200" s="13"/>
      <c r="B200" s="227"/>
      <c r="C200" s="228"/>
      <c r="D200" s="229" t="s">
        <v>130</v>
      </c>
      <c r="E200" s="230" t="s">
        <v>1</v>
      </c>
      <c r="F200" s="231" t="s">
        <v>245</v>
      </c>
      <c r="G200" s="228"/>
      <c r="H200" s="232">
        <v>12.017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130</v>
      </c>
      <c r="AU200" s="238" t="s">
        <v>83</v>
      </c>
      <c r="AV200" s="13" t="s">
        <v>83</v>
      </c>
      <c r="AW200" s="13" t="s">
        <v>32</v>
      </c>
      <c r="AX200" s="13" t="s">
        <v>81</v>
      </c>
      <c r="AY200" s="238" t="s">
        <v>121</v>
      </c>
    </row>
    <row r="201" s="2" customFormat="1" ht="33" customHeight="1">
      <c r="A201" s="39"/>
      <c r="B201" s="40"/>
      <c r="C201" s="213" t="s">
        <v>246</v>
      </c>
      <c r="D201" s="213" t="s">
        <v>124</v>
      </c>
      <c r="E201" s="214" t="s">
        <v>247</v>
      </c>
      <c r="F201" s="215" t="s">
        <v>248</v>
      </c>
      <c r="G201" s="216" t="s">
        <v>156</v>
      </c>
      <c r="H201" s="217">
        <v>6.133</v>
      </c>
      <c r="I201" s="218"/>
      <c r="J201" s="219">
        <f>ROUND(I201*H201,2)</f>
        <v>0</v>
      </c>
      <c r="K201" s="220"/>
      <c r="L201" s="45"/>
      <c r="M201" s="221" t="s">
        <v>1</v>
      </c>
      <c r="N201" s="222" t="s">
        <v>41</v>
      </c>
      <c r="O201" s="92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128</v>
      </c>
      <c r="AT201" s="225" t="s">
        <v>124</v>
      </c>
      <c r="AU201" s="225" t="s">
        <v>83</v>
      </c>
      <c r="AY201" s="18" t="s">
        <v>121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81</v>
      </c>
      <c r="BK201" s="226">
        <f>ROUND(I201*H201,2)</f>
        <v>0</v>
      </c>
      <c r="BL201" s="18" t="s">
        <v>128</v>
      </c>
      <c r="BM201" s="225" t="s">
        <v>249</v>
      </c>
    </row>
    <row r="202" s="13" customFormat="1">
      <c r="A202" s="13"/>
      <c r="B202" s="227"/>
      <c r="C202" s="228"/>
      <c r="D202" s="229" t="s">
        <v>130</v>
      </c>
      <c r="E202" s="230" t="s">
        <v>1</v>
      </c>
      <c r="F202" s="231" t="s">
        <v>250</v>
      </c>
      <c r="G202" s="228"/>
      <c r="H202" s="232">
        <v>6.133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130</v>
      </c>
      <c r="AU202" s="238" t="s">
        <v>83</v>
      </c>
      <c r="AV202" s="13" t="s">
        <v>83</v>
      </c>
      <c r="AW202" s="13" t="s">
        <v>32</v>
      </c>
      <c r="AX202" s="13" t="s">
        <v>81</v>
      </c>
      <c r="AY202" s="238" t="s">
        <v>121</v>
      </c>
    </row>
    <row r="203" s="2" customFormat="1" ht="33" customHeight="1">
      <c r="A203" s="39"/>
      <c r="B203" s="40"/>
      <c r="C203" s="213" t="s">
        <v>251</v>
      </c>
      <c r="D203" s="213" t="s">
        <v>124</v>
      </c>
      <c r="E203" s="214" t="s">
        <v>252</v>
      </c>
      <c r="F203" s="215" t="s">
        <v>253</v>
      </c>
      <c r="G203" s="216" t="s">
        <v>156</v>
      </c>
      <c r="H203" s="217">
        <v>9.0020000000000007</v>
      </c>
      <c r="I203" s="218"/>
      <c r="J203" s="219">
        <f>ROUND(I203*H203,2)</f>
        <v>0</v>
      </c>
      <c r="K203" s="220"/>
      <c r="L203" s="45"/>
      <c r="M203" s="221" t="s">
        <v>1</v>
      </c>
      <c r="N203" s="222" t="s">
        <v>41</v>
      </c>
      <c r="O203" s="92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128</v>
      </c>
      <c r="AT203" s="225" t="s">
        <v>124</v>
      </c>
      <c r="AU203" s="225" t="s">
        <v>83</v>
      </c>
      <c r="AY203" s="18" t="s">
        <v>121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81</v>
      </c>
      <c r="BK203" s="226">
        <f>ROUND(I203*H203,2)</f>
        <v>0</v>
      </c>
      <c r="BL203" s="18" t="s">
        <v>128</v>
      </c>
      <c r="BM203" s="225" t="s">
        <v>254</v>
      </c>
    </row>
    <row r="204" s="13" customFormat="1">
      <c r="A204" s="13"/>
      <c r="B204" s="227"/>
      <c r="C204" s="228"/>
      <c r="D204" s="229" t="s">
        <v>130</v>
      </c>
      <c r="E204" s="230" t="s">
        <v>1</v>
      </c>
      <c r="F204" s="231" t="s">
        <v>255</v>
      </c>
      <c r="G204" s="228"/>
      <c r="H204" s="232">
        <v>9.0020000000000007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130</v>
      </c>
      <c r="AU204" s="238" t="s">
        <v>83</v>
      </c>
      <c r="AV204" s="13" t="s">
        <v>83</v>
      </c>
      <c r="AW204" s="13" t="s">
        <v>32</v>
      </c>
      <c r="AX204" s="13" t="s">
        <v>81</v>
      </c>
      <c r="AY204" s="238" t="s">
        <v>121</v>
      </c>
    </row>
    <row r="205" s="12" customFormat="1" ht="22.8" customHeight="1">
      <c r="A205" s="12"/>
      <c r="B205" s="197"/>
      <c r="C205" s="198"/>
      <c r="D205" s="199" t="s">
        <v>75</v>
      </c>
      <c r="E205" s="211" t="s">
        <v>256</v>
      </c>
      <c r="F205" s="211" t="s">
        <v>257</v>
      </c>
      <c r="G205" s="198"/>
      <c r="H205" s="198"/>
      <c r="I205" s="201"/>
      <c r="J205" s="212">
        <f>BK205</f>
        <v>0</v>
      </c>
      <c r="K205" s="198"/>
      <c r="L205" s="203"/>
      <c r="M205" s="204"/>
      <c r="N205" s="205"/>
      <c r="O205" s="205"/>
      <c r="P205" s="206">
        <f>P206</f>
        <v>0</v>
      </c>
      <c r="Q205" s="205"/>
      <c r="R205" s="206">
        <f>R206</f>
        <v>0</v>
      </c>
      <c r="S205" s="205"/>
      <c r="T205" s="207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8" t="s">
        <v>81</v>
      </c>
      <c r="AT205" s="209" t="s">
        <v>75</v>
      </c>
      <c r="AU205" s="209" t="s">
        <v>81</v>
      </c>
      <c r="AY205" s="208" t="s">
        <v>121</v>
      </c>
      <c r="BK205" s="210">
        <f>BK206</f>
        <v>0</v>
      </c>
    </row>
    <row r="206" s="2" customFormat="1" ht="16.5" customHeight="1">
      <c r="A206" s="39"/>
      <c r="B206" s="40"/>
      <c r="C206" s="213" t="s">
        <v>258</v>
      </c>
      <c r="D206" s="213" t="s">
        <v>124</v>
      </c>
      <c r="E206" s="214" t="s">
        <v>259</v>
      </c>
      <c r="F206" s="215" t="s">
        <v>260</v>
      </c>
      <c r="G206" s="216" t="s">
        <v>156</v>
      </c>
      <c r="H206" s="217">
        <v>56.082999999999998</v>
      </c>
      <c r="I206" s="218"/>
      <c r="J206" s="219">
        <f>ROUND(I206*H206,2)</f>
        <v>0</v>
      </c>
      <c r="K206" s="220"/>
      <c r="L206" s="45"/>
      <c r="M206" s="221" t="s">
        <v>1</v>
      </c>
      <c r="N206" s="222" t="s">
        <v>41</v>
      </c>
      <c r="O206" s="92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128</v>
      </c>
      <c r="AT206" s="225" t="s">
        <v>124</v>
      </c>
      <c r="AU206" s="225" t="s">
        <v>83</v>
      </c>
      <c r="AY206" s="18" t="s">
        <v>121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81</v>
      </c>
      <c r="BK206" s="226">
        <f>ROUND(I206*H206,2)</f>
        <v>0</v>
      </c>
      <c r="BL206" s="18" t="s">
        <v>128</v>
      </c>
      <c r="BM206" s="225" t="s">
        <v>261</v>
      </c>
    </row>
    <row r="207" s="12" customFormat="1" ht="25.92" customHeight="1">
      <c r="A207" s="12"/>
      <c r="B207" s="197"/>
      <c r="C207" s="198"/>
      <c r="D207" s="199" t="s">
        <v>75</v>
      </c>
      <c r="E207" s="200" t="s">
        <v>262</v>
      </c>
      <c r="F207" s="200" t="s">
        <v>263</v>
      </c>
      <c r="G207" s="198"/>
      <c r="H207" s="198"/>
      <c r="I207" s="201"/>
      <c r="J207" s="202">
        <f>BK207</f>
        <v>0</v>
      </c>
      <c r="K207" s="198"/>
      <c r="L207" s="203"/>
      <c r="M207" s="204"/>
      <c r="N207" s="205"/>
      <c r="O207" s="205"/>
      <c r="P207" s="206">
        <f>P208+P230+P272+P275+P282+P311</f>
        <v>0</v>
      </c>
      <c r="Q207" s="205"/>
      <c r="R207" s="206">
        <f>R208+R230+R272+R275+R282+R311</f>
        <v>7.5310086800000002</v>
      </c>
      <c r="S207" s="205"/>
      <c r="T207" s="207">
        <f>T208+T230+T272+T275+T282+T311</f>
        <v>9.5525959999999994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8" t="s">
        <v>83</v>
      </c>
      <c r="AT207" s="209" t="s">
        <v>75</v>
      </c>
      <c r="AU207" s="209" t="s">
        <v>76</v>
      </c>
      <c r="AY207" s="208" t="s">
        <v>121</v>
      </c>
      <c r="BK207" s="210">
        <f>BK208+BK230+BK272+BK275+BK282+BK311</f>
        <v>0</v>
      </c>
    </row>
    <row r="208" s="12" customFormat="1" ht="22.8" customHeight="1">
      <c r="A208" s="12"/>
      <c r="B208" s="197"/>
      <c r="C208" s="198"/>
      <c r="D208" s="199" t="s">
        <v>75</v>
      </c>
      <c r="E208" s="211" t="s">
        <v>264</v>
      </c>
      <c r="F208" s="211" t="s">
        <v>265</v>
      </c>
      <c r="G208" s="198"/>
      <c r="H208" s="198"/>
      <c r="I208" s="201"/>
      <c r="J208" s="212">
        <f>BK208</f>
        <v>0</v>
      </c>
      <c r="K208" s="198"/>
      <c r="L208" s="203"/>
      <c r="M208" s="204"/>
      <c r="N208" s="205"/>
      <c r="O208" s="205"/>
      <c r="P208" s="206">
        <f>SUM(P209:P229)</f>
        <v>0</v>
      </c>
      <c r="Q208" s="205"/>
      <c r="R208" s="206">
        <f>SUM(R209:R229)</f>
        <v>2.0263345400000001</v>
      </c>
      <c r="S208" s="205"/>
      <c r="T208" s="207">
        <f>SUM(T209:T229)</f>
        <v>9.0050899999999992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8" t="s">
        <v>83</v>
      </c>
      <c r="AT208" s="209" t="s">
        <v>75</v>
      </c>
      <c r="AU208" s="209" t="s">
        <v>81</v>
      </c>
      <c r="AY208" s="208" t="s">
        <v>121</v>
      </c>
      <c r="BK208" s="210">
        <f>SUM(BK209:BK229)</f>
        <v>0</v>
      </c>
    </row>
    <row r="209" s="2" customFormat="1" ht="21.75" customHeight="1">
      <c r="A209" s="39"/>
      <c r="B209" s="40"/>
      <c r="C209" s="213" t="s">
        <v>266</v>
      </c>
      <c r="D209" s="213" t="s">
        <v>124</v>
      </c>
      <c r="E209" s="214" t="s">
        <v>267</v>
      </c>
      <c r="F209" s="215" t="s">
        <v>268</v>
      </c>
      <c r="G209" s="216" t="s">
        <v>127</v>
      </c>
      <c r="H209" s="217">
        <v>642.98500000000001</v>
      </c>
      <c r="I209" s="218"/>
      <c r="J209" s="219">
        <f>ROUND(I209*H209,2)</f>
        <v>0</v>
      </c>
      <c r="K209" s="220"/>
      <c r="L209" s="45"/>
      <c r="M209" s="221" t="s">
        <v>1</v>
      </c>
      <c r="N209" s="222" t="s">
        <v>41</v>
      </c>
      <c r="O209" s="92"/>
      <c r="P209" s="223">
        <f>O209*H209</f>
        <v>0</v>
      </c>
      <c r="Q209" s="223">
        <v>0</v>
      </c>
      <c r="R209" s="223">
        <f>Q209*H209</f>
        <v>0</v>
      </c>
      <c r="S209" s="223">
        <v>0.014</v>
      </c>
      <c r="T209" s="224">
        <f>S209*H209</f>
        <v>9.0017899999999997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209</v>
      </c>
      <c r="AT209" s="225" t="s">
        <v>124</v>
      </c>
      <c r="AU209" s="225" t="s">
        <v>83</v>
      </c>
      <c r="AY209" s="18" t="s">
        <v>121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81</v>
      </c>
      <c r="BK209" s="226">
        <f>ROUND(I209*H209,2)</f>
        <v>0</v>
      </c>
      <c r="BL209" s="18" t="s">
        <v>209</v>
      </c>
      <c r="BM209" s="225" t="s">
        <v>269</v>
      </c>
    </row>
    <row r="210" s="13" customFormat="1">
      <c r="A210" s="13"/>
      <c r="B210" s="227"/>
      <c r="C210" s="228"/>
      <c r="D210" s="229" t="s">
        <v>130</v>
      </c>
      <c r="E210" s="230" t="s">
        <v>1</v>
      </c>
      <c r="F210" s="231" t="s">
        <v>180</v>
      </c>
      <c r="G210" s="228"/>
      <c r="H210" s="232">
        <v>642.98500000000001</v>
      </c>
      <c r="I210" s="233"/>
      <c r="J210" s="228"/>
      <c r="K210" s="228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130</v>
      </c>
      <c r="AU210" s="238" t="s">
        <v>83</v>
      </c>
      <c r="AV210" s="13" t="s">
        <v>83</v>
      </c>
      <c r="AW210" s="13" t="s">
        <v>32</v>
      </c>
      <c r="AX210" s="13" t="s">
        <v>76</v>
      </c>
      <c r="AY210" s="238" t="s">
        <v>121</v>
      </c>
    </row>
    <row r="211" s="14" customFormat="1">
      <c r="A211" s="14"/>
      <c r="B211" s="239"/>
      <c r="C211" s="240"/>
      <c r="D211" s="229" t="s">
        <v>130</v>
      </c>
      <c r="E211" s="241" t="s">
        <v>1</v>
      </c>
      <c r="F211" s="242" t="s">
        <v>132</v>
      </c>
      <c r="G211" s="240"/>
      <c r="H211" s="243">
        <v>642.98500000000001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9" t="s">
        <v>130</v>
      </c>
      <c r="AU211" s="249" t="s">
        <v>83</v>
      </c>
      <c r="AV211" s="14" t="s">
        <v>128</v>
      </c>
      <c r="AW211" s="14" t="s">
        <v>32</v>
      </c>
      <c r="AX211" s="14" t="s">
        <v>81</v>
      </c>
      <c r="AY211" s="249" t="s">
        <v>121</v>
      </c>
    </row>
    <row r="212" s="2" customFormat="1" ht="24.15" customHeight="1">
      <c r="A212" s="39"/>
      <c r="B212" s="40"/>
      <c r="C212" s="213" t="s">
        <v>270</v>
      </c>
      <c r="D212" s="213" t="s">
        <v>124</v>
      </c>
      <c r="E212" s="214" t="s">
        <v>271</v>
      </c>
      <c r="F212" s="215" t="s">
        <v>272</v>
      </c>
      <c r="G212" s="216" t="s">
        <v>139</v>
      </c>
      <c r="H212" s="217">
        <v>11</v>
      </c>
      <c r="I212" s="218"/>
      <c r="J212" s="219">
        <f>ROUND(I212*H212,2)</f>
        <v>0</v>
      </c>
      <c r="K212" s="220"/>
      <c r="L212" s="45"/>
      <c r="M212" s="221" t="s">
        <v>1</v>
      </c>
      <c r="N212" s="222" t="s">
        <v>41</v>
      </c>
      <c r="O212" s="92"/>
      <c r="P212" s="223">
        <f>O212*H212</f>
        <v>0</v>
      </c>
      <c r="Q212" s="223">
        <v>0</v>
      </c>
      <c r="R212" s="223">
        <f>Q212*H212</f>
        <v>0</v>
      </c>
      <c r="S212" s="223">
        <v>0.00029999999999999997</v>
      </c>
      <c r="T212" s="224">
        <f>S212*H212</f>
        <v>0.0032999999999999995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209</v>
      </c>
      <c r="AT212" s="225" t="s">
        <v>124</v>
      </c>
      <c r="AU212" s="225" t="s">
        <v>83</v>
      </c>
      <c r="AY212" s="18" t="s">
        <v>121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81</v>
      </c>
      <c r="BK212" s="226">
        <f>ROUND(I212*H212,2)</f>
        <v>0</v>
      </c>
      <c r="BL212" s="18" t="s">
        <v>209</v>
      </c>
      <c r="BM212" s="225" t="s">
        <v>273</v>
      </c>
    </row>
    <row r="213" s="13" customFormat="1">
      <c r="A213" s="13"/>
      <c r="B213" s="227"/>
      <c r="C213" s="228"/>
      <c r="D213" s="229" t="s">
        <v>130</v>
      </c>
      <c r="E213" s="230" t="s">
        <v>1</v>
      </c>
      <c r="F213" s="231" t="s">
        <v>274</v>
      </c>
      <c r="G213" s="228"/>
      <c r="H213" s="232">
        <v>11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130</v>
      </c>
      <c r="AU213" s="238" t="s">
        <v>83</v>
      </c>
      <c r="AV213" s="13" t="s">
        <v>83</v>
      </c>
      <c r="AW213" s="13" t="s">
        <v>32</v>
      </c>
      <c r="AX213" s="13" t="s">
        <v>76</v>
      </c>
      <c r="AY213" s="238" t="s">
        <v>121</v>
      </c>
    </row>
    <row r="214" s="14" customFormat="1">
      <c r="A214" s="14"/>
      <c r="B214" s="239"/>
      <c r="C214" s="240"/>
      <c r="D214" s="229" t="s">
        <v>130</v>
      </c>
      <c r="E214" s="241" t="s">
        <v>1</v>
      </c>
      <c r="F214" s="242" t="s">
        <v>132</v>
      </c>
      <c r="G214" s="240"/>
      <c r="H214" s="243">
        <v>11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130</v>
      </c>
      <c r="AU214" s="249" t="s">
        <v>83</v>
      </c>
      <c r="AV214" s="14" t="s">
        <v>128</v>
      </c>
      <c r="AW214" s="14" t="s">
        <v>32</v>
      </c>
      <c r="AX214" s="14" t="s">
        <v>81</v>
      </c>
      <c r="AY214" s="249" t="s">
        <v>121</v>
      </c>
    </row>
    <row r="215" s="2" customFormat="1" ht="24.15" customHeight="1">
      <c r="A215" s="39"/>
      <c r="B215" s="40"/>
      <c r="C215" s="213" t="s">
        <v>275</v>
      </c>
      <c r="D215" s="213" t="s">
        <v>124</v>
      </c>
      <c r="E215" s="214" t="s">
        <v>276</v>
      </c>
      <c r="F215" s="215" t="s">
        <v>277</v>
      </c>
      <c r="G215" s="216" t="s">
        <v>127</v>
      </c>
      <c r="H215" s="217">
        <v>780.56799999999998</v>
      </c>
      <c r="I215" s="218"/>
      <c r="J215" s="219">
        <f>ROUND(I215*H215,2)</f>
        <v>0</v>
      </c>
      <c r="K215" s="220"/>
      <c r="L215" s="45"/>
      <c r="M215" s="221" t="s">
        <v>1</v>
      </c>
      <c r="N215" s="222" t="s">
        <v>41</v>
      </c>
      <c r="O215" s="92"/>
      <c r="P215" s="223">
        <f>O215*H215</f>
        <v>0</v>
      </c>
      <c r="Q215" s="223">
        <v>3.0000000000000001E-05</v>
      </c>
      <c r="R215" s="223">
        <f>Q215*H215</f>
        <v>0.02341704</v>
      </c>
      <c r="S215" s="223">
        <v>0</v>
      </c>
      <c r="T215" s="22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209</v>
      </c>
      <c r="AT215" s="225" t="s">
        <v>124</v>
      </c>
      <c r="AU215" s="225" t="s">
        <v>83</v>
      </c>
      <c r="AY215" s="18" t="s">
        <v>121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81</v>
      </c>
      <c r="BK215" s="226">
        <f>ROUND(I215*H215,2)</f>
        <v>0</v>
      </c>
      <c r="BL215" s="18" t="s">
        <v>209</v>
      </c>
      <c r="BM215" s="225" t="s">
        <v>278</v>
      </c>
    </row>
    <row r="216" s="15" customFormat="1">
      <c r="A216" s="15"/>
      <c r="B216" s="250"/>
      <c r="C216" s="251"/>
      <c r="D216" s="229" t="s">
        <v>130</v>
      </c>
      <c r="E216" s="252" t="s">
        <v>1</v>
      </c>
      <c r="F216" s="253" t="s">
        <v>146</v>
      </c>
      <c r="G216" s="251"/>
      <c r="H216" s="252" t="s">
        <v>1</v>
      </c>
      <c r="I216" s="254"/>
      <c r="J216" s="251"/>
      <c r="K216" s="251"/>
      <c r="L216" s="255"/>
      <c r="M216" s="256"/>
      <c r="N216" s="257"/>
      <c r="O216" s="257"/>
      <c r="P216" s="257"/>
      <c r="Q216" s="257"/>
      <c r="R216" s="257"/>
      <c r="S216" s="257"/>
      <c r="T216" s="25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9" t="s">
        <v>130</v>
      </c>
      <c r="AU216" s="259" t="s">
        <v>83</v>
      </c>
      <c r="AV216" s="15" t="s">
        <v>81</v>
      </c>
      <c r="AW216" s="15" t="s">
        <v>32</v>
      </c>
      <c r="AX216" s="15" t="s">
        <v>76</v>
      </c>
      <c r="AY216" s="259" t="s">
        <v>121</v>
      </c>
    </row>
    <row r="217" s="13" customFormat="1">
      <c r="A217" s="13"/>
      <c r="B217" s="227"/>
      <c r="C217" s="228"/>
      <c r="D217" s="229" t="s">
        <v>130</v>
      </c>
      <c r="E217" s="230" t="s">
        <v>1</v>
      </c>
      <c r="F217" s="231" t="s">
        <v>279</v>
      </c>
      <c r="G217" s="228"/>
      <c r="H217" s="232">
        <v>694.78999999999996</v>
      </c>
      <c r="I217" s="233"/>
      <c r="J217" s="228"/>
      <c r="K217" s="228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130</v>
      </c>
      <c r="AU217" s="238" t="s">
        <v>83</v>
      </c>
      <c r="AV217" s="13" t="s">
        <v>83</v>
      </c>
      <c r="AW217" s="13" t="s">
        <v>32</v>
      </c>
      <c r="AX217" s="13" t="s">
        <v>76</v>
      </c>
      <c r="AY217" s="238" t="s">
        <v>121</v>
      </c>
    </row>
    <row r="218" s="15" customFormat="1">
      <c r="A218" s="15"/>
      <c r="B218" s="250"/>
      <c r="C218" s="251"/>
      <c r="D218" s="229" t="s">
        <v>130</v>
      </c>
      <c r="E218" s="252" t="s">
        <v>1</v>
      </c>
      <c r="F218" s="253" t="s">
        <v>280</v>
      </c>
      <c r="G218" s="251"/>
      <c r="H218" s="252" t="s">
        <v>1</v>
      </c>
      <c r="I218" s="254"/>
      <c r="J218" s="251"/>
      <c r="K218" s="251"/>
      <c r="L218" s="255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9" t="s">
        <v>130</v>
      </c>
      <c r="AU218" s="259" t="s">
        <v>83</v>
      </c>
      <c r="AV218" s="15" t="s">
        <v>81</v>
      </c>
      <c r="AW218" s="15" t="s">
        <v>32</v>
      </c>
      <c r="AX218" s="15" t="s">
        <v>76</v>
      </c>
      <c r="AY218" s="259" t="s">
        <v>121</v>
      </c>
    </row>
    <row r="219" s="13" customFormat="1">
      <c r="A219" s="13"/>
      <c r="B219" s="227"/>
      <c r="C219" s="228"/>
      <c r="D219" s="229" t="s">
        <v>130</v>
      </c>
      <c r="E219" s="230" t="s">
        <v>1</v>
      </c>
      <c r="F219" s="231" t="s">
        <v>281</v>
      </c>
      <c r="G219" s="228"/>
      <c r="H219" s="232">
        <v>72.518000000000001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130</v>
      </c>
      <c r="AU219" s="238" t="s">
        <v>83</v>
      </c>
      <c r="AV219" s="13" t="s">
        <v>83</v>
      </c>
      <c r="AW219" s="13" t="s">
        <v>32</v>
      </c>
      <c r="AX219" s="13" t="s">
        <v>76</v>
      </c>
      <c r="AY219" s="238" t="s">
        <v>121</v>
      </c>
    </row>
    <row r="220" s="13" customFormat="1">
      <c r="A220" s="13"/>
      <c r="B220" s="227"/>
      <c r="C220" s="228"/>
      <c r="D220" s="229" t="s">
        <v>130</v>
      </c>
      <c r="E220" s="230" t="s">
        <v>1</v>
      </c>
      <c r="F220" s="231" t="s">
        <v>282</v>
      </c>
      <c r="G220" s="228"/>
      <c r="H220" s="232">
        <v>13.26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130</v>
      </c>
      <c r="AU220" s="238" t="s">
        <v>83</v>
      </c>
      <c r="AV220" s="13" t="s">
        <v>83</v>
      </c>
      <c r="AW220" s="13" t="s">
        <v>32</v>
      </c>
      <c r="AX220" s="13" t="s">
        <v>76</v>
      </c>
      <c r="AY220" s="238" t="s">
        <v>121</v>
      </c>
    </row>
    <row r="221" s="14" customFormat="1">
      <c r="A221" s="14"/>
      <c r="B221" s="239"/>
      <c r="C221" s="240"/>
      <c r="D221" s="229" t="s">
        <v>130</v>
      </c>
      <c r="E221" s="241" t="s">
        <v>1</v>
      </c>
      <c r="F221" s="242" t="s">
        <v>132</v>
      </c>
      <c r="G221" s="240"/>
      <c r="H221" s="243">
        <v>780.56799999999998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130</v>
      </c>
      <c r="AU221" s="249" t="s">
        <v>83</v>
      </c>
      <c r="AV221" s="14" t="s">
        <v>128</v>
      </c>
      <c r="AW221" s="14" t="s">
        <v>32</v>
      </c>
      <c r="AX221" s="14" t="s">
        <v>81</v>
      </c>
      <c r="AY221" s="249" t="s">
        <v>121</v>
      </c>
    </row>
    <row r="222" s="2" customFormat="1" ht="24.15" customHeight="1">
      <c r="A222" s="39"/>
      <c r="B222" s="40"/>
      <c r="C222" s="271" t="s">
        <v>283</v>
      </c>
      <c r="D222" s="271" t="s">
        <v>284</v>
      </c>
      <c r="E222" s="272" t="s">
        <v>285</v>
      </c>
      <c r="F222" s="273" t="s">
        <v>286</v>
      </c>
      <c r="G222" s="274" t="s">
        <v>127</v>
      </c>
      <c r="H222" s="275">
        <v>796.17899999999997</v>
      </c>
      <c r="I222" s="276"/>
      <c r="J222" s="277">
        <f>ROUND(I222*H222,2)</f>
        <v>0</v>
      </c>
      <c r="K222" s="278"/>
      <c r="L222" s="279"/>
      <c r="M222" s="280" t="s">
        <v>1</v>
      </c>
      <c r="N222" s="281" t="s">
        <v>41</v>
      </c>
      <c r="O222" s="92"/>
      <c r="P222" s="223">
        <f>O222*H222</f>
        <v>0</v>
      </c>
      <c r="Q222" s="223">
        <v>0.0025000000000000001</v>
      </c>
      <c r="R222" s="223">
        <f>Q222*H222</f>
        <v>1.9904474999999999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287</v>
      </c>
      <c r="AT222" s="225" t="s">
        <v>284</v>
      </c>
      <c r="AU222" s="225" t="s">
        <v>83</v>
      </c>
      <c r="AY222" s="18" t="s">
        <v>121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81</v>
      </c>
      <c r="BK222" s="226">
        <f>ROUND(I222*H222,2)</f>
        <v>0</v>
      </c>
      <c r="BL222" s="18" t="s">
        <v>209</v>
      </c>
      <c r="BM222" s="225" t="s">
        <v>288</v>
      </c>
    </row>
    <row r="223" s="13" customFormat="1">
      <c r="A223" s="13"/>
      <c r="B223" s="227"/>
      <c r="C223" s="228"/>
      <c r="D223" s="229" t="s">
        <v>130</v>
      </c>
      <c r="E223" s="230" t="s">
        <v>1</v>
      </c>
      <c r="F223" s="231" t="s">
        <v>289</v>
      </c>
      <c r="G223" s="228"/>
      <c r="H223" s="232">
        <v>780.56799999999998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130</v>
      </c>
      <c r="AU223" s="238" t="s">
        <v>83</v>
      </c>
      <c r="AV223" s="13" t="s">
        <v>83</v>
      </c>
      <c r="AW223" s="13" t="s">
        <v>32</v>
      </c>
      <c r="AX223" s="13" t="s">
        <v>76</v>
      </c>
      <c r="AY223" s="238" t="s">
        <v>121</v>
      </c>
    </row>
    <row r="224" s="14" customFormat="1">
      <c r="A224" s="14"/>
      <c r="B224" s="239"/>
      <c r="C224" s="240"/>
      <c r="D224" s="229" t="s">
        <v>130</v>
      </c>
      <c r="E224" s="241" t="s">
        <v>1</v>
      </c>
      <c r="F224" s="242" t="s">
        <v>132</v>
      </c>
      <c r="G224" s="240"/>
      <c r="H224" s="243">
        <v>780.56799999999998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130</v>
      </c>
      <c r="AU224" s="249" t="s">
        <v>83</v>
      </c>
      <c r="AV224" s="14" t="s">
        <v>128</v>
      </c>
      <c r="AW224" s="14" t="s">
        <v>32</v>
      </c>
      <c r="AX224" s="14" t="s">
        <v>81</v>
      </c>
      <c r="AY224" s="249" t="s">
        <v>121</v>
      </c>
    </row>
    <row r="225" s="13" customFormat="1">
      <c r="A225" s="13"/>
      <c r="B225" s="227"/>
      <c r="C225" s="228"/>
      <c r="D225" s="229" t="s">
        <v>130</v>
      </c>
      <c r="E225" s="228"/>
      <c r="F225" s="231" t="s">
        <v>290</v>
      </c>
      <c r="G225" s="228"/>
      <c r="H225" s="232">
        <v>796.17899999999997</v>
      </c>
      <c r="I225" s="233"/>
      <c r="J225" s="228"/>
      <c r="K225" s="228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130</v>
      </c>
      <c r="AU225" s="238" t="s">
        <v>83</v>
      </c>
      <c r="AV225" s="13" t="s">
        <v>83</v>
      </c>
      <c r="AW225" s="13" t="s">
        <v>4</v>
      </c>
      <c r="AX225" s="13" t="s">
        <v>81</v>
      </c>
      <c r="AY225" s="238" t="s">
        <v>121</v>
      </c>
    </row>
    <row r="226" s="2" customFormat="1" ht="33" customHeight="1">
      <c r="A226" s="39"/>
      <c r="B226" s="40"/>
      <c r="C226" s="213" t="s">
        <v>291</v>
      </c>
      <c r="D226" s="213" t="s">
        <v>124</v>
      </c>
      <c r="E226" s="214" t="s">
        <v>292</v>
      </c>
      <c r="F226" s="215" t="s">
        <v>293</v>
      </c>
      <c r="G226" s="216" t="s">
        <v>139</v>
      </c>
      <c r="H226" s="217">
        <v>43</v>
      </c>
      <c r="I226" s="218"/>
      <c r="J226" s="219">
        <f>ROUND(I226*H226,2)</f>
        <v>0</v>
      </c>
      <c r="K226" s="220"/>
      <c r="L226" s="45"/>
      <c r="M226" s="221" t="s">
        <v>1</v>
      </c>
      <c r="N226" s="222" t="s">
        <v>41</v>
      </c>
      <c r="O226" s="92"/>
      <c r="P226" s="223">
        <f>O226*H226</f>
        <v>0</v>
      </c>
      <c r="Q226" s="223">
        <v>0.00029</v>
      </c>
      <c r="R226" s="223">
        <f>Q226*H226</f>
        <v>0.01247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209</v>
      </c>
      <c r="AT226" s="225" t="s">
        <v>124</v>
      </c>
      <c r="AU226" s="225" t="s">
        <v>83</v>
      </c>
      <c r="AY226" s="18" t="s">
        <v>121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81</v>
      </c>
      <c r="BK226" s="226">
        <f>ROUND(I226*H226,2)</f>
        <v>0</v>
      </c>
      <c r="BL226" s="18" t="s">
        <v>209</v>
      </c>
      <c r="BM226" s="225" t="s">
        <v>294</v>
      </c>
    </row>
    <row r="227" s="13" customFormat="1">
      <c r="A227" s="13"/>
      <c r="B227" s="227"/>
      <c r="C227" s="228"/>
      <c r="D227" s="229" t="s">
        <v>130</v>
      </c>
      <c r="E227" s="230" t="s">
        <v>1</v>
      </c>
      <c r="F227" s="231" t="s">
        <v>295</v>
      </c>
      <c r="G227" s="228"/>
      <c r="H227" s="232">
        <v>43</v>
      </c>
      <c r="I227" s="233"/>
      <c r="J227" s="228"/>
      <c r="K227" s="228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130</v>
      </c>
      <c r="AU227" s="238" t="s">
        <v>83</v>
      </c>
      <c r="AV227" s="13" t="s">
        <v>83</v>
      </c>
      <c r="AW227" s="13" t="s">
        <v>32</v>
      </c>
      <c r="AX227" s="13" t="s">
        <v>76</v>
      </c>
      <c r="AY227" s="238" t="s">
        <v>121</v>
      </c>
    </row>
    <row r="228" s="14" customFormat="1">
      <c r="A228" s="14"/>
      <c r="B228" s="239"/>
      <c r="C228" s="240"/>
      <c r="D228" s="229" t="s">
        <v>130</v>
      </c>
      <c r="E228" s="241" t="s">
        <v>1</v>
      </c>
      <c r="F228" s="242" t="s">
        <v>132</v>
      </c>
      <c r="G228" s="240"/>
      <c r="H228" s="243">
        <v>43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130</v>
      </c>
      <c r="AU228" s="249" t="s">
        <v>83</v>
      </c>
      <c r="AV228" s="14" t="s">
        <v>128</v>
      </c>
      <c r="AW228" s="14" t="s">
        <v>32</v>
      </c>
      <c r="AX228" s="14" t="s">
        <v>81</v>
      </c>
      <c r="AY228" s="249" t="s">
        <v>121</v>
      </c>
    </row>
    <row r="229" s="2" customFormat="1" ht="24.15" customHeight="1">
      <c r="A229" s="39"/>
      <c r="B229" s="40"/>
      <c r="C229" s="213" t="s">
        <v>296</v>
      </c>
      <c r="D229" s="213" t="s">
        <v>124</v>
      </c>
      <c r="E229" s="214" t="s">
        <v>297</v>
      </c>
      <c r="F229" s="215" t="s">
        <v>298</v>
      </c>
      <c r="G229" s="216" t="s">
        <v>299</v>
      </c>
      <c r="H229" s="282"/>
      <c r="I229" s="218"/>
      <c r="J229" s="219">
        <f>ROUND(I229*H229,2)</f>
        <v>0</v>
      </c>
      <c r="K229" s="220"/>
      <c r="L229" s="45"/>
      <c r="M229" s="221" t="s">
        <v>1</v>
      </c>
      <c r="N229" s="222" t="s">
        <v>41</v>
      </c>
      <c r="O229" s="92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5" t="s">
        <v>209</v>
      </c>
      <c r="AT229" s="225" t="s">
        <v>124</v>
      </c>
      <c r="AU229" s="225" t="s">
        <v>83</v>
      </c>
      <c r="AY229" s="18" t="s">
        <v>121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8" t="s">
        <v>81</v>
      </c>
      <c r="BK229" s="226">
        <f>ROUND(I229*H229,2)</f>
        <v>0</v>
      </c>
      <c r="BL229" s="18" t="s">
        <v>209</v>
      </c>
      <c r="BM229" s="225" t="s">
        <v>300</v>
      </c>
    </row>
    <row r="230" s="12" customFormat="1" ht="22.8" customHeight="1">
      <c r="A230" s="12"/>
      <c r="B230" s="197"/>
      <c r="C230" s="198"/>
      <c r="D230" s="199" t="s">
        <v>75</v>
      </c>
      <c r="E230" s="211" t="s">
        <v>301</v>
      </c>
      <c r="F230" s="211" t="s">
        <v>302</v>
      </c>
      <c r="G230" s="198"/>
      <c r="H230" s="198"/>
      <c r="I230" s="201"/>
      <c r="J230" s="212">
        <f>BK230</f>
        <v>0</v>
      </c>
      <c r="K230" s="198"/>
      <c r="L230" s="203"/>
      <c r="M230" s="204"/>
      <c r="N230" s="205"/>
      <c r="O230" s="205"/>
      <c r="P230" s="206">
        <f>SUM(P231:P271)</f>
        <v>0</v>
      </c>
      <c r="Q230" s="205"/>
      <c r="R230" s="206">
        <f>SUM(R231:R271)</f>
        <v>3.9821764499999999</v>
      </c>
      <c r="S230" s="205"/>
      <c r="T230" s="207">
        <f>SUM(T231:T271)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8" t="s">
        <v>83</v>
      </c>
      <c r="AT230" s="209" t="s">
        <v>75</v>
      </c>
      <c r="AU230" s="209" t="s">
        <v>81</v>
      </c>
      <c r="AY230" s="208" t="s">
        <v>121</v>
      </c>
      <c r="BK230" s="210">
        <f>SUM(BK231:BK271)</f>
        <v>0</v>
      </c>
    </row>
    <row r="231" s="2" customFormat="1" ht="24.15" customHeight="1">
      <c r="A231" s="39"/>
      <c r="B231" s="40"/>
      <c r="C231" s="213" t="s">
        <v>287</v>
      </c>
      <c r="D231" s="213" t="s">
        <v>124</v>
      </c>
      <c r="E231" s="214" t="s">
        <v>303</v>
      </c>
      <c r="F231" s="215" t="s">
        <v>304</v>
      </c>
      <c r="G231" s="216" t="s">
        <v>144</v>
      </c>
      <c r="H231" s="217">
        <v>77.158000000000001</v>
      </c>
      <c r="I231" s="218"/>
      <c r="J231" s="219">
        <f>ROUND(I231*H231,2)</f>
        <v>0</v>
      </c>
      <c r="K231" s="220"/>
      <c r="L231" s="45"/>
      <c r="M231" s="221" t="s">
        <v>1</v>
      </c>
      <c r="N231" s="222" t="s">
        <v>41</v>
      </c>
      <c r="O231" s="92"/>
      <c r="P231" s="223">
        <f>O231*H231</f>
        <v>0</v>
      </c>
      <c r="Q231" s="223">
        <v>0.034000000000000002</v>
      </c>
      <c r="R231" s="223">
        <f>Q231*H231</f>
        <v>2.6233720000000003</v>
      </c>
      <c r="S231" s="223">
        <v>0</v>
      </c>
      <c r="T231" s="22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5" t="s">
        <v>209</v>
      </c>
      <c r="AT231" s="225" t="s">
        <v>124</v>
      </c>
      <c r="AU231" s="225" t="s">
        <v>83</v>
      </c>
      <c r="AY231" s="18" t="s">
        <v>121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8" t="s">
        <v>81</v>
      </c>
      <c r="BK231" s="226">
        <f>ROUND(I231*H231,2)</f>
        <v>0</v>
      </c>
      <c r="BL231" s="18" t="s">
        <v>209</v>
      </c>
      <c r="BM231" s="225" t="s">
        <v>305</v>
      </c>
    </row>
    <row r="232" s="13" customFormat="1">
      <c r="A232" s="13"/>
      <c r="B232" s="227"/>
      <c r="C232" s="228"/>
      <c r="D232" s="229" t="s">
        <v>130</v>
      </c>
      <c r="E232" s="230" t="s">
        <v>1</v>
      </c>
      <c r="F232" s="231" t="s">
        <v>180</v>
      </c>
      <c r="G232" s="228"/>
      <c r="H232" s="232">
        <v>642.98500000000001</v>
      </c>
      <c r="I232" s="233"/>
      <c r="J232" s="228"/>
      <c r="K232" s="228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130</v>
      </c>
      <c r="AU232" s="238" t="s">
        <v>83</v>
      </c>
      <c r="AV232" s="13" t="s">
        <v>83</v>
      </c>
      <c r="AW232" s="13" t="s">
        <v>32</v>
      </c>
      <c r="AX232" s="13" t="s">
        <v>76</v>
      </c>
      <c r="AY232" s="238" t="s">
        <v>121</v>
      </c>
    </row>
    <row r="233" s="13" customFormat="1">
      <c r="A233" s="13"/>
      <c r="B233" s="227"/>
      <c r="C233" s="228"/>
      <c r="D233" s="229" t="s">
        <v>130</v>
      </c>
      <c r="E233" s="230" t="s">
        <v>1</v>
      </c>
      <c r="F233" s="231" t="s">
        <v>306</v>
      </c>
      <c r="G233" s="228"/>
      <c r="H233" s="232">
        <v>77.158000000000001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130</v>
      </c>
      <c r="AU233" s="238" t="s">
        <v>83</v>
      </c>
      <c r="AV233" s="13" t="s">
        <v>83</v>
      </c>
      <c r="AW233" s="13" t="s">
        <v>32</v>
      </c>
      <c r="AX233" s="13" t="s">
        <v>76</v>
      </c>
      <c r="AY233" s="238" t="s">
        <v>121</v>
      </c>
    </row>
    <row r="234" s="13" customFormat="1">
      <c r="A234" s="13"/>
      <c r="B234" s="227"/>
      <c r="C234" s="228"/>
      <c r="D234" s="229" t="s">
        <v>130</v>
      </c>
      <c r="E234" s="230" t="s">
        <v>1</v>
      </c>
      <c r="F234" s="231" t="s">
        <v>307</v>
      </c>
      <c r="G234" s="228"/>
      <c r="H234" s="232">
        <v>77.158000000000001</v>
      </c>
      <c r="I234" s="233"/>
      <c r="J234" s="228"/>
      <c r="K234" s="228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130</v>
      </c>
      <c r="AU234" s="238" t="s">
        <v>83</v>
      </c>
      <c r="AV234" s="13" t="s">
        <v>83</v>
      </c>
      <c r="AW234" s="13" t="s">
        <v>32</v>
      </c>
      <c r="AX234" s="13" t="s">
        <v>81</v>
      </c>
      <c r="AY234" s="238" t="s">
        <v>121</v>
      </c>
    </row>
    <row r="235" s="2" customFormat="1" ht="24.15" customHeight="1">
      <c r="A235" s="39"/>
      <c r="B235" s="40"/>
      <c r="C235" s="213" t="s">
        <v>308</v>
      </c>
      <c r="D235" s="213" t="s">
        <v>124</v>
      </c>
      <c r="E235" s="214" t="s">
        <v>309</v>
      </c>
      <c r="F235" s="215" t="s">
        <v>310</v>
      </c>
      <c r="G235" s="216" t="s">
        <v>127</v>
      </c>
      <c r="H235" s="217">
        <v>158.37000000000001</v>
      </c>
      <c r="I235" s="218"/>
      <c r="J235" s="219">
        <f>ROUND(I235*H235,2)</f>
        <v>0</v>
      </c>
      <c r="K235" s="220"/>
      <c r="L235" s="45"/>
      <c r="M235" s="221" t="s">
        <v>1</v>
      </c>
      <c r="N235" s="222" t="s">
        <v>41</v>
      </c>
      <c r="O235" s="92"/>
      <c r="P235" s="223">
        <f>O235*H235</f>
        <v>0</v>
      </c>
      <c r="Q235" s="223">
        <v>0.0060000000000000001</v>
      </c>
      <c r="R235" s="223">
        <f>Q235*H235</f>
        <v>0.95022000000000006</v>
      </c>
      <c r="S235" s="223">
        <v>0</v>
      </c>
      <c r="T235" s="22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5" t="s">
        <v>209</v>
      </c>
      <c r="AT235" s="225" t="s">
        <v>124</v>
      </c>
      <c r="AU235" s="225" t="s">
        <v>83</v>
      </c>
      <c r="AY235" s="18" t="s">
        <v>121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8" t="s">
        <v>81</v>
      </c>
      <c r="BK235" s="226">
        <f>ROUND(I235*H235,2)</f>
        <v>0</v>
      </c>
      <c r="BL235" s="18" t="s">
        <v>209</v>
      </c>
      <c r="BM235" s="225" t="s">
        <v>311</v>
      </c>
    </row>
    <row r="236" s="15" customFormat="1">
      <c r="A236" s="15"/>
      <c r="B236" s="250"/>
      <c r="C236" s="251"/>
      <c r="D236" s="229" t="s">
        <v>130</v>
      </c>
      <c r="E236" s="252" t="s">
        <v>1</v>
      </c>
      <c r="F236" s="253" t="s">
        <v>312</v>
      </c>
      <c r="G236" s="251"/>
      <c r="H236" s="252" t="s">
        <v>1</v>
      </c>
      <c r="I236" s="254"/>
      <c r="J236" s="251"/>
      <c r="K236" s="251"/>
      <c r="L236" s="255"/>
      <c r="M236" s="256"/>
      <c r="N236" s="257"/>
      <c r="O236" s="257"/>
      <c r="P236" s="257"/>
      <c r="Q236" s="257"/>
      <c r="R236" s="257"/>
      <c r="S236" s="257"/>
      <c r="T236" s="258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9" t="s">
        <v>130</v>
      </c>
      <c r="AU236" s="259" t="s">
        <v>83</v>
      </c>
      <c r="AV236" s="15" t="s">
        <v>81</v>
      </c>
      <c r="AW236" s="15" t="s">
        <v>32</v>
      </c>
      <c r="AX236" s="15" t="s">
        <v>76</v>
      </c>
      <c r="AY236" s="259" t="s">
        <v>121</v>
      </c>
    </row>
    <row r="237" s="13" customFormat="1">
      <c r="A237" s="13"/>
      <c r="B237" s="227"/>
      <c r="C237" s="228"/>
      <c r="D237" s="229" t="s">
        <v>130</v>
      </c>
      <c r="E237" s="230" t="s">
        <v>1</v>
      </c>
      <c r="F237" s="231" t="s">
        <v>313</v>
      </c>
      <c r="G237" s="228"/>
      <c r="H237" s="232">
        <v>131.84999999999999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130</v>
      </c>
      <c r="AU237" s="238" t="s">
        <v>83</v>
      </c>
      <c r="AV237" s="13" t="s">
        <v>83</v>
      </c>
      <c r="AW237" s="13" t="s">
        <v>32</v>
      </c>
      <c r="AX237" s="13" t="s">
        <v>76</v>
      </c>
      <c r="AY237" s="238" t="s">
        <v>121</v>
      </c>
    </row>
    <row r="238" s="13" customFormat="1">
      <c r="A238" s="13"/>
      <c r="B238" s="227"/>
      <c r="C238" s="228"/>
      <c r="D238" s="229" t="s">
        <v>130</v>
      </c>
      <c r="E238" s="230" t="s">
        <v>1</v>
      </c>
      <c r="F238" s="231" t="s">
        <v>314</v>
      </c>
      <c r="G238" s="228"/>
      <c r="H238" s="232">
        <v>26.52</v>
      </c>
      <c r="I238" s="233"/>
      <c r="J238" s="228"/>
      <c r="K238" s="228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130</v>
      </c>
      <c r="AU238" s="238" t="s">
        <v>83</v>
      </c>
      <c r="AV238" s="13" t="s">
        <v>83</v>
      </c>
      <c r="AW238" s="13" t="s">
        <v>32</v>
      </c>
      <c r="AX238" s="13" t="s">
        <v>76</v>
      </c>
      <c r="AY238" s="238" t="s">
        <v>121</v>
      </c>
    </row>
    <row r="239" s="14" customFormat="1">
      <c r="A239" s="14"/>
      <c r="B239" s="239"/>
      <c r="C239" s="240"/>
      <c r="D239" s="229" t="s">
        <v>130</v>
      </c>
      <c r="E239" s="241" t="s">
        <v>1</v>
      </c>
      <c r="F239" s="242" t="s">
        <v>132</v>
      </c>
      <c r="G239" s="240"/>
      <c r="H239" s="243">
        <v>158.37000000000001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130</v>
      </c>
      <c r="AU239" s="249" t="s">
        <v>83</v>
      </c>
      <c r="AV239" s="14" t="s">
        <v>128</v>
      </c>
      <c r="AW239" s="14" t="s">
        <v>32</v>
      </c>
      <c r="AX239" s="14" t="s">
        <v>81</v>
      </c>
      <c r="AY239" s="249" t="s">
        <v>121</v>
      </c>
    </row>
    <row r="240" s="2" customFormat="1" ht="44.25" customHeight="1">
      <c r="A240" s="39"/>
      <c r="B240" s="40"/>
      <c r="C240" s="213" t="s">
        <v>315</v>
      </c>
      <c r="D240" s="213" t="s">
        <v>124</v>
      </c>
      <c r="E240" s="214" t="s">
        <v>316</v>
      </c>
      <c r="F240" s="215" t="s">
        <v>317</v>
      </c>
      <c r="G240" s="216" t="s">
        <v>127</v>
      </c>
      <c r="H240" s="217">
        <v>48.854999999999997</v>
      </c>
      <c r="I240" s="218"/>
      <c r="J240" s="219">
        <f>ROUND(I240*H240,2)</f>
        <v>0</v>
      </c>
      <c r="K240" s="220"/>
      <c r="L240" s="45"/>
      <c r="M240" s="221" t="s">
        <v>1</v>
      </c>
      <c r="N240" s="222" t="s">
        <v>41</v>
      </c>
      <c r="O240" s="92"/>
      <c r="P240" s="223">
        <f>O240*H240</f>
        <v>0</v>
      </c>
      <c r="Q240" s="223">
        <v>0.00058</v>
      </c>
      <c r="R240" s="223">
        <f>Q240*H240</f>
        <v>0.028335899999999997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209</v>
      </c>
      <c r="AT240" s="225" t="s">
        <v>124</v>
      </c>
      <c r="AU240" s="225" t="s">
        <v>83</v>
      </c>
      <c r="AY240" s="18" t="s">
        <v>121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81</v>
      </c>
      <c r="BK240" s="226">
        <f>ROUND(I240*H240,2)</f>
        <v>0</v>
      </c>
      <c r="BL240" s="18" t="s">
        <v>209</v>
      </c>
      <c r="BM240" s="225" t="s">
        <v>318</v>
      </c>
    </row>
    <row r="241" s="13" customFormat="1">
      <c r="A241" s="13"/>
      <c r="B241" s="227"/>
      <c r="C241" s="228"/>
      <c r="D241" s="229" t="s">
        <v>130</v>
      </c>
      <c r="E241" s="230" t="s">
        <v>1</v>
      </c>
      <c r="F241" s="231" t="s">
        <v>319</v>
      </c>
      <c r="G241" s="228"/>
      <c r="H241" s="232">
        <v>1</v>
      </c>
      <c r="I241" s="233"/>
      <c r="J241" s="228"/>
      <c r="K241" s="228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130</v>
      </c>
      <c r="AU241" s="238" t="s">
        <v>83</v>
      </c>
      <c r="AV241" s="13" t="s">
        <v>83</v>
      </c>
      <c r="AW241" s="13" t="s">
        <v>32</v>
      </c>
      <c r="AX241" s="13" t="s">
        <v>76</v>
      </c>
      <c r="AY241" s="238" t="s">
        <v>121</v>
      </c>
    </row>
    <row r="242" s="13" customFormat="1">
      <c r="A242" s="13"/>
      <c r="B242" s="227"/>
      <c r="C242" s="228"/>
      <c r="D242" s="229" t="s">
        <v>130</v>
      </c>
      <c r="E242" s="230" t="s">
        <v>1</v>
      </c>
      <c r="F242" s="231" t="s">
        <v>207</v>
      </c>
      <c r="G242" s="228"/>
      <c r="H242" s="232">
        <v>47.284999999999997</v>
      </c>
      <c r="I242" s="233"/>
      <c r="J242" s="228"/>
      <c r="K242" s="228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130</v>
      </c>
      <c r="AU242" s="238" t="s">
        <v>83</v>
      </c>
      <c r="AV242" s="13" t="s">
        <v>83</v>
      </c>
      <c r="AW242" s="13" t="s">
        <v>32</v>
      </c>
      <c r="AX242" s="13" t="s">
        <v>76</v>
      </c>
      <c r="AY242" s="238" t="s">
        <v>121</v>
      </c>
    </row>
    <row r="243" s="13" customFormat="1">
      <c r="A243" s="13"/>
      <c r="B243" s="227"/>
      <c r="C243" s="228"/>
      <c r="D243" s="229" t="s">
        <v>130</v>
      </c>
      <c r="E243" s="230" t="s">
        <v>1</v>
      </c>
      <c r="F243" s="231" t="s">
        <v>208</v>
      </c>
      <c r="G243" s="228"/>
      <c r="H243" s="232">
        <v>0.56999999999999995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130</v>
      </c>
      <c r="AU243" s="238" t="s">
        <v>83</v>
      </c>
      <c r="AV243" s="13" t="s">
        <v>83</v>
      </c>
      <c r="AW243" s="13" t="s">
        <v>32</v>
      </c>
      <c r="AX243" s="13" t="s">
        <v>76</v>
      </c>
      <c r="AY243" s="238" t="s">
        <v>121</v>
      </c>
    </row>
    <row r="244" s="14" customFormat="1">
      <c r="A244" s="14"/>
      <c r="B244" s="239"/>
      <c r="C244" s="240"/>
      <c r="D244" s="229" t="s">
        <v>130</v>
      </c>
      <c r="E244" s="241" t="s">
        <v>1</v>
      </c>
      <c r="F244" s="242" t="s">
        <v>132</v>
      </c>
      <c r="G244" s="240"/>
      <c r="H244" s="243">
        <v>48.854999999999997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130</v>
      </c>
      <c r="AU244" s="249" t="s">
        <v>83</v>
      </c>
      <c r="AV244" s="14" t="s">
        <v>128</v>
      </c>
      <c r="AW244" s="14" t="s">
        <v>32</v>
      </c>
      <c r="AX244" s="14" t="s">
        <v>81</v>
      </c>
      <c r="AY244" s="249" t="s">
        <v>121</v>
      </c>
    </row>
    <row r="245" s="2" customFormat="1" ht="21.75" customHeight="1">
      <c r="A245" s="39"/>
      <c r="B245" s="40"/>
      <c r="C245" s="271" t="s">
        <v>320</v>
      </c>
      <c r="D245" s="271" t="s">
        <v>284</v>
      </c>
      <c r="E245" s="272" t="s">
        <v>321</v>
      </c>
      <c r="F245" s="273" t="s">
        <v>322</v>
      </c>
      <c r="G245" s="274" t="s">
        <v>127</v>
      </c>
      <c r="H245" s="275">
        <v>48.811999999999998</v>
      </c>
      <c r="I245" s="276"/>
      <c r="J245" s="277">
        <f>ROUND(I245*H245,2)</f>
        <v>0</v>
      </c>
      <c r="K245" s="278"/>
      <c r="L245" s="279"/>
      <c r="M245" s="280" t="s">
        <v>1</v>
      </c>
      <c r="N245" s="281" t="s">
        <v>41</v>
      </c>
      <c r="O245" s="92"/>
      <c r="P245" s="223">
        <f>O245*H245</f>
        <v>0</v>
      </c>
      <c r="Q245" s="223">
        <v>0.0016999999999999999</v>
      </c>
      <c r="R245" s="223">
        <f>Q245*H245</f>
        <v>0.082980399999999996</v>
      </c>
      <c r="S245" s="223">
        <v>0</v>
      </c>
      <c r="T245" s="22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5" t="s">
        <v>287</v>
      </c>
      <c r="AT245" s="225" t="s">
        <v>284</v>
      </c>
      <c r="AU245" s="225" t="s">
        <v>83</v>
      </c>
      <c r="AY245" s="18" t="s">
        <v>121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8" t="s">
        <v>81</v>
      </c>
      <c r="BK245" s="226">
        <f>ROUND(I245*H245,2)</f>
        <v>0</v>
      </c>
      <c r="BL245" s="18" t="s">
        <v>209</v>
      </c>
      <c r="BM245" s="225" t="s">
        <v>323</v>
      </c>
    </row>
    <row r="246" s="15" customFormat="1">
      <c r="A246" s="15"/>
      <c r="B246" s="250"/>
      <c r="C246" s="251"/>
      <c r="D246" s="229" t="s">
        <v>130</v>
      </c>
      <c r="E246" s="252" t="s">
        <v>1</v>
      </c>
      <c r="F246" s="253" t="s">
        <v>324</v>
      </c>
      <c r="G246" s="251"/>
      <c r="H246" s="252" t="s">
        <v>1</v>
      </c>
      <c r="I246" s="254"/>
      <c r="J246" s="251"/>
      <c r="K246" s="251"/>
      <c r="L246" s="255"/>
      <c r="M246" s="256"/>
      <c r="N246" s="257"/>
      <c r="O246" s="257"/>
      <c r="P246" s="257"/>
      <c r="Q246" s="257"/>
      <c r="R246" s="257"/>
      <c r="S246" s="257"/>
      <c r="T246" s="25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9" t="s">
        <v>130</v>
      </c>
      <c r="AU246" s="259" t="s">
        <v>83</v>
      </c>
      <c r="AV246" s="15" t="s">
        <v>81</v>
      </c>
      <c r="AW246" s="15" t="s">
        <v>32</v>
      </c>
      <c r="AX246" s="15" t="s">
        <v>76</v>
      </c>
      <c r="AY246" s="259" t="s">
        <v>121</v>
      </c>
    </row>
    <row r="247" s="13" customFormat="1">
      <c r="A247" s="13"/>
      <c r="B247" s="227"/>
      <c r="C247" s="228"/>
      <c r="D247" s="229" t="s">
        <v>130</v>
      </c>
      <c r="E247" s="230" t="s">
        <v>1</v>
      </c>
      <c r="F247" s="231" t="s">
        <v>207</v>
      </c>
      <c r="G247" s="228"/>
      <c r="H247" s="232">
        <v>47.284999999999997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130</v>
      </c>
      <c r="AU247" s="238" t="s">
        <v>83</v>
      </c>
      <c r="AV247" s="13" t="s">
        <v>83</v>
      </c>
      <c r="AW247" s="13" t="s">
        <v>32</v>
      </c>
      <c r="AX247" s="13" t="s">
        <v>76</v>
      </c>
      <c r="AY247" s="238" t="s">
        <v>121</v>
      </c>
    </row>
    <row r="248" s="13" customFormat="1">
      <c r="A248" s="13"/>
      <c r="B248" s="227"/>
      <c r="C248" s="228"/>
      <c r="D248" s="229" t="s">
        <v>130</v>
      </c>
      <c r="E248" s="230" t="s">
        <v>1</v>
      </c>
      <c r="F248" s="231" t="s">
        <v>208</v>
      </c>
      <c r="G248" s="228"/>
      <c r="H248" s="232">
        <v>0.56999999999999995</v>
      </c>
      <c r="I248" s="233"/>
      <c r="J248" s="228"/>
      <c r="K248" s="228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130</v>
      </c>
      <c r="AU248" s="238" t="s">
        <v>83</v>
      </c>
      <c r="AV248" s="13" t="s">
        <v>83</v>
      </c>
      <c r="AW248" s="13" t="s">
        <v>32</v>
      </c>
      <c r="AX248" s="13" t="s">
        <v>76</v>
      </c>
      <c r="AY248" s="238" t="s">
        <v>121</v>
      </c>
    </row>
    <row r="249" s="14" customFormat="1">
      <c r="A249" s="14"/>
      <c r="B249" s="239"/>
      <c r="C249" s="240"/>
      <c r="D249" s="229" t="s">
        <v>130</v>
      </c>
      <c r="E249" s="241" t="s">
        <v>1</v>
      </c>
      <c r="F249" s="242" t="s">
        <v>132</v>
      </c>
      <c r="G249" s="240"/>
      <c r="H249" s="243">
        <v>47.854999999999997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130</v>
      </c>
      <c r="AU249" s="249" t="s">
        <v>83</v>
      </c>
      <c r="AV249" s="14" t="s">
        <v>128</v>
      </c>
      <c r="AW249" s="14" t="s">
        <v>32</v>
      </c>
      <c r="AX249" s="14" t="s">
        <v>81</v>
      </c>
      <c r="AY249" s="249" t="s">
        <v>121</v>
      </c>
    </row>
    <row r="250" s="13" customFormat="1">
      <c r="A250" s="13"/>
      <c r="B250" s="227"/>
      <c r="C250" s="228"/>
      <c r="D250" s="229" t="s">
        <v>130</v>
      </c>
      <c r="E250" s="228"/>
      <c r="F250" s="231" t="s">
        <v>325</v>
      </c>
      <c r="G250" s="228"/>
      <c r="H250" s="232">
        <v>48.811999999999998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130</v>
      </c>
      <c r="AU250" s="238" t="s">
        <v>83</v>
      </c>
      <c r="AV250" s="13" t="s">
        <v>83</v>
      </c>
      <c r="AW250" s="13" t="s">
        <v>4</v>
      </c>
      <c r="AX250" s="13" t="s">
        <v>81</v>
      </c>
      <c r="AY250" s="238" t="s">
        <v>121</v>
      </c>
    </row>
    <row r="251" s="2" customFormat="1" ht="16.5" customHeight="1">
      <c r="A251" s="39"/>
      <c r="B251" s="40"/>
      <c r="C251" s="271" t="s">
        <v>326</v>
      </c>
      <c r="D251" s="271" t="s">
        <v>284</v>
      </c>
      <c r="E251" s="272" t="s">
        <v>327</v>
      </c>
      <c r="F251" s="273" t="s">
        <v>328</v>
      </c>
      <c r="G251" s="274" t="s">
        <v>127</v>
      </c>
      <c r="H251" s="275">
        <v>166.28899999999999</v>
      </c>
      <c r="I251" s="276"/>
      <c r="J251" s="277">
        <f>ROUND(I251*H251,2)</f>
        <v>0</v>
      </c>
      <c r="K251" s="278"/>
      <c r="L251" s="279"/>
      <c r="M251" s="280" t="s">
        <v>1</v>
      </c>
      <c r="N251" s="281" t="s">
        <v>41</v>
      </c>
      <c r="O251" s="92"/>
      <c r="P251" s="223">
        <f>O251*H251</f>
        <v>0</v>
      </c>
      <c r="Q251" s="223">
        <v>0.00084999999999999995</v>
      </c>
      <c r="R251" s="223">
        <f>Q251*H251</f>
        <v>0.14134564999999999</v>
      </c>
      <c r="S251" s="223">
        <v>0</v>
      </c>
      <c r="T251" s="22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5" t="s">
        <v>287</v>
      </c>
      <c r="AT251" s="225" t="s">
        <v>284</v>
      </c>
      <c r="AU251" s="225" t="s">
        <v>83</v>
      </c>
      <c r="AY251" s="18" t="s">
        <v>121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8" t="s">
        <v>81</v>
      </c>
      <c r="BK251" s="226">
        <f>ROUND(I251*H251,2)</f>
        <v>0</v>
      </c>
      <c r="BL251" s="18" t="s">
        <v>209</v>
      </c>
      <c r="BM251" s="225" t="s">
        <v>329</v>
      </c>
    </row>
    <row r="252" s="13" customFormat="1">
      <c r="A252" s="13"/>
      <c r="B252" s="227"/>
      <c r="C252" s="228"/>
      <c r="D252" s="229" t="s">
        <v>130</v>
      </c>
      <c r="E252" s="230" t="s">
        <v>1</v>
      </c>
      <c r="F252" s="231" t="s">
        <v>330</v>
      </c>
      <c r="G252" s="228"/>
      <c r="H252" s="232">
        <v>158.37000000000001</v>
      </c>
      <c r="I252" s="233"/>
      <c r="J252" s="228"/>
      <c r="K252" s="228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130</v>
      </c>
      <c r="AU252" s="238" t="s">
        <v>83</v>
      </c>
      <c r="AV252" s="13" t="s">
        <v>83</v>
      </c>
      <c r="AW252" s="13" t="s">
        <v>32</v>
      </c>
      <c r="AX252" s="13" t="s">
        <v>76</v>
      </c>
      <c r="AY252" s="238" t="s">
        <v>121</v>
      </c>
    </row>
    <row r="253" s="14" customFormat="1">
      <c r="A253" s="14"/>
      <c r="B253" s="239"/>
      <c r="C253" s="240"/>
      <c r="D253" s="229" t="s">
        <v>130</v>
      </c>
      <c r="E253" s="241" t="s">
        <v>1</v>
      </c>
      <c r="F253" s="242" t="s">
        <v>132</v>
      </c>
      <c r="G253" s="240"/>
      <c r="H253" s="243">
        <v>158.37000000000001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9" t="s">
        <v>130</v>
      </c>
      <c r="AU253" s="249" t="s">
        <v>83</v>
      </c>
      <c r="AV253" s="14" t="s">
        <v>128</v>
      </c>
      <c r="AW253" s="14" t="s">
        <v>32</v>
      </c>
      <c r="AX253" s="14" t="s">
        <v>81</v>
      </c>
      <c r="AY253" s="249" t="s">
        <v>121</v>
      </c>
    </row>
    <row r="254" s="13" customFormat="1">
      <c r="A254" s="13"/>
      <c r="B254" s="227"/>
      <c r="C254" s="228"/>
      <c r="D254" s="229" t="s">
        <v>130</v>
      </c>
      <c r="E254" s="228"/>
      <c r="F254" s="231" t="s">
        <v>331</v>
      </c>
      <c r="G254" s="228"/>
      <c r="H254" s="232">
        <v>166.28899999999999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130</v>
      </c>
      <c r="AU254" s="238" t="s">
        <v>83</v>
      </c>
      <c r="AV254" s="13" t="s">
        <v>83</v>
      </c>
      <c r="AW254" s="13" t="s">
        <v>4</v>
      </c>
      <c r="AX254" s="13" t="s">
        <v>81</v>
      </c>
      <c r="AY254" s="238" t="s">
        <v>121</v>
      </c>
    </row>
    <row r="255" s="2" customFormat="1" ht="24.15" customHeight="1">
      <c r="A255" s="39"/>
      <c r="B255" s="40"/>
      <c r="C255" s="213" t="s">
        <v>332</v>
      </c>
      <c r="D255" s="213" t="s">
        <v>124</v>
      </c>
      <c r="E255" s="214" t="s">
        <v>333</v>
      </c>
      <c r="F255" s="215" t="s">
        <v>334</v>
      </c>
      <c r="G255" s="216" t="s">
        <v>127</v>
      </c>
      <c r="H255" s="217">
        <v>780.56799999999998</v>
      </c>
      <c r="I255" s="218"/>
      <c r="J255" s="219">
        <f>ROUND(I255*H255,2)</f>
        <v>0</v>
      </c>
      <c r="K255" s="220"/>
      <c r="L255" s="45"/>
      <c r="M255" s="221" t="s">
        <v>1</v>
      </c>
      <c r="N255" s="222" t="s">
        <v>41</v>
      </c>
      <c r="O255" s="92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209</v>
      </c>
      <c r="AT255" s="225" t="s">
        <v>124</v>
      </c>
      <c r="AU255" s="225" t="s">
        <v>83</v>
      </c>
      <c r="AY255" s="18" t="s">
        <v>121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81</v>
      </c>
      <c r="BK255" s="226">
        <f>ROUND(I255*H255,2)</f>
        <v>0</v>
      </c>
      <c r="BL255" s="18" t="s">
        <v>209</v>
      </c>
      <c r="BM255" s="225" t="s">
        <v>335</v>
      </c>
    </row>
    <row r="256" s="15" customFormat="1">
      <c r="A256" s="15"/>
      <c r="B256" s="250"/>
      <c r="C256" s="251"/>
      <c r="D256" s="229" t="s">
        <v>130</v>
      </c>
      <c r="E256" s="252" t="s">
        <v>1</v>
      </c>
      <c r="F256" s="253" t="s">
        <v>146</v>
      </c>
      <c r="G256" s="251"/>
      <c r="H256" s="252" t="s">
        <v>1</v>
      </c>
      <c r="I256" s="254"/>
      <c r="J256" s="251"/>
      <c r="K256" s="251"/>
      <c r="L256" s="255"/>
      <c r="M256" s="256"/>
      <c r="N256" s="257"/>
      <c r="O256" s="257"/>
      <c r="P256" s="257"/>
      <c r="Q256" s="257"/>
      <c r="R256" s="257"/>
      <c r="S256" s="257"/>
      <c r="T256" s="25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9" t="s">
        <v>130</v>
      </c>
      <c r="AU256" s="259" t="s">
        <v>83</v>
      </c>
      <c r="AV256" s="15" t="s">
        <v>81</v>
      </c>
      <c r="AW256" s="15" t="s">
        <v>32</v>
      </c>
      <c r="AX256" s="15" t="s">
        <v>76</v>
      </c>
      <c r="AY256" s="259" t="s">
        <v>121</v>
      </c>
    </row>
    <row r="257" s="13" customFormat="1">
      <c r="A257" s="13"/>
      <c r="B257" s="227"/>
      <c r="C257" s="228"/>
      <c r="D257" s="229" t="s">
        <v>130</v>
      </c>
      <c r="E257" s="230" t="s">
        <v>1</v>
      </c>
      <c r="F257" s="231" t="s">
        <v>279</v>
      </c>
      <c r="G257" s="228"/>
      <c r="H257" s="232">
        <v>694.78999999999996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130</v>
      </c>
      <c r="AU257" s="238" t="s">
        <v>83</v>
      </c>
      <c r="AV257" s="13" t="s">
        <v>83</v>
      </c>
      <c r="AW257" s="13" t="s">
        <v>32</v>
      </c>
      <c r="AX257" s="13" t="s">
        <v>76</v>
      </c>
      <c r="AY257" s="238" t="s">
        <v>121</v>
      </c>
    </row>
    <row r="258" s="15" customFormat="1">
      <c r="A258" s="15"/>
      <c r="B258" s="250"/>
      <c r="C258" s="251"/>
      <c r="D258" s="229" t="s">
        <v>130</v>
      </c>
      <c r="E258" s="252" t="s">
        <v>1</v>
      </c>
      <c r="F258" s="253" t="s">
        <v>280</v>
      </c>
      <c r="G258" s="251"/>
      <c r="H258" s="252" t="s">
        <v>1</v>
      </c>
      <c r="I258" s="254"/>
      <c r="J258" s="251"/>
      <c r="K258" s="251"/>
      <c r="L258" s="255"/>
      <c r="M258" s="256"/>
      <c r="N258" s="257"/>
      <c r="O258" s="257"/>
      <c r="P258" s="257"/>
      <c r="Q258" s="257"/>
      <c r="R258" s="257"/>
      <c r="S258" s="257"/>
      <c r="T258" s="25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9" t="s">
        <v>130</v>
      </c>
      <c r="AU258" s="259" t="s">
        <v>83</v>
      </c>
      <c r="AV258" s="15" t="s">
        <v>81</v>
      </c>
      <c r="AW258" s="15" t="s">
        <v>32</v>
      </c>
      <c r="AX258" s="15" t="s">
        <v>76</v>
      </c>
      <c r="AY258" s="259" t="s">
        <v>121</v>
      </c>
    </row>
    <row r="259" s="13" customFormat="1">
      <c r="A259" s="13"/>
      <c r="B259" s="227"/>
      <c r="C259" s="228"/>
      <c r="D259" s="229" t="s">
        <v>130</v>
      </c>
      <c r="E259" s="230" t="s">
        <v>1</v>
      </c>
      <c r="F259" s="231" t="s">
        <v>281</v>
      </c>
      <c r="G259" s="228"/>
      <c r="H259" s="232">
        <v>72.518000000000001</v>
      </c>
      <c r="I259" s="233"/>
      <c r="J259" s="228"/>
      <c r="K259" s="228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130</v>
      </c>
      <c r="AU259" s="238" t="s">
        <v>83</v>
      </c>
      <c r="AV259" s="13" t="s">
        <v>83</v>
      </c>
      <c r="AW259" s="13" t="s">
        <v>32</v>
      </c>
      <c r="AX259" s="13" t="s">
        <v>76</v>
      </c>
      <c r="AY259" s="238" t="s">
        <v>121</v>
      </c>
    </row>
    <row r="260" s="13" customFormat="1">
      <c r="A260" s="13"/>
      <c r="B260" s="227"/>
      <c r="C260" s="228"/>
      <c r="D260" s="229" t="s">
        <v>130</v>
      </c>
      <c r="E260" s="230" t="s">
        <v>1</v>
      </c>
      <c r="F260" s="231" t="s">
        <v>282</v>
      </c>
      <c r="G260" s="228"/>
      <c r="H260" s="232">
        <v>13.26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130</v>
      </c>
      <c r="AU260" s="238" t="s">
        <v>83</v>
      </c>
      <c r="AV260" s="13" t="s">
        <v>83</v>
      </c>
      <c r="AW260" s="13" t="s">
        <v>32</v>
      </c>
      <c r="AX260" s="13" t="s">
        <v>76</v>
      </c>
      <c r="AY260" s="238" t="s">
        <v>121</v>
      </c>
    </row>
    <row r="261" s="14" customFormat="1">
      <c r="A261" s="14"/>
      <c r="B261" s="239"/>
      <c r="C261" s="240"/>
      <c r="D261" s="229" t="s">
        <v>130</v>
      </c>
      <c r="E261" s="241" t="s">
        <v>1</v>
      </c>
      <c r="F261" s="242" t="s">
        <v>132</v>
      </c>
      <c r="G261" s="240"/>
      <c r="H261" s="243">
        <v>780.56799999999998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9" t="s">
        <v>130</v>
      </c>
      <c r="AU261" s="249" t="s">
        <v>83</v>
      </c>
      <c r="AV261" s="14" t="s">
        <v>128</v>
      </c>
      <c r="AW261" s="14" t="s">
        <v>32</v>
      </c>
      <c r="AX261" s="14" t="s">
        <v>81</v>
      </c>
      <c r="AY261" s="249" t="s">
        <v>121</v>
      </c>
    </row>
    <row r="262" s="2" customFormat="1" ht="24.15" customHeight="1">
      <c r="A262" s="39"/>
      <c r="B262" s="40"/>
      <c r="C262" s="271" t="s">
        <v>336</v>
      </c>
      <c r="D262" s="271" t="s">
        <v>284</v>
      </c>
      <c r="E262" s="272" t="s">
        <v>337</v>
      </c>
      <c r="F262" s="273" t="s">
        <v>338</v>
      </c>
      <c r="G262" s="274" t="s">
        <v>127</v>
      </c>
      <c r="H262" s="275">
        <v>858.625</v>
      </c>
      <c r="I262" s="276"/>
      <c r="J262" s="277">
        <f>ROUND(I262*H262,2)</f>
        <v>0</v>
      </c>
      <c r="K262" s="278"/>
      <c r="L262" s="279"/>
      <c r="M262" s="280" t="s">
        <v>1</v>
      </c>
      <c r="N262" s="281" t="s">
        <v>41</v>
      </c>
      <c r="O262" s="92"/>
      <c r="P262" s="223">
        <f>O262*H262</f>
        <v>0</v>
      </c>
      <c r="Q262" s="223">
        <v>0.00010000000000000001</v>
      </c>
      <c r="R262" s="223">
        <f>Q262*H262</f>
        <v>0.085862500000000008</v>
      </c>
      <c r="S262" s="223">
        <v>0</v>
      </c>
      <c r="T262" s="22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5" t="s">
        <v>287</v>
      </c>
      <c r="AT262" s="225" t="s">
        <v>284</v>
      </c>
      <c r="AU262" s="225" t="s">
        <v>83</v>
      </c>
      <c r="AY262" s="18" t="s">
        <v>121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8" t="s">
        <v>81</v>
      </c>
      <c r="BK262" s="226">
        <f>ROUND(I262*H262,2)</f>
        <v>0</v>
      </c>
      <c r="BL262" s="18" t="s">
        <v>209</v>
      </c>
      <c r="BM262" s="225" t="s">
        <v>339</v>
      </c>
    </row>
    <row r="263" s="13" customFormat="1">
      <c r="A263" s="13"/>
      <c r="B263" s="227"/>
      <c r="C263" s="228"/>
      <c r="D263" s="229" t="s">
        <v>130</v>
      </c>
      <c r="E263" s="230" t="s">
        <v>1</v>
      </c>
      <c r="F263" s="231" t="s">
        <v>340</v>
      </c>
      <c r="G263" s="228"/>
      <c r="H263" s="232">
        <v>780.56799999999998</v>
      </c>
      <c r="I263" s="233"/>
      <c r="J263" s="228"/>
      <c r="K263" s="228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130</v>
      </c>
      <c r="AU263" s="238" t="s">
        <v>83</v>
      </c>
      <c r="AV263" s="13" t="s">
        <v>83</v>
      </c>
      <c r="AW263" s="13" t="s">
        <v>32</v>
      </c>
      <c r="AX263" s="13" t="s">
        <v>76</v>
      </c>
      <c r="AY263" s="238" t="s">
        <v>121</v>
      </c>
    </row>
    <row r="264" s="14" customFormat="1">
      <c r="A264" s="14"/>
      <c r="B264" s="239"/>
      <c r="C264" s="240"/>
      <c r="D264" s="229" t="s">
        <v>130</v>
      </c>
      <c r="E264" s="241" t="s">
        <v>1</v>
      </c>
      <c r="F264" s="242" t="s">
        <v>132</v>
      </c>
      <c r="G264" s="240"/>
      <c r="H264" s="243">
        <v>780.56799999999998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130</v>
      </c>
      <c r="AU264" s="249" t="s">
        <v>83</v>
      </c>
      <c r="AV264" s="14" t="s">
        <v>128</v>
      </c>
      <c r="AW264" s="14" t="s">
        <v>32</v>
      </c>
      <c r="AX264" s="14" t="s">
        <v>81</v>
      </c>
      <c r="AY264" s="249" t="s">
        <v>121</v>
      </c>
    </row>
    <row r="265" s="13" customFormat="1">
      <c r="A265" s="13"/>
      <c r="B265" s="227"/>
      <c r="C265" s="228"/>
      <c r="D265" s="229" t="s">
        <v>130</v>
      </c>
      <c r="E265" s="228"/>
      <c r="F265" s="231" t="s">
        <v>341</v>
      </c>
      <c r="G265" s="228"/>
      <c r="H265" s="232">
        <v>858.625</v>
      </c>
      <c r="I265" s="233"/>
      <c r="J265" s="228"/>
      <c r="K265" s="228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130</v>
      </c>
      <c r="AU265" s="238" t="s">
        <v>83</v>
      </c>
      <c r="AV265" s="13" t="s">
        <v>83</v>
      </c>
      <c r="AW265" s="13" t="s">
        <v>4</v>
      </c>
      <c r="AX265" s="13" t="s">
        <v>81</v>
      </c>
      <c r="AY265" s="238" t="s">
        <v>121</v>
      </c>
    </row>
    <row r="266" s="2" customFormat="1" ht="24.15" customHeight="1">
      <c r="A266" s="39"/>
      <c r="B266" s="40"/>
      <c r="C266" s="213" t="s">
        <v>342</v>
      </c>
      <c r="D266" s="213" t="s">
        <v>124</v>
      </c>
      <c r="E266" s="214" t="s">
        <v>343</v>
      </c>
      <c r="F266" s="215" t="s">
        <v>344</v>
      </c>
      <c r="G266" s="216" t="s">
        <v>139</v>
      </c>
      <c r="H266" s="217">
        <v>31</v>
      </c>
      <c r="I266" s="218"/>
      <c r="J266" s="219">
        <f>ROUND(I266*H266,2)</f>
        <v>0</v>
      </c>
      <c r="K266" s="220"/>
      <c r="L266" s="45"/>
      <c r="M266" s="221" t="s">
        <v>1</v>
      </c>
      <c r="N266" s="222" t="s">
        <v>41</v>
      </c>
      <c r="O266" s="92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5" t="s">
        <v>209</v>
      </c>
      <c r="AT266" s="225" t="s">
        <v>124</v>
      </c>
      <c r="AU266" s="225" t="s">
        <v>83</v>
      </c>
      <c r="AY266" s="18" t="s">
        <v>121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8" t="s">
        <v>81</v>
      </c>
      <c r="BK266" s="226">
        <f>ROUND(I266*H266,2)</f>
        <v>0</v>
      </c>
      <c r="BL266" s="18" t="s">
        <v>209</v>
      </c>
      <c r="BM266" s="225" t="s">
        <v>345</v>
      </c>
    </row>
    <row r="267" s="13" customFormat="1">
      <c r="A267" s="13"/>
      <c r="B267" s="227"/>
      <c r="C267" s="228"/>
      <c r="D267" s="229" t="s">
        <v>130</v>
      </c>
      <c r="E267" s="230" t="s">
        <v>1</v>
      </c>
      <c r="F267" s="231" t="s">
        <v>346</v>
      </c>
      <c r="G267" s="228"/>
      <c r="H267" s="232">
        <v>31</v>
      </c>
      <c r="I267" s="233"/>
      <c r="J267" s="228"/>
      <c r="K267" s="228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130</v>
      </c>
      <c r="AU267" s="238" t="s">
        <v>83</v>
      </c>
      <c r="AV267" s="13" t="s">
        <v>83</v>
      </c>
      <c r="AW267" s="13" t="s">
        <v>32</v>
      </c>
      <c r="AX267" s="13" t="s">
        <v>76</v>
      </c>
      <c r="AY267" s="238" t="s">
        <v>121</v>
      </c>
    </row>
    <row r="268" s="14" customFormat="1">
      <c r="A268" s="14"/>
      <c r="B268" s="239"/>
      <c r="C268" s="240"/>
      <c r="D268" s="229" t="s">
        <v>130</v>
      </c>
      <c r="E268" s="241" t="s">
        <v>1</v>
      </c>
      <c r="F268" s="242" t="s">
        <v>132</v>
      </c>
      <c r="G268" s="240"/>
      <c r="H268" s="243">
        <v>31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130</v>
      </c>
      <c r="AU268" s="249" t="s">
        <v>83</v>
      </c>
      <c r="AV268" s="14" t="s">
        <v>128</v>
      </c>
      <c r="AW268" s="14" t="s">
        <v>32</v>
      </c>
      <c r="AX268" s="14" t="s">
        <v>81</v>
      </c>
      <c r="AY268" s="249" t="s">
        <v>121</v>
      </c>
    </row>
    <row r="269" s="2" customFormat="1" ht="24.15" customHeight="1">
      <c r="A269" s="39"/>
      <c r="B269" s="40"/>
      <c r="C269" s="271" t="s">
        <v>347</v>
      </c>
      <c r="D269" s="271" t="s">
        <v>284</v>
      </c>
      <c r="E269" s="272" t="s">
        <v>348</v>
      </c>
      <c r="F269" s="273" t="s">
        <v>349</v>
      </c>
      <c r="G269" s="274" t="s">
        <v>139</v>
      </c>
      <c r="H269" s="275">
        <v>31</v>
      </c>
      <c r="I269" s="276"/>
      <c r="J269" s="277">
        <f>ROUND(I269*H269,2)</f>
        <v>0</v>
      </c>
      <c r="K269" s="278"/>
      <c r="L269" s="279"/>
      <c r="M269" s="280" t="s">
        <v>1</v>
      </c>
      <c r="N269" s="281" t="s">
        <v>41</v>
      </c>
      <c r="O269" s="92"/>
      <c r="P269" s="223">
        <f>O269*H269</f>
        <v>0</v>
      </c>
      <c r="Q269" s="223">
        <v>0.0022599999999999999</v>
      </c>
      <c r="R269" s="223">
        <f>Q269*H269</f>
        <v>0.070059999999999997</v>
      </c>
      <c r="S269" s="223">
        <v>0</v>
      </c>
      <c r="T269" s="22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5" t="s">
        <v>287</v>
      </c>
      <c r="AT269" s="225" t="s">
        <v>284</v>
      </c>
      <c r="AU269" s="225" t="s">
        <v>83</v>
      </c>
      <c r="AY269" s="18" t="s">
        <v>121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8" t="s">
        <v>81</v>
      </c>
      <c r="BK269" s="226">
        <f>ROUND(I269*H269,2)</f>
        <v>0</v>
      </c>
      <c r="BL269" s="18" t="s">
        <v>209</v>
      </c>
      <c r="BM269" s="225" t="s">
        <v>350</v>
      </c>
    </row>
    <row r="270" s="13" customFormat="1">
      <c r="A270" s="13"/>
      <c r="B270" s="227"/>
      <c r="C270" s="228"/>
      <c r="D270" s="229" t="s">
        <v>130</v>
      </c>
      <c r="E270" s="230" t="s">
        <v>1</v>
      </c>
      <c r="F270" s="231" t="s">
        <v>296</v>
      </c>
      <c r="G270" s="228"/>
      <c r="H270" s="232">
        <v>31</v>
      </c>
      <c r="I270" s="233"/>
      <c r="J270" s="228"/>
      <c r="K270" s="228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130</v>
      </c>
      <c r="AU270" s="238" t="s">
        <v>83</v>
      </c>
      <c r="AV270" s="13" t="s">
        <v>83</v>
      </c>
      <c r="AW270" s="13" t="s">
        <v>32</v>
      </c>
      <c r="AX270" s="13" t="s">
        <v>81</v>
      </c>
      <c r="AY270" s="238" t="s">
        <v>121</v>
      </c>
    </row>
    <row r="271" s="2" customFormat="1" ht="24.15" customHeight="1">
      <c r="A271" s="39"/>
      <c r="B271" s="40"/>
      <c r="C271" s="213" t="s">
        <v>351</v>
      </c>
      <c r="D271" s="213" t="s">
        <v>124</v>
      </c>
      <c r="E271" s="214" t="s">
        <v>352</v>
      </c>
      <c r="F271" s="215" t="s">
        <v>353</v>
      </c>
      <c r="G271" s="216" t="s">
        <v>299</v>
      </c>
      <c r="H271" s="282"/>
      <c r="I271" s="218"/>
      <c r="J271" s="219">
        <f>ROUND(I271*H271,2)</f>
        <v>0</v>
      </c>
      <c r="K271" s="220"/>
      <c r="L271" s="45"/>
      <c r="M271" s="221" t="s">
        <v>1</v>
      </c>
      <c r="N271" s="222" t="s">
        <v>41</v>
      </c>
      <c r="O271" s="92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209</v>
      </c>
      <c r="AT271" s="225" t="s">
        <v>124</v>
      </c>
      <c r="AU271" s="225" t="s">
        <v>83</v>
      </c>
      <c r="AY271" s="18" t="s">
        <v>121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81</v>
      </c>
      <c r="BK271" s="226">
        <f>ROUND(I271*H271,2)</f>
        <v>0</v>
      </c>
      <c r="BL271" s="18" t="s">
        <v>209</v>
      </c>
      <c r="BM271" s="225" t="s">
        <v>354</v>
      </c>
    </row>
    <row r="272" s="12" customFormat="1" ht="22.8" customHeight="1">
      <c r="A272" s="12"/>
      <c r="B272" s="197"/>
      <c r="C272" s="198"/>
      <c r="D272" s="199" t="s">
        <v>75</v>
      </c>
      <c r="E272" s="211" t="s">
        <v>355</v>
      </c>
      <c r="F272" s="211" t="s">
        <v>356</v>
      </c>
      <c r="G272" s="198"/>
      <c r="H272" s="198"/>
      <c r="I272" s="201"/>
      <c r="J272" s="212">
        <f>BK272</f>
        <v>0</v>
      </c>
      <c r="K272" s="198"/>
      <c r="L272" s="203"/>
      <c r="M272" s="204"/>
      <c r="N272" s="205"/>
      <c r="O272" s="205"/>
      <c r="P272" s="206">
        <f>SUM(P273:P274)</f>
        <v>0</v>
      </c>
      <c r="Q272" s="205"/>
      <c r="R272" s="206">
        <f>SUM(R273:R274)</f>
        <v>0</v>
      </c>
      <c r="S272" s="205"/>
      <c r="T272" s="207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8" t="s">
        <v>83</v>
      </c>
      <c r="AT272" s="209" t="s">
        <v>75</v>
      </c>
      <c r="AU272" s="209" t="s">
        <v>81</v>
      </c>
      <c r="AY272" s="208" t="s">
        <v>121</v>
      </c>
      <c r="BK272" s="210">
        <f>SUM(BK273:BK274)</f>
        <v>0</v>
      </c>
    </row>
    <row r="273" s="2" customFormat="1" ht="16.5" customHeight="1">
      <c r="A273" s="39"/>
      <c r="B273" s="40"/>
      <c r="C273" s="213" t="s">
        <v>357</v>
      </c>
      <c r="D273" s="213" t="s">
        <v>124</v>
      </c>
      <c r="E273" s="214" t="s">
        <v>358</v>
      </c>
      <c r="F273" s="215" t="s">
        <v>359</v>
      </c>
      <c r="G273" s="216" t="s">
        <v>360</v>
      </c>
      <c r="H273" s="217">
        <v>1</v>
      </c>
      <c r="I273" s="218"/>
      <c r="J273" s="219">
        <f>ROUND(I273*H273,2)</f>
        <v>0</v>
      </c>
      <c r="K273" s="220"/>
      <c r="L273" s="45"/>
      <c r="M273" s="221" t="s">
        <v>1</v>
      </c>
      <c r="N273" s="222" t="s">
        <v>41</v>
      </c>
      <c r="O273" s="92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209</v>
      </c>
      <c r="AT273" s="225" t="s">
        <v>124</v>
      </c>
      <c r="AU273" s="225" t="s">
        <v>83</v>
      </c>
      <c r="AY273" s="18" t="s">
        <v>121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81</v>
      </c>
      <c r="BK273" s="226">
        <f>ROUND(I273*H273,2)</f>
        <v>0</v>
      </c>
      <c r="BL273" s="18" t="s">
        <v>209</v>
      </c>
      <c r="BM273" s="225" t="s">
        <v>361</v>
      </c>
    </row>
    <row r="274" s="13" customFormat="1">
      <c r="A274" s="13"/>
      <c r="B274" s="227"/>
      <c r="C274" s="228"/>
      <c r="D274" s="229" t="s">
        <v>130</v>
      </c>
      <c r="E274" s="230" t="s">
        <v>1</v>
      </c>
      <c r="F274" s="231" t="s">
        <v>81</v>
      </c>
      <c r="G274" s="228"/>
      <c r="H274" s="232">
        <v>1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130</v>
      </c>
      <c r="AU274" s="238" t="s">
        <v>83</v>
      </c>
      <c r="AV274" s="13" t="s">
        <v>83</v>
      </c>
      <c r="AW274" s="13" t="s">
        <v>32</v>
      </c>
      <c r="AX274" s="13" t="s">
        <v>81</v>
      </c>
      <c r="AY274" s="238" t="s">
        <v>121</v>
      </c>
    </row>
    <row r="275" s="12" customFormat="1" ht="22.8" customHeight="1">
      <c r="A275" s="12"/>
      <c r="B275" s="197"/>
      <c r="C275" s="198"/>
      <c r="D275" s="199" t="s">
        <v>75</v>
      </c>
      <c r="E275" s="211" t="s">
        <v>362</v>
      </c>
      <c r="F275" s="211" t="s">
        <v>363</v>
      </c>
      <c r="G275" s="198"/>
      <c r="H275" s="198"/>
      <c r="I275" s="201"/>
      <c r="J275" s="212">
        <f>BK275</f>
        <v>0</v>
      </c>
      <c r="K275" s="198"/>
      <c r="L275" s="203"/>
      <c r="M275" s="204"/>
      <c r="N275" s="205"/>
      <c r="O275" s="205"/>
      <c r="P275" s="206">
        <f>SUM(P276:P281)</f>
        <v>0</v>
      </c>
      <c r="Q275" s="205"/>
      <c r="R275" s="206">
        <f>SUM(R276:R281)</f>
        <v>0.66805579999999998</v>
      </c>
      <c r="S275" s="205"/>
      <c r="T275" s="207">
        <f>SUM(T276:T281)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8" t="s">
        <v>83</v>
      </c>
      <c r="AT275" s="209" t="s">
        <v>75</v>
      </c>
      <c r="AU275" s="209" t="s">
        <v>81</v>
      </c>
      <c r="AY275" s="208" t="s">
        <v>121</v>
      </c>
      <c r="BK275" s="210">
        <f>SUM(BK276:BK281)</f>
        <v>0</v>
      </c>
    </row>
    <row r="276" s="2" customFormat="1" ht="24.15" customHeight="1">
      <c r="A276" s="39"/>
      <c r="B276" s="40"/>
      <c r="C276" s="213" t="s">
        <v>364</v>
      </c>
      <c r="D276" s="213" t="s">
        <v>124</v>
      </c>
      <c r="E276" s="214" t="s">
        <v>365</v>
      </c>
      <c r="F276" s="215" t="s">
        <v>366</v>
      </c>
      <c r="G276" s="216" t="s">
        <v>127</v>
      </c>
      <c r="H276" s="217">
        <v>47.854999999999997</v>
      </c>
      <c r="I276" s="218"/>
      <c r="J276" s="219">
        <f>ROUND(I276*H276,2)</f>
        <v>0</v>
      </c>
      <c r="K276" s="220"/>
      <c r="L276" s="45"/>
      <c r="M276" s="221" t="s">
        <v>1</v>
      </c>
      <c r="N276" s="222" t="s">
        <v>41</v>
      </c>
      <c r="O276" s="92"/>
      <c r="P276" s="223">
        <f>O276*H276</f>
        <v>0</v>
      </c>
      <c r="Q276" s="223">
        <v>0.01396</v>
      </c>
      <c r="R276" s="223">
        <f>Q276*H276</f>
        <v>0.66805579999999998</v>
      </c>
      <c r="S276" s="223">
        <v>0</v>
      </c>
      <c r="T276" s="22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5" t="s">
        <v>209</v>
      </c>
      <c r="AT276" s="225" t="s">
        <v>124</v>
      </c>
      <c r="AU276" s="225" t="s">
        <v>83</v>
      </c>
      <c r="AY276" s="18" t="s">
        <v>121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8" t="s">
        <v>81</v>
      </c>
      <c r="BK276" s="226">
        <f>ROUND(I276*H276,2)</f>
        <v>0</v>
      </c>
      <c r="BL276" s="18" t="s">
        <v>209</v>
      </c>
      <c r="BM276" s="225" t="s">
        <v>367</v>
      </c>
    </row>
    <row r="277" s="15" customFormat="1">
      <c r="A277" s="15"/>
      <c r="B277" s="250"/>
      <c r="C277" s="251"/>
      <c r="D277" s="229" t="s">
        <v>130</v>
      </c>
      <c r="E277" s="252" t="s">
        <v>1</v>
      </c>
      <c r="F277" s="253" t="s">
        <v>324</v>
      </c>
      <c r="G277" s="251"/>
      <c r="H277" s="252" t="s">
        <v>1</v>
      </c>
      <c r="I277" s="254"/>
      <c r="J277" s="251"/>
      <c r="K277" s="251"/>
      <c r="L277" s="255"/>
      <c r="M277" s="256"/>
      <c r="N277" s="257"/>
      <c r="O277" s="257"/>
      <c r="P277" s="257"/>
      <c r="Q277" s="257"/>
      <c r="R277" s="257"/>
      <c r="S277" s="257"/>
      <c r="T277" s="25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9" t="s">
        <v>130</v>
      </c>
      <c r="AU277" s="259" t="s">
        <v>83</v>
      </c>
      <c r="AV277" s="15" t="s">
        <v>81</v>
      </c>
      <c r="AW277" s="15" t="s">
        <v>32</v>
      </c>
      <c r="AX277" s="15" t="s">
        <v>76</v>
      </c>
      <c r="AY277" s="259" t="s">
        <v>121</v>
      </c>
    </row>
    <row r="278" s="13" customFormat="1">
      <c r="A278" s="13"/>
      <c r="B278" s="227"/>
      <c r="C278" s="228"/>
      <c r="D278" s="229" t="s">
        <v>130</v>
      </c>
      <c r="E278" s="230" t="s">
        <v>1</v>
      </c>
      <c r="F278" s="231" t="s">
        <v>207</v>
      </c>
      <c r="G278" s="228"/>
      <c r="H278" s="232">
        <v>47.284999999999997</v>
      </c>
      <c r="I278" s="233"/>
      <c r="J278" s="228"/>
      <c r="K278" s="228"/>
      <c r="L278" s="234"/>
      <c r="M278" s="235"/>
      <c r="N278" s="236"/>
      <c r="O278" s="236"/>
      <c r="P278" s="236"/>
      <c r="Q278" s="236"/>
      <c r="R278" s="236"/>
      <c r="S278" s="236"/>
      <c r="T278" s="23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8" t="s">
        <v>130</v>
      </c>
      <c r="AU278" s="238" t="s">
        <v>83</v>
      </c>
      <c r="AV278" s="13" t="s">
        <v>83</v>
      </c>
      <c r="AW278" s="13" t="s">
        <v>32</v>
      </c>
      <c r="AX278" s="13" t="s">
        <v>76</v>
      </c>
      <c r="AY278" s="238" t="s">
        <v>121</v>
      </c>
    </row>
    <row r="279" s="13" customFormat="1">
      <c r="A279" s="13"/>
      <c r="B279" s="227"/>
      <c r="C279" s="228"/>
      <c r="D279" s="229" t="s">
        <v>130</v>
      </c>
      <c r="E279" s="230" t="s">
        <v>1</v>
      </c>
      <c r="F279" s="231" t="s">
        <v>208</v>
      </c>
      <c r="G279" s="228"/>
      <c r="H279" s="232">
        <v>0.56999999999999995</v>
      </c>
      <c r="I279" s="233"/>
      <c r="J279" s="228"/>
      <c r="K279" s="228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130</v>
      </c>
      <c r="AU279" s="238" t="s">
        <v>83</v>
      </c>
      <c r="AV279" s="13" t="s">
        <v>83</v>
      </c>
      <c r="AW279" s="13" t="s">
        <v>32</v>
      </c>
      <c r="AX279" s="13" t="s">
        <v>76</v>
      </c>
      <c r="AY279" s="238" t="s">
        <v>121</v>
      </c>
    </row>
    <row r="280" s="14" customFormat="1">
      <c r="A280" s="14"/>
      <c r="B280" s="239"/>
      <c r="C280" s="240"/>
      <c r="D280" s="229" t="s">
        <v>130</v>
      </c>
      <c r="E280" s="241" t="s">
        <v>1</v>
      </c>
      <c r="F280" s="242" t="s">
        <v>132</v>
      </c>
      <c r="G280" s="240"/>
      <c r="H280" s="243">
        <v>47.854999999999997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9" t="s">
        <v>130</v>
      </c>
      <c r="AU280" s="249" t="s">
        <v>83</v>
      </c>
      <c r="AV280" s="14" t="s">
        <v>128</v>
      </c>
      <c r="AW280" s="14" t="s">
        <v>32</v>
      </c>
      <c r="AX280" s="14" t="s">
        <v>81</v>
      </c>
      <c r="AY280" s="249" t="s">
        <v>121</v>
      </c>
    </row>
    <row r="281" s="2" customFormat="1" ht="24.15" customHeight="1">
      <c r="A281" s="39"/>
      <c r="B281" s="40"/>
      <c r="C281" s="213" t="s">
        <v>368</v>
      </c>
      <c r="D281" s="213" t="s">
        <v>124</v>
      </c>
      <c r="E281" s="214" t="s">
        <v>369</v>
      </c>
      <c r="F281" s="215" t="s">
        <v>370</v>
      </c>
      <c r="G281" s="216" t="s">
        <v>299</v>
      </c>
      <c r="H281" s="282"/>
      <c r="I281" s="218"/>
      <c r="J281" s="219">
        <f>ROUND(I281*H281,2)</f>
        <v>0</v>
      </c>
      <c r="K281" s="220"/>
      <c r="L281" s="45"/>
      <c r="M281" s="221" t="s">
        <v>1</v>
      </c>
      <c r="N281" s="222" t="s">
        <v>41</v>
      </c>
      <c r="O281" s="92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209</v>
      </c>
      <c r="AT281" s="225" t="s">
        <v>124</v>
      </c>
      <c r="AU281" s="225" t="s">
        <v>83</v>
      </c>
      <c r="AY281" s="18" t="s">
        <v>121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81</v>
      </c>
      <c r="BK281" s="226">
        <f>ROUND(I281*H281,2)</f>
        <v>0</v>
      </c>
      <c r="BL281" s="18" t="s">
        <v>209</v>
      </c>
      <c r="BM281" s="225" t="s">
        <v>371</v>
      </c>
    </row>
    <row r="282" s="12" customFormat="1" ht="22.8" customHeight="1">
      <c r="A282" s="12"/>
      <c r="B282" s="197"/>
      <c r="C282" s="198"/>
      <c r="D282" s="199" t="s">
        <v>75</v>
      </c>
      <c r="E282" s="211" t="s">
        <v>372</v>
      </c>
      <c r="F282" s="211" t="s">
        <v>373</v>
      </c>
      <c r="G282" s="198"/>
      <c r="H282" s="198"/>
      <c r="I282" s="201"/>
      <c r="J282" s="212">
        <f>BK282</f>
        <v>0</v>
      </c>
      <c r="K282" s="198"/>
      <c r="L282" s="203"/>
      <c r="M282" s="204"/>
      <c r="N282" s="205"/>
      <c r="O282" s="205"/>
      <c r="P282" s="206">
        <f>SUM(P283:P310)</f>
        <v>0</v>
      </c>
      <c r="Q282" s="205"/>
      <c r="R282" s="206">
        <f>SUM(R283:R310)</f>
        <v>0.85371878999999995</v>
      </c>
      <c r="S282" s="205"/>
      <c r="T282" s="207">
        <f>SUM(T283:T310)</f>
        <v>0.54750599999999994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8" t="s">
        <v>83</v>
      </c>
      <c r="AT282" s="209" t="s">
        <v>75</v>
      </c>
      <c r="AU282" s="209" t="s">
        <v>81</v>
      </c>
      <c r="AY282" s="208" t="s">
        <v>121</v>
      </c>
      <c r="BK282" s="210">
        <f>SUM(BK283:BK310)</f>
        <v>0</v>
      </c>
    </row>
    <row r="283" s="2" customFormat="1" ht="24.15" customHeight="1">
      <c r="A283" s="39"/>
      <c r="B283" s="40"/>
      <c r="C283" s="213" t="s">
        <v>374</v>
      </c>
      <c r="D283" s="213" t="s">
        <v>124</v>
      </c>
      <c r="E283" s="214" t="s">
        <v>375</v>
      </c>
      <c r="F283" s="215" t="s">
        <v>376</v>
      </c>
      <c r="G283" s="216" t="s">
        <v>139</v>
      </c>
      <c r="H283" s="217">
        <v>2</v>
      </c>
      <c r="I283" s="218"/>
      <c r="J283" s="219">
        <f>ROUND(I283*H283,2)</f>
        <v>0</v>
      </c>
      <c r="K283" s="220"/>
      <c r="L283" s="45"/>
      <c r="M283" s="221" t="s">
        <v>1</v>
      </c>
      <c r="N283" s="222" t="s">
        <v>41</v>
      </c>
      <c r="O283" s="92"/>
      <c r="P283" s="223">
        <f>O283*H283</f>
        <v>0</v>
      </c>
      <c r="Q283" s="223">
        <v>0.0026700000000000001</v>
      </c>
      <c r="R283" s="223">
        <f>Q283*H283</f>
        <v>0.0053400000000000001</v>
      </c>
      <c r="S283" s="223">
        <v>0</v>
      </c>
      <c r="T283" s="22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209</v>
      </c>
      <c r="AT283" s="225" t="s">
        <v>124</v>
      </c>
      <c r="AU283" s="225" t="s">
        <v>83</v>
      </c>
      <c r="AY283" s="18" t="s">
        <v>121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81</v>
      </c>
      <c r="BK283" s="226">
        <f>ROUND(I283*H283,2)</f>
        <v>0</v>
      </c>
      <c r="BL283" s="18" t="s">
        <v>209</v>
      </c>
      <c r="BM283" s="225" t="s">
        <v>377</v>
      </c>
    </row>
    <row r="284" s="13" customFormat="1">
      <c r="A284" s="13"/>
      <c r="B284" s="227"/>
      <c r="C284" s="228"/>
      <c r="D284" s="229" t="s">
        <v>130</v>
      </c>
      <c r="E284" s="230" t="s">
        <v>1</v>
      </c>
      <c r="F284" s="231" t="s">
        <v>378</v>
      </c>
      <c r="G284" s="228"/>
      <c r="H284" s="232">
        <v>2</v>
      </c>
      <c r="I284" s="233"/>
      <c r="J284" s="228"/>
      <c r="K284" s="228"/>
      <c r="L284" s="234"/>
      <c r="M284" s="235"/>
      <c r="N284" s="236"/>
      <c r="O284" s="236"/>
      <c r="P284" s="236"/>
      <c r="Q284" s="236"/>
      <c r="R284" s="236"/>
      <c r="S284" s="236"/>
      <c r="T284" s="23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8" t="s">
        <v>130</v>
      </c>
      <c r="AU284" s="238" t="s">
        <v>83</v>
      </c>
      <c r="AV284" s="13" t="s">
        <v>83</v>
      </c>
      <c r="AW284" s="13" t="s">
        <v>32</v>
      </c>
      <c r="AX284" s="13" t="s">
        <v>76</v>
      </c>
      <c r="AY284" s="238" t="s">
        <v>121</v>
      </c>
    </row>
    <row r="285" s="14" customFormat="1">
      <c r="A285" s="14"/>
      <c r="B285" s="239"/>
      <c r="C285" s="240"/>
      <c r="D285" s="229" t="s">
        <v>130</v>
      </c>
      <c r="E285" s="241" t="s">
        <v>1</v>
      </c>
      <c r="F285" s="242" t="s">
        <v>132</v>
      </c>
      <c r="G285" s="240"/>
      <c r="H285" s="243">
        <v>2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9" t="s">
        <v>130</v>
      </c>
      <c r="AU285" s="249" t="s">
        <v>83</v>
      </c>
      <c r="AV285" s="14" t="s">
        <v>128</v>
      </c>
      <c r="AW285" s="14" t="s">
        <v>32</v>
      </c>
      <c r="AX285" s="14" t="s">
        <v>81</v>
      </c>
      <c r="AY285" s="249" t="s">
        <v>121</v>
      </c>
    </row>
    <row r="286" s="2" customFormat="1" ht="24.15" customHeight="1">
      <c r="A286" s="39"/>
      <c r="B286" s="40"/>
      <c r="C286" s="213" t="s">
        <v>379</v>
      </c>
      <c r="D286" s="213" t="s">
        <v>124</v>
      </c>
      <c r="E286" s="214" t="s">
        <v>380</v>
      </c>
      <c r="F286" s="215" t="s">
        <v>381</v>
      </c>
      <c r="G286" s="216" t="s">
        <v>217</v>
      </c>
      <c r="H286" s="217">
        <v>135.09999999999999</v>
      </c>
      <c r="I286" s="218"/>
      <c r="J286" s="219">
        <f>ROUND(I286*H286,2)</f>
        <v>0</v>
      </c>
      <c r="K286" s="220"/>
      <c r="L286" s="45"/>
      <c r="M286" s="221" t="s">
        <v>1</v>
      </c>
      <c r="N286" s="222" t="s">
        <v>41</v>
      </c>
      <c r="O286" s="92"/>
      <c r="P286" s="223">
        <f>O286*H286</f>
        <v>0</v>
      </c>
      <c r="Q286" s="223">
        <v>0</v>
      </c>
      <c r="R286" s="223">
        <f>Q286*H286</f>
        <v>0</v>
      </c>
      <c r="S286" s="223">
        <v>0.00191</v>
      </c>
      <c r="T286" s="224">
        <f>S286*H286</f>
        <v>0.25804099999999996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5" t="s">
        <v>209</v>
      </c>
      <c r="AT286" s="225" t="s">
        <v>124</v>
      </c>
      <c r="AU286" s="225" t="s">
        <v>83</v>
      </c>
      <c r="AY286" s="18" t="s">
        <v>121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8" t="s">
        <v>81</v>
      </c>
      <c r="BK286" s="226">
        <f>ROUND(I286*H286,2)</f>
        <v>0</v>
      </c>
      <c r="BL286" s="18" t="s">
        <v>209</v>
      </c>
      <c r="BM286" s="225" t="s">
        <v>382</v>
      </c>
    </row>
    <row r="287" s="15" customFormat="1">
      <c r="A287" s="15"/>
      <c r="B287" s="250"/>
      <c r="C287" s="251"/>
      <c r="D287" s="229" t="s">
        <v>130</v>
      </c>
      <c r="E287" s="252" t="s">
        <v>1</v>
      </c>
      <c r="F287" s="253" t="s">
        <v>146</v>
      </c>
      <c r="G287" s="251"/>
      <c r="H287" s="252" t="s">
        <v>1</v>
      </c>
      <c r="I287" s="254"/>
      <c r="J287" s="251"/>
      <c r="K287" s="251"/>
      <c r="L287" s="255"/>
      <c r="M287" s="256"/>
      <c r="N287" s="257"/>
      <c r="O287" s="257"/>
      <c r="P287" s="257"/>
      <c r="Q287" s="257"/>
      <c r="R287" s="257"/>
      <c r="S287" s="257"/>
      <c r="T287" s="258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9" t="s">
        <v>130</v>
      </c>
      <c r="AU287" s="259" t="s">
        <v>83</v>
      </c>
      <c r="AV287" s="15" t="s">
        <v>81</v>
      </c>
      <c r="AW287" s="15" t="s">
        <v>32</v>
      </c>
      <c r="AX287" s="15" t="s">
        <v>76</v>
      </c>
      <c r="AY287" s="259" t="s">
        <v>121</v>
      </c>
    </row>
    <row r="288" s="13" customFormat="1">
      <c r="A288" s="13"/>
      <c r="B288" s="227"/>
      <c r="C288" s="228"/>
      <c r="D288" s="229" t="s">
        <v>130</v>
      </c>
      <c r="E288" s="230" t="s">
        <v>1</v>
      </c>
      <c r="F288" s="231" t="s">
        <v>383</v>
      </c>
      <c r="G288" s="228"/>
      <c r="H288" s="232">
        <v>135.09999999999999</v>
      </c>
      <c r="I288" s="233"/>
      <c r="J288" s="228"/>
      <c r="K288" s="228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130</v>
      </c>
      <c r="AU288" s="238" t="s">
        <v>83</v>
      </c>
      <c r="AV288" s="13" t="s">
        <v>83</v>
      </c>
      <c r="AW288" s="13" t="s">
        <v>32</v>
      </c>
      <c r="AX288" s="13" t="s">
        <v>76</v>
      </c>
      <c r="AY288" s="238" t="s">
        <v>121</v>
      </c>
    </row>
    <row r="289" s="14" customFormat="1">
      <c r="A289" s="14"/>
      <c r="B289" s="239"/>
      <c r="C289" s="240"/>
      <c r="D289" s="229" t="s">
        <v>130</v>
      </c>
      <c r="E289" s="241" t="s">
        <v>1</v>
      </c>
      <c r="F289" s="242" t="s">
        <v>132</v>
      </c>
      <c r="G289" s="240"/>
      <c r="H289" s="243">
        <v>135.09999999999999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9" t="s">
        <v>130</v>
      </c>
      <c r="AU289" s="249" t="s">
        <v>83</v>
      </c>
      <c r="AV289" s="14" t="s">
        <v>128</v>
      </c>
      <c r="AW289" s="14" t="s">
        <v>32</v>
      </c>
      <c r="AX289" s="14" t="s">
        <v>81</v>
      </c>
      <c r="AY289" s="249" t="s">
        <v>121</v>
      </c>
    </row>
    <row r="290" s="2" customFormat="1" ht="16.5" customHeight="1">
      <c r="A290" s="39"/>
      <c r="B290" s="40"/>
      <c r="C290" s="213" t="s">
        <v>384</v>
      </c>
      <c r="D290" s="213" t="s">
        <v>124</v>
      </c>
      <c r="E290" s="214" t="s">
        <v>385</v>
      </c>
      <c r="F290" s="215" t="s">
        <v>386</v>
      </c>
      <c r="G290" s="216" t="s">
        <v>217</v>
      </c>
      <c r="H290" s="217">
        <v>131.84999999999999</v>
      </c>
      <c r="I290" s="218"/>
      <c r="J290" s="219">
        <f>ROUND(I290*H290,2)</f>
        <v>0</v>
      </c>
      <c r="K290" s="220"/>
      <c r="L290" s="45"/>
      <c r="M290" s="221" t="s">
        <v>1</v>
      </c>
      <c r="N290" s="222" t="s">
        <v>41</v>
      </c>
      <c r="O290" s="92"/>
      <c r="P290" s="223">
        <f>O290*H290</f>
        <v>0</v>
      </c>
      <c r="Q290" s="223">
        <v>0</v>
      </c>
      <c r="R290" s="223">
        <f>Q290*H290</f>
        <v>0</v>
      </c>
      <c r="S290" s="223">
        <v>0.00175</v>
      </c>
      <c r="T290" s="224">
        <f>S290*H290</f>
        <v>0.23073749999999998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5" t="s">
        <v>209</v>
      </c>
      <c r="AT290" s="225" t="s">
        <v>124</v>
      </c>
      <c r="AU290" s="225" t="s">
        <v>83</v>
      </c>
      <c r="AY290" s="18" t="s">
        <v>121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8" t="s">
        <v>81</v>
      </c>
      <c r="BK290" s="226">
        <f>ROUND(I290*H290,2)</f>
        <v>0</v>
      </c>
      <c r="BL290" s="18" t="s">
        <v>209</v>
      </c>
      <c r="BM290" s="225" t="s">
        <v>387</v>
      </c>
    </row>
    <row r="291" s="13" customFormat="1">
      <c r="A291" s="13"/>
      <c r="B291" s="227"/>
      <c r="C291" s="228"/>
      <c r="D291" s="229" t="s">
        <v>130</v>
      </c>
      <c r="E291" s="230" t="s">
        <v>1</v>
      </c>
      <c r="F291" s="231" t="s">
        <v>388</v>
      </c>
      <c r="G291" s="228"/>
      <c r="H291" s="232">
        <v>131.84999999999999</v>
      </c>
      <c r="I291" s="233"/>
      <c r="J291" s="228"/>
      <c r="K291" s="228"/>
      <c r="L291" s="234"/>
      <c r="M291" s="235"/>
      <c r="N291" s="236"/>
      <c r="O291" s="236"/>
      <c r="P291" s="236"/>
      <c r="Q291" s="236"/>
      <c r="R291" s="236"/>
      <c r="S291" s="236"/>
      <c r="T291" s="2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8" t="s">
        <v>130</v>
      </c>
      <c r="AU291" s="238" t="s">
        <v>83</v>
      </c>
      <c r="AV291" s="13" t="s">
        <v>83</v>
      </c>
      <c r="AW291" s="13" t="s">
        <v>32</v>
      </c>
      <c r="AX291" s="13" t="s">
        <v>76</v>
      </c>
      <c r="AY291" s="238" t="s">
        <v>121</v>
      </c>
    </row>
    <row r="292" s="14" customFormat="1">
      <c r="A292" s="14"/>
      <c r="B292" s="239"/>
      <c r="C292" s="240"/>
      <c r="D292" s="229" t="s">
        <v>130</v>
      </c>
      <c r="E292" s="241" t="s">
        <v>1</v>
      </c>
      <c r="F292" s="242" t="s">
        <v>132</v>
      </c>
      <c r="G292" s="240"/>
      <c r="H292" s="243">
        <v>131.84999999999999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9" t="s">
        <v>130</v>
      </c>
      <c r="AU292" s="249" t="s">
        <v>83</v>
      </c>
      <c r="AV292" s="14" t="s">
        <v>128</v>
      </c>
      <c r="AW292" s="14" t="s">
        <v>32</v>
      </c>
      <c r="AX292" s="14" t="s">
        <v>81</v>
      </c>
      <c r="AY292" s="249" t="s">
        <v>121</v>
      </c>
    </row>
    <row r="293" s="2" customFormat="1" ht="16.5" customHeight="1">
      <c r="A293" s="39"/>
      <c r="B293" s="40"/>
      <c r="C293" s="213" t="s">
        <v>389</v>
      </c>
      <c r="D293" s="213" t="s">
        <v>124</v>
      </c>
      <c r="E293" s="214" t="s">
        <v>390</v>
      </c>
      <c r="F293" s="215" t="s">
        <v>391</v>
      </c>
      <c r="G293" s="216" t="s">
        <v>217</v>
      </c>
      <c r="H293" s="217">
        <v>1.3300000000000001</v>
      </c>
      <c r="I293" s="218"/>
      <c r="J293" s="219">
        <f>ROUND(I293*H293,2)</f>
        <v>0</v>
      </c>
      <c r="K293" s="220"/>
      <c r="L293" s="45"/>
      <c r="M293" s="221" t="s">
        <v>1</v>
      </c>
      <c r="N293" s="222" t="s">
        <v>41</v>
      </c>
      <c r="O293" s="92"/>
      <c r="P293" s="223">
        <f>O293*H293</f>
        <v>0</v>
      </c>
      <c r="Q293" s="223">
        <v>0</v>
      </c>
      <c r="R293" s="223">
        <f>Q293*H293</f>
        <v>0</v>
      </c>
      <c r="S293" s="223">
        <v>0.00175</v>
      </c>
      <c r="T293" s="224">
        <f>S293*H293</f>
        <v>0.0023275000000000001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5" t="s">
        <v>209</v>
      </c>
      <c r="AT293" s="225" t="s">
        <v>124</v>
      </c>
      <c r="AU293" s="225" t="s">
        <v>83</v>
      </c>
      <c r="AY293" s="18" t="s">
        <v>121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8" t="s">
        <v>81</v>
      </c>
      <c r="BK293" s="226">
        <f>ROUND(I293*H293,2)</f>
        <v>0</v>
      </c>
      <c r="BL293" s="18" t="s">
        <v>209</v>
      </c>
      <c r="BM293" s="225" t="s">
        <v>392</v>
      </c>
    </row>
    <row r="294" s="13" customFormat="1">
      <c r="A294" s="13"/>
      <c r="B294" s="227"/>
      <c r="C294" s="228"/>
      <c r="D294" s="229" t="s">
        <v>130</v>
      </c>
      <c r="E294" s="230" t="s">
        <v>1</v>
      </c>
      <c r="F294" s="231" t="s">
        <v>393</v>
      </c>
      <c r="G294" s="228"/>
      <c r="H294" s="232">
        <v>1.3300000000000001</v>
      </c>
      <c r="I294" s="233"/>
      <c r="J294" s="228"/>
      <c r="K294" s="228"/>
      <c r="L294" s="234"/>
      <c r="M294" s="235"/>
      <c r="N294" s="236"/>
      <c r="O294" s="236"/>
      <c r="P294" s="236"/>
      <c r="Q294" s="236"/>
      <c r="R294" s="236"/>
      <c r="S294" s="236"/>
      <c r="T294" s="23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8" t="s">
        <v>130</v>
      </c>
      <c r="AU294" s="238" t="s">
        <v>83</v>
      </c>
      <c r="AV294" s="13" t="s">
        <v>83</v>
      </c>
      <c r="AW294" s="13" t="s">
        <v>32</v>
      </c>
      <c r="AX294" s="13" t="s">
        <v>81</v>
      </c>
      <c r="AY294" s="238" t="s">
        <v>121</v>
      </c>
    </row>
    <row r="295" s="2" customFormat="1" ht="33" customHeight="1">
      <c r="A295" s="39"/>
      <c r="B295" s="40"/>
      <c r="C295" s="213" t="s">
        <v>394</v>
      </c>
      <c r="D295" s="213" t="s">
        <v>124</v>
      </c>
      <c r="E295" s="214" t="s">
        <v>395</v>
      </c>
      <c r="F295" s="215" t="s">
        <v>396</v>
      </c>
      <c r="G295" s="216" t="s">
        <v>139</v>
      </c>
      <c r="H295" s="217">
        <v>30</v>
      </c>
      <c r="I295" s="218"/>
      <c r="J295" s="219">
        <f>ROUND(I295*H295,2)</f>
        <v>0</v>
      </c>
      <c r="K295" s="220"/>
      <c r="L295" s="45"/>
      <c r="M295" s="221" t="s">
        <v>1</v>
      </c>
      <c r="N295" s="222" t="s">
        <v>41</v>
      </c>
      <c r="O295" s="92"/>
      <c r="P295" s="223">
        <f>O295*H295</f>
        <v>0</v>
      </c>
      <c r="Q295" s="223">
        <v>0</v>
      </c>
      <c r="R295" s="223">
        <f>Q295*H295</f>
        <v>0</v>
      </c>
      <c r="S295" s="223">
        <v>0.0018799999999999999</v>
      </c>
      <c r="T295" s="224">
        <f>S295*H295</f>
        <v>0.056399999999999999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5" t="s">
        <v>209</v>
      </c>
      <c r="AT295" s="225" t="s">
        <v>124</v>
      </c>
      <c r="AU295" s="225" t="s">
        <v>83</v>
      </c>
      <c r="AY295" s="18" t="s">
        <v>121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81</v>
      </c>
      <c r="BK295" s="226">
        <f>ROUND(I295*H295,2)</f>
        <v>0</v>
      </c>
      <c r="BL295" s="18" t="s">
        <v>209</v>
      </c>
      <c r="BM295" s="225" t="s">
        <v>397</v>
      </c>
    </row>
    <row r="296" s="13" customFormat="1">
      <c r="A296" s="13"/>
      <c r="B296" s="227"/>
      <c r="C296" s="228"/>
      <c r="D296" s="229" t="s">
        <v>130</v>
      </c>
      <c r="E296" s="230" t="s">
        <v>1</v>
      </c>
      <c r="F296" s="231" t="s">
        <v>175</v>
      </c>
      <c r="G296" s="228"/>
      <c r="H296" s="232">
        <v>30</v>
      </c>
      <c r="I296" s="233"/>
      <c r="J296" s="228"/>
      <c r="K296" s="228"/>
      <c r="L296" s="234"/>
      <c r="M296" s="235"/>
      <c r="N296" s="236"/>
      <c r="O296" s="236"/>
      <c r="P296" s="236"/>
      <c r="Q296" s="236"/>
      <c r="R296" s="236"/>
      <c r="S296" s="236"/>
      <c r="T296" s="23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8" t="s">
        <v>130</v>
      </c>
      <c r="AU296" s="238" t="s">
        <v>83</v>
      </c>
      <c r="AV296" s="13" t="s">
        <v>83</v>
      </c>
      <c r="AW296" s="13" t="s">
        <v>32</v>
      </c>
      <c r="AX296" s="13" t="s">
        <v>76</v>
      </c>
      <c r="AY296" s="238" t="s">
        <v>121</v>
      </c>
    </row>
    <row r="297" s="14" customFormat="1">
      <c r="A297" s="14"/>
      <c r="B297" s="239"/>
      <c r="C297" s="240"/>
      <c r="D297" s="229" t="s">
        <v>130</v>
      </c>
      <c r="E297" s="241" t="s">
        <v>1</v>
      </c>
      <c r="F297" s="242" t="s">
        <v>132</v>
      </c>
      <c r="G297" s="240"/>
      <c r="H297" s="243">
        <v>30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9" t="s">
        <v>130</v>
      </c>
      <c r="AU297" s="249" t="s">
        <v>83</v>
      </c>
      <c r="AV297" s="14" t="s">
        <v>128</v>
      </c>
      <c r="AW297" s="14" t="s">
        <v>32</v>
      </c>
      <c r="AX297" s="14" t="s">
        <v>81</v>
      </c>
      <c r="AY297" s="249" t="s">
        <v>121</v>
      </c>
    </row>
    <row r="298" s="2" customFormat="1" ht="33" customHeight="1">
      <c r="A298" s="39"/>
      <c r="B298" s="40"/>
      <c r="C298" s="213" t="s">
        <v>398</v>
      </c>
      <c r="D298" s="213" t="s">
        <v>124</v>
      </c>
      <c r="E298" s="214" t="s">
        <v>399</v>
      </c>
      <c r="F298" s="215" t="s">
        <v>400</v>
      </c>
      <c r="G298" s="216" t="s">
        <v>217</v>
      </c>
      <c r="H298" s="217">
        <v>80.325000000000003</v>
      </c>
      <c r="I298" s="218"/>
      <c r="J298" s="219">
        <f>ROUND(I298*H298,2)</f>
        <v>0</v>
      </c>
      <c r="K298" s="220"/>
      <c r="L298" s="45"/>
      <c r="M298" s="221" t="s">
        <v>1</v>
      </c>
      <c r="N298" s="222" t="s">
        <v>41</v>
      </c>
      <c r="O298" s="92"/>
      <c r="P298" s="223">
        <f>O298*H298</f>
        <v>0</v>
      </c>
      <c r="Q298" s="223">
        <v>0.0022200000000000002</v>
      </c>
      <c r="R298" s="223">
        <f>Q298*H298</f>
        <v>0.17832150000000002</v>
      </c>
      <c r="S298" s="223">
        <v>0</v>
      </c>
      <c r="T298" s="22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5" t="s">
        <v>209</v>
      </c>
      <c r="AT298" s="225" t="s">
        <v>124</v>
      </c>
      <c r="AU298" s="225" t="s">
        <v>83</v>
      </c>
      <c r="AY298" s="18" t="s">
        <v>121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8" t="s">
        <v>81</v>
      </c>
      <c r="BK298" s="226">
        <f>ROUND(I298*H298,2)</f>
        <v>0</v>
      </c>
      <c r="BL298" s="18" t="s">
        <v>209</v>
      </c>
      <c r="BM298" s="225" t="s">
        <v>401</v>
      </c>
    </row>
    <row r="299" s="13" customFormat="1">
      <c r="A299" s="13"/>
      <c r="B299" s="227"/>
      <c r="C299" s="228"/>
      <c r="D299" s="229" t="s">
        <v>130</v>
      </c>
      <c r="E299" s="230" t="s">
        <v>1</v>
      </c>
      <c r="F299" s="231" t="s">
        <v>402</v>
      </c>
      <c r="G299" s="228"/>
      <c r="H299" s="232">
        <v>80.325000000000003</v>
      </c>
      <c r="I299" s="233"/>
      <c r="J299" s="228"/>
      <c r="K299" s="228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130</v>
      </c>
      <c r="AU299" s="238" t="s">
        <v>83</v>
      </c>
      <c r="AV299" s="13" t="s">
        <v>83</v>
      </c>
      <c r="AW299" s="13" t="s">
        <v>32</v>
      </c>
      <c r="AX299" s="13" t="s">
        <v>76</v>
      </c>
      <c r="AY299" s="238" t="s">
        <v>121</v>
      </c>
    </row>
    <row r="300" s="14" customFormat="1">
      <c r="A300" s="14"/>
      <c r="B300" s="239"/>
      <c r="C300" s="240"/>
      <c r="D300" s="229" t="s">
        <v>130</v>
      </c>
      <c r="E300" s="241" t="s">
        <v>1</v>
      </c>
      <c r="F300" s="242" t="s">
        <v>132</v>
      </c>
      <c r="G300" s="240"/>
      <c r="H300" s="243">
        <v>80.325000000000003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9" t="s">
        <v>130</v>
      </c>
      <c r="AU300" s="249" t="s">
        <v>83</v>
      </c>
      <c r="AV300" s="14" t="s">
        <v>128</v>
      </c>
      <c r="AW300" s="14" t="s">
        <v>32</v>
      </c>
      <c r="AX300" s="14" t="s">
        <v>81</v>
      </c>
      <c r="AY300" s="249" t="s">
        <v>121</v>
      </c>
    </row>
    <row r="301" s="2" customFormat="1" ht="33" customHeight="1">
      <c r="A301" s="39"/>
      <c r="B301" s="40"/>
      <c r="C301" s="213" t="s">
        <v>403</v>
      </c>
      <c r="D301" s="213" t="s">
        <v>124</v>
      </c>
      <c r="E301" s="214" t="s">
        <v>404</v>
      </c>
      <c r="F301" s="215" t="s">
        <v>405</v>
      </c>
      <c r="G301" s="216" t="s">
        <v>217</v>
      </c>
      <c r="H301" s="217">
        <v>119.175</v>
      </c>
      <c r="I301" s="218"/>
      <c r="J301" s="219">
        <f>ROUND(I301*H301,2)</f>
        <v>0</v>
      </c>
      <c r="K301" s="220"/>
      <c r="L301" s="45"/>
      <c r="M301" s="221" t="s">
        <v>1</v>
      </c>
      <c r="N301" s="222" t="s">
        <v>41</v>
      </c>
      <c r="O301" s="92"/>
      <c r="P301" s="223">
        <f>O301*H301</f>
        <v>0</v>
      </c>
      <c r="Q301" s="223">
        <v>0.0029099999999999998</v>
      </c>
      <c r="R301" s="223">
        <f>Q301*H301</f>
        <v>0.34679924999999995</v>
      </c>
      <c r="S301" s="223">
        <v>0</v>
      </c>
      <c r="T301" s="22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5" t="s">
        <v>209</v>
      </c>
      <c r="AT301" s="225" t="s">
        <v>124</v>
      </c>
      <c r="AU301" s="225" t="s">
        <v>83</v>
      </c>
      <c r="AY301" s="18" t="s">
        <v>121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8" t="s">
        <v>81</v>
      </c>
      <c r="BK301" s="226">
        <f>ROUND(I301*H301,2)</f>
        <v>0</v>
      </c>
      <c r="BL301" s="18" t="s">
        <v>209</v>
      </c>
      <c r="BM301" s="225" t="s">
        <v>406</v>
      </c>
    </row>
    <row r="302" s="13" customFormat="1">
      <c r="A302" s="13"/>
      <c r="B302" s="227"/>
      <c r="C302" s="228"/>
      <c r="D302" s="229" t="s">
        <v>130</v>
      </c>
      <c r="E302" s="230" t="s">
        <v>1</v>
      </c>
      <c r="F302" s="231" t="s">
        <v>407</v>
      </c>
      <c r="G302" s="228"/>
      <c r="H302" s="232">
        <v>119.175</v>
      </c>
      <c r="I302" s="233"/>
      <c r="J302" s="228"/>
      <c r="K302" s="228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130</v>
      </c>
      <c r="AU302" s="238" t="s">
        <v>83</v>
      </c>
      <c r="AV302" s="13" t="s">
        <v>83</v>
      </c>
      <c r="AW302" s="13" t="s">
        <v>32</v>
      </c>
      <c r="AX302" s="13" t="s">
        <v>76</v>
      </c>
      <c r="AY302" s="238" t="s">
        <v>121</v>
      </c>
    </row>
    <row r="303" s="14" customFormat="1">
      <c r="A303" s="14"/>
      <c r="B303" s="239"/>
      <c r="C303" s="240"/>
      <c r="D303" s="229" t="s">
        <v>130</v>
      </c>
      <c r="E303" s="241" t="s">
        <v>1</v>
      </c>
      <c r="F303" s="242" t="s">
        <v>132</v>
      </c>
      <c r="G303" s="240"/>
      <c r="H303" s="243">
        <v>119.175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9" t="s">
        <v>130</v>
      </c>
      <c r="AU303" s="249" t="s">
        <v>83</v>
      </c>
      <c r="AV303" s="14" t="s">
        <v>128</v>
      </c>
      <c r="AW303" s="14" t="s">
        <v>32</v>
      </c>
      <c r="AX303" s="14" t="s">
        <v>81</v>
      </c>
      <c r="AY303" s="249" t="s">
        <v>121</v>
      </c>
    </row>
    <row r="304" s="2" customFormat="1" ht="33" customHeight="1">
      <c r="A304" s="39"/>
      <c r="B304" s="40"/>
      <c r="C304" s="213" t="s">
        <v>408</v>
      </c>
      <c r="D304" s="213" t="s">
        <v>124</v>
      </c>
      <c r="E304" s="214" t="s">
        <v>409</v>
      </c>
      <c r="F304" s="215" t="s">
        <v>410</v>
      </c>
      <c r="G304" s="216" t="s">
        <v>217</v>
      </c>
      <c r="H304" s="217">
        <v>80.010000000000005</v>
      </c>
      <c r="I304" s="218"/>
      <c r="J304" s="219">
        <f>ROUND(I304*H304,2)</f>
        <v>0</v>
      </c>
      <c r="K304" s="220"/>
      <c r="L304" s="45"/>
      <c r="M304" s="221" t="s">
        <v>1</v>
      </c>
      <c r="N304" s="222" t="s">
        <v>41</v>
      </c>
      <c r="O304" s="92"/>
      <c r="P304" s="223">
        <f>O304*H304</f>
        <v>0</v>
      </c>
      <c r="Q304" s="223">
        <v>0.0035100000000000001</v>
      </c>
      <c r="R304" s="223">
        <f>Q304*H304</f>
        <v>0.2808351</v>
      </c>
      <c r="S304" s="223">
        <v>0</v>
      </c>
      <c r="T304" s="224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5" t="s">
        <v>209</v>
      </c>
      <c r="AT304" s="225" t="s">
        <v>124</v>
      </c>
      <c r="AU304" s="225" t="s">
        <v>83</v>
      </c>
      <c r="AY304" s="18" t="s">
        <v>121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8" t="s">
        <v>81</v>
      </c>
      <c r="BK304" s="226">
        <f>ROUND(I304*H304,2)</f>
        <v>0</v>
      </c>
      <c r="BL304" s="18" t="s">
        <v>209</v>
      </c>
      <c r="BM304" s="225" t="s">
        <v>411</v>
      </c>
    </row>
    <row r="305" s="13" customFormat="1">
      <c r="A305" s="13"/>
      <c r="B305" s="227"/>
      <c r="C305" s="228"/>
      <c r="D305" s="229" t="s">
        <v>130</v>
      </c>
      <c r="E305" s="230" t="s">
        <v>1</v>
      </c>
      <c r="F305" s="231" t="s">
        <v>412</v>
      </c>
      <c r="G305" s="228"/>
      <c r="H305" s="232">
        <v>80.010000000000005</v>
      </c>
      <c r="I305" s="233"/>
      <c r="J305" s="228"/>
      <c r="K305" s="228"/>
      <c r="L305" s="234"/>
      <c r="M305" s="235"/>
      <c r="N305" s="236"/>
      <c r="O305" s="236"/>
      <c r="P305" s="236"/>
      <c r="Q305" s="236"/>
      <c r="R305" s="236"/>
      <c r="S305" s="236"/>
      <c r="T305" s="23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8" t="s">
        <v>130</v>
      </c>
      <c r="AU305" s="238" t="s">
        <v>83</v>
      </c>
      <c r="AV305" s="13" t="s">
        <v>83</v>
      </c>
      <c r="AW305" s="13" t="s">
        <v>32</v>
      </c>
      <c r="AX305" s="13" t="s">
        <v>76</v>
      </c>
      <c r="AY305" s="238" t="s">
        <v>121</v>
      </c>
    </row>
    <row r="306" s="14" customFormat="1">
      <c r="A306" s="14"/>
      <c r="B306" s="239"/>
      <c r="C306" s="240"/>
      <c r="D306" s="229" t="s">
        <v>130</v>
      </c>
      <c r="E306" s="241" t="s">
        <v>1</v>
      </c>
      <c r="F306" s="242" t="s">
        <v>132</v>
      </c>
      <c r="G306" s="240"/>
      <c r="H306" s="243">
        <v>80.010000000000005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130</v>
      </c>
      <c r="AU306" s="249" t="s">
        <v>83</v>
      </c>
      <c r="AV306" s="14" t="s">
        <v>128</v>
      </c>
      <c r="AW306" s="14" t="s">
        <v>32</v>
      </c>
      <c r="AX306" s="14" t="s">
        <v>81</v>
      </c>
      <c r="AY306" s="249" t="s">
        <v>121</v>
      </c>
    </row>
    <row r="307" s="2" customFormat="1" ht="24.15" customHeight="1">
      <c r="A307" s="39"/>
      <c r="B307" s="40"/>
      <c r="C307" s="213" t="s">
        <v>413</v>
      </c>
      <c r="D307" s="213" t="s">
        <v>124</v>
      </c>
      <c r="E307" s="214" t="s">
        <v>414</v>
      </c>
      <c r="F307" s="215" t="s">
        <v>415</v>
      </c>
      <c r="G307" s="216" t="s">
        <v>127</v>
      </c>
      <c r="H307" s="217">
        <v>5.4180000000000001</v>
      </c>
      <c r="I307" s="218"/>
      <c r="J307" s="219">
        <f>ROUND(I307*H307,2)</f>
        <v>0</v>
      </c>
      <c r="K307" s="220"/>
      <c r="L307" s="45"/>
      <c r="M307" s="221" t="s">
        <v>1</v>
      </c>
      <c r="N307" s="222" t="s">
        <v>41</v>
      </c>
      <c r="O307" s="92"/>
      <c r="P307" s="223">
        <f>O307*H307</f>
        <v>0</v>
      </c>
      <c r="Q307" s="223">
        <v>0.0078300000000000002</v>
      </c>
      <c r="R307" s="223">
        <f>Q307*H307</f>
        <v>0.042422939999999999</v>
      </c>
      <c r="S307" s="223">
        <v>0</v>
      </c>
      <c r="T307" s="22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5" t="s">
        <v>209</v>
      </c>
      <c r="AT307" s="225" t="s">
        <v>124</v>
      </c>
      <c r="AU307" s="225" t="s">
        <v>83</v>
      </c>
      <c r="AY307" s="18" t="s">
        <v>121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8" t="s">
        <v>81</v>
      </c>
      <c r="BK307" s="226">
        <f>ROUND(I307*H307,2)</f>
        <v>0</v>
      </c>
      <c r="BL307" s="18" t="s">
        <v>209</v>
      </c>
      <c r="BM307" s="225" t="s">
        <v>416</v>
      </c>
    </row>
    <row r="308" s="13" customFormat="1">
      <c r="A308" s="13"/>
      <c r="B308" s="227"/>
      <c r="C308" s="228"/>
      <c r="D308" s="229" t="s">
        <v>130</v>
      </c>
      <c r="E308" s="230" t="s">
        <v>1</v>
      </c>
      <c r="F308" s="231" t="s">
        <v>417</v>
      </c>
      <c r="G308" s="228"/>
      <c r="H308" s="232">
        <v>5.4180000000000001</v>
      </c>
      <c r="I308" s="233"/>
      <c r="J308" s="228"/>
      <c r="K308" s="228"/>
      <c r="L308" s="234"/>
      <c r="M308" s="235"/>
      <c r="N308" s="236"/>
      <c r="O308" s="236"/>
      <c r="P308" s="236"/>
      <c r="Q308" s="236"/>
      <c r="R308" s="236"/>
      <c r="S308" s="236"/>
      <c r="T308" s="23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8" t="s">
        <v>130</v>
      </c>
      <c r="AU308" s="238" t="s">
        <v>83</v>
      </c>
      <c r="AV308" s="13" t="s">
        <v>83</v>
      </c>
      <c r="AW308" s="13" t="s">
        <v>32</v>
      </c>
      <c r="AX308" s="13" t="s">
        <v>76</v>
      </c>
      <c r="AY308" s="238" t="s">
        <v>121</v>
      </c>
    </row>
    <row r="309" s="14" customFormat="1">
      <c r="A309" s="14"/>
      <c r="B309" s="239"/>
      <c r="C309" s="240"/>
      <c r="D309" s="229" t="s">
        <v>130</v>
      </c>
      <c r="E309" s="241" t="s">
        <v>1</v>
      </c>
      <c r="F309" s="242" t="s">
        <v>132</v>
      </c>
      <c r="G309" s="240"/>
      <c r="H309" s="243">
        <v>5.4180000000000001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9" t="s">
        <v>130</v>
      </c>
      <c r="AU309" s="249" t="s">
        <v>83</v>
      </c>
      <c r="AV309" s="14" t="s">
        <v>128</v>
      </c>
      <c r="AW309" s="14" t="s">
        <v>32</v>
      </c>
      <c r="AX309" s="14" t="s">
        <v>81</v>
      </c>
      <c r="AY309" s="249" t="s">
        <v>121</v>
      </c>
    </row>
    <row r="310" s="2" customFormat="1" ht="24.15" customHeight="1">
      <c r="A310" s="39"/>
      <c r="B310" s="40"/>
      <c r="C310" s="213" t="s">
        <v>418</v>
      </c>
      <c r="D310" s="213" t="s">
        <v>124</v>
      </c>
      <c r="E310" s="214" t="s">
        <v>419</v>
      </c>
      <c r="F310" s="215" t="s">
        <v>420</v>
      </c>
      <c r="G310" s="216" t="s">
        <v>299</v>
      </c>
      <c r="H310" s="282"/>
      <c r="I310" s="218"/>
      <c r="J310" s="219">
        <f>ROUND(I310*H310,2)</f>
        <v>0</v>
      </c>
      <c r="K310" s="220"/>
      <c r="L310" s="45"/>
      <c r="M310" s="221" t="s">
        <v>1</v>
      </c>
      <c r="N310" s="222" t="s">
        <v>41</v>
      </c>
      <c r="O310" s="92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5" t="s">
        <v>209</v>
      </c>
      <c r="AT310" s="225" t="s">
        <v>124</v>
      </c>
      <c r="AU310" s="225" t="s">
        <v>83</v>
      </c>
      <c r="AY310" s="18" t="s">
        <v>121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8" t="s">
        <v>81</v>
      </c>
      <c r="BK310" s="226">
        <f>ROUND(I310*H310,2)</f>
        <v>0</v>
      </c>
      <c r="BL310" s="18" t="s">
        <v>209</v>
      </c>
      <c r="BM310" s="225" t="s">
        <v>421</v>
      </c>
    </row>
    <row r="311" s="12" customFormat="1" ht="22.8" customHeight="1">
      <c r="A311" s="12"/>
      <c r="B311" s="197"/>
      <c r="C311" s="198"/>
      <c r="D311" s="199" t="s">
        <v>75</v>
      </c>
      <c r="E311" s="211" t="s">
        <v>422</v>
      </c>
      <c r="F311" s="211" t="s">
        <v>423</v>
      </c>
      <c r="G311" s="198"/>
      <c r="H311" s="198"/>
      <c r="I311" s="201"/>
      <c r="J311" s="212">
        <f>BK311</f>
        <v>0</v>
      </c>
      <c r="K311" s="198"/>
      <c r="L311" s="203"/>
      <c r="M311" s="204"/>
      <c r="N311" s="205"/>
      <c r="O311" s="205"/>
      <c r="P311" s="206">
        <f>SUM(P312:P315)</f>
        <v>0</v>
      </c>
      <c r="Q311" s="205"/>
      <c r="R311" s="206">
        <f>SUM(R312:R315)</f>
        <v>0.00072309999999999996</v>
      </c>
      <c r="S311" s="205"/>
      <c r="T311" s="207">
        <f>SUM(T312:T315)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8" t="s">
        <v>83</v>
      </c>
      <c r="AT311" s="209" t="s">
        <v>75</v>
      </c>
      <c r="AU311" s="209" t="s">
        <v>81</v>
      </c>
      <c r="AY311" s="208" t="s">
        <v>121</v>
      </c>
      <c r="BK311" s="210">
        <f>SUM(BK312:BK315)</f>
        <v>0</v>
      </c>
    </row>
    <row r="312" s="2" customFormat="1" ht="24.15" customHeight="1">
      <c r="A312" s="39"/>
      <c r="B312" s="40"/>
      <c r="C312" s="213" t="s">
        <v>424</v>
      </c>
      <c r="D312" s="213" t="s">
        <v>124</v>
      </c>
      <c r="E312" s="214" t="s">
        <v>425</v>
      </c>
      <c r="F312" s="215" t="s">
        <v>426</v>
      </c>
      <c r="G312" s="216" t="s">
        <v>127</v>
      </c>
      <c r="H312" s="217">
        <v>5.165</v>
      </c>
      <c r="I312" s="218"/>
      <c r="J312" s="219">
        <f>ROUND(I312*H312,2)</f>
        <v>0</v>
      </c>
      <c r="K312" s="220"/>
      <c r="L312" s="45"/>
      <c r="M312" s="221" t="s">
        <v>1</v>
      </c>
      <c r="N312" s="222" t="s">
        <v>41</v>
      </c>
      <c r="O312" s="92"/>
      <c r="P312" s="223">
        <f>O312*H312</f>
        <v>0</v>
      </c>
      <c r="Q312" s="223">
        <v>0.00013999999999999999</v>
      </c>
      <c r="R312" s="223">
        <f>Q312*H312</f>
        <v>0.00072309999999999996</v>
      </c>
      <c r="S312" s="223">
        <v>0</v>
      </c>
      <c r="T312" s="22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5" t="s">
        <v>209</v>
      </c>
      <c r="AT312" s="225" t="s">
        <v>124</v>
      </c>
      <c r="AU312" s="225" t="s">
        <v>83</v>
      </c>
      <c r="AY312" s="18" t="s">
        <v>121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8" t="s">
        <v>81</v>
      </c>
      <c r="BK312" s="226">
        <f>ROUND(I312*H312,2)</f>
        <v>0</v>
      </c>
      <c r="BL312" s="18" t="s">
        <v>209</v>
      </c>
      <c r="BM312" s="225" t="s">
        <v>427</v>
      </c>
    </row>
    <row r="313" s="15" customFormat="1">
      <c r="A313" s="15"/>
      <c r="B313" s="250"/>
      <c r="C313" s="251"/>
      <c r="D313" s="229" t="s">
        <v>130</v>
      </c>
      <c r="E313" s="252" t="s">
        <v>1</v>
      </c>
      <c r="F313" s="253" t="s">
        <v>428</v>
      </c>
      <c r="G313" s="251"/>
      <c r="H313" s="252" t="s">
        <v>1</v>
      </c>
      <c r="I313" s="254"/>
      <c r="J313" s="251"/>
      <c r="K313" s="251"/>
      <c r="L313" s="255"/>
      <c r="M313" s="256"/>
      <c r="N313" s="257"/>
      <c r="O313" s="257"/>
      <c r="P313" s="257"/>
      <c r="Q313" s="257"/>
      <c r="R313" s="257"/>
      <c r="S313" s="257"/>
      <c r="T313" s="25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9" t="s">
        <v>130</v>
      </c>
      <c r="AU313" s="259" t="s">
        <v>83</v>
      </c>
      <c r="AV313" s="15" t="s">
        <v>81</v>
      </c>
      <c r="AW313" s="15" t="s">
        <v>32</v>
      </c>
      <c r="AX313" s="15" t="s">
        <v>76</v>
      </c>
      <c r="AY313" s="259" t="s">
        <v>121</v>
      </c>
    </row>
    <row r="314" s="13" customFormat="1">
      <c r="A314" s="13"/>
      <c r="B314" s="227"/>
      <c r="C314" s="228"/>
      <c r="D314" s="229" t="s">
        <v>130</v>
      </c>
      <c r="E314" s="230" t="s">
        <v>1</v>
      </c>
      <c r="F314" s="231" t="s">
        <v>429</v>
      </c>
      <c r="G314" s="228"/>
      <c r="H314" s="232">
        <v>5.165</v>
      </c>
      <c r="I314" s="233"/>
      <c r="J314" s="228"/>
      <c r="K314" s="228"/>
      <c r="L314" s="234"/>
      <c r="M314" s="235"/>
      <c r="N314" s="236"/>
      <c r="O314" s="236"/>
      <c r="P314" s="236"/>
      <c r="Q314" s="236"/>
      <c r="R314" s="236"/>
      <c r="S314" s="236"/>
      <c r="T314" s="2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8" t="s">
        <v>130</v>
      </c>
      <c r="AU314" s="238" t="s">
        <v>83</v>
      </c>
      <c r="AV314" s="13" t="s">
        <v>83</v>
      </c>
      <c r="AW314" s="13" t="s">
        <v>32</v>
      </c>
      <c r="AX314" s="13" t="s">
        <v>76</v>
      </c>
      <c r="AY314" s="238" t="s">
        <v>121</v>
      </c>
    </row>
    <row r="315" s="14" customFormat="1">
      <c r="A315" s="14"/>
      <c r="B315" s="239"/>
      <c r="C315" s="240"/>
      <c r="D315" s="229" t="s">
        <v>130</v>
      </c>
      <c r="E315" s="241" t="s">
        <v>1</v>
      </c>
      <c r="F315" s="242" t="s">
        <v>132</v>
      </c>
      <c r="G315" s="240"/>
      <c r="H315" s="243">
        <v>5.165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9" t="s">
        <v>130</v>
      </c>
      <c r="AU315" s="249" t="s">
        <v>83</v>
      </c>
      <c r="AV315" s="14" t="s">
        <v>128</v>
      </c>
      <c r="AW315" s="14" t="s">
        <v>32</v>
      </c>
      <c r="AX315" s="14" t="s">
        <v>81</v>
      </c>
      <c r="AY315" s="249" t="s">
        <v>121</v>
      </c>
    </row>
    <row r="316" s="12" customFormat="1" ht="25.92" customHeight="1">
      <c r="A316" s="12"/>
      <c r="B316" s="197"/>
      <c r="C316" s="198"/>
      <c r="D316" s="199" t="s">
        <v>75</v>
      </c>
      <c r="E316" s="200" t="s">
        <v>430</v>
      </c>
      <c r="F316" s="200" t="s">
        <v>431</v>
      </c>
      <c r="G316" s="198"/>
      <c r="H316" s="198"/>
      <c r="I316" s="201"/>
      <c r="J316" s="202">
        <f>BK316</f>
        <v>0</v>
      </c>
      <c r="K316" s="198"/>
      <c r="L316" s="203"/>
      <c r="M316" s="204"/>
      <c r="N316" s="205"/>
      <c r="O316" s="205"/>
      <c r="P316" s="206">
        <f>P317+P319</f>
        <v>0</v>
      </c>
      <c r="Q316" s="205"/>
      <c r="R316" s="206">
        <f>R317+R319</f>
        <v>0</v>
      </c>
      <c r="S316" s="205"/>
      <c r="T316" s="207">
        <f>T317+T319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8" t="s">
        <v>148</v>
      </c>
      <c r="AT316" s="209" t="s">
        <v>75</v>
      </c>
      <c r="AU316" s="209" t="s">
        <v>76</v>
      </c>
      <c r="AY316" s="208" t="s">
        <v>121</v>
      </c>
      <c r="BK316" s="210">
        <f>BK317+BK319</f>
        <v>0</v>
      </c>
    </row>
    <row r="317" s="12" customFormat="1" ht="22.8" customHeight="1">
      <c r="A317" s="12"/>
      <c r="B317" s="197"/>
      <c r="C317" s="198"/>
      <c r="D317" s="199" t="s">
        <v>75</v>
      </c>
      <c r="E317" s="211" t="s">
        <v>432</v>
      </c>
      <c r="F317" s="211" t="s">
        <v>433</v>
      </c>
      <c r="G317" s="198"/>
      <c r="H317" s="198"/>
      <c r="I317" s="201"/>
      <c r="J317" s="212">
        <f>BK317</f>
        <v>0</v>
      </c>
      <c r="K317" s="198"/>
      <c r="L317" s="203"/>
      <c r="M317" s="204"/>
      <c r="N317" s="205"/>
      <c r="O317" s="205"/>
      <c r="P317" s="206">
        <f>P318</f>
        <v>0</v>
      </c>
      <c r="Q317" s="205"/>
      <c r="R317" s="206">
        <f>R318</f>
        <v>0</v>
      </c>
      <c r="S317" s="205"/>
      <c r="T317" s="207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8" t="s">
        <v>148</v>
      </c>
      <c r="AT317" s="209" t="s">
        <v>75</v>
      </c>
      <c r="AU317" s="209" t="s">
        <v>81</v>
      </c>
      <c r="AY317" s="208" t="s">
        <v>121</v>
      </c>
      <c r="BK317" s="210">
        <f>BK318</f>
        <v>0</v>
      </c>
    </row>
    <row r="318" s="2" customFormat="1" ht="16.5" customHeight="1">
      <c r="A318" s="39"/>
      <c r="B318" s="40"/>
      <c r="C318" s="213" t="s">
        <v>434</v>
      </c>
      <c r="D318" s="213" t="s">
        <v>124</v>
      </c>
      <c r="E318" s="214" t="s">
        <v>435</v>
      </c>
      <c r="F318" s="215" t="s">
        <v>433</v>
      </c>
      <c r="G318" s="216" t="s">
        <v>299</v>
      </c>
      <c r="H318" s="282"/>
      <c r="I318" s="218"/>
      <c r="J318" s="219">
        <f>ROUND(I318*H318,2)</f>
        <v>0</v>
      </c>
      <c r="K318" s="220"/>
      <c r="L318" s="45"/>
      <c r="M318" s="221" t="s">
        <v>1</v>
      </c>
      <c r="N318" s="222" t="s">
        <v>41</v>
      </c>
      <c r="O318" s="92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5" t="s">
        <v>436</v>
      </c>
      <c r="AT318" s="225" t="s">
        <v>124</v>
      </c>
      <c r="AU318" s="225" t="s">
        <v>83</v>
      </c>
      <c r="AY318" s="18" t="s">
        <v>121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8" t="s">
        <v>81</v>
      </c>
      <c r="BK318" s="226">
        <f>ROUND(I318*H318,2)</f>
        <v>0</v>
      </c>
      <c r="BL318" s="18" t="s">
        <v>436</v>
      </c>
      <c r="BM318" s="225" t="s">
        <v>437</v>
      </c>
    </row>
    <row r="319" s="12" customFormat="1" ht="22.8" customHeight="1">
      <c r="A319" s="12"/>
      <c r="B319" s="197"/>
      <c r="C319" s="198"/>
      <c r="D319" s="199" t="s">
        <v>75</v>
      </c>
      <c r="E319" s="211" t="s">
        <v>438</v>
      </c>
      <c r="F319" s="211" t="s">
        <v>439</v>
      </c>
      <c r="G319" s="198"/>
      <c r="H319" s="198"/>
      <c r="I319" s="201"/>
      <c r="J319" s="212">
        <f>BK319</f>
        <v>0</v>
      </c>
      <c r="K319" s="198"/>
      <c r="L319" s="203"/>
      <c r="M319" s="204"/>
      <c r="N319" s="205"/>
      <c r="O319" s="205"/>
      <c r="P319" s="206">
        <f>SUM(P320:P321)</f>
        <v>0</v>
      </c>
      <c r="Q319" s="205"/>
      <c r="R319" s="206">
        <f>SUM(R320:R321)</f>
        <v>0</v>
      </c>
      <c r="S319" s="205"/>
      <c r="T319" s="207">
        <f>SUM(T320:T321)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8" t="s">
        <v>148</v>
      </c>
      <c r="AT319" s="209" t="s">
        <v>75</v>
      </c>
      <c r="AU319" s="209" t="s">
        <v>81</v>
      </c>
      <c r="AY319" s="208" t="s">
        <v>121</v>
      </c>
      <c r="BK319" s="210">
        <f>SUM(BK320:BK321)</f>
        <v>0</v>
      </c>
    </row>
    <row r="320" s="2" customFormat="1" ht="16.5" customHeight="1">
      <c r="A320" s="39"/>
      <c r="B320" s="40"/>
      <c r="C320" s="213" t="s">
        <v>440</v>
      </c>
      <c r="D320" s="213" t="s">
        <v>124</v>
      </c>
      <c r="E320" s="214" t="s">
        <v>441</v>
      </c>
      <c r="F320" s="215" t="s">
        <v>442</v>
      </c>
      <c r="G320" s="216" t="s">
        <v>299</v>
      </c>
      <c r="H320" s="282"/>
      <c r="I320" s="218"/>
      <c r="J320" s="219">
        <f>ROUND(I320*H320,2)</f>
        <v>0</v>
      </c>
      <c r="K320" s="220"/>
      <c r="L320" s="45"/>
      <c r="M320" s="221" t="s">
        <v>1</v>
      </c>
      <c r="N320" s="222" t="s">
        <v>41</v>
      </c>
      <c r="O320" s="92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5" t="s">
        <v>436</v>
      </c>
      <c r="AT320" s="225" t="s">
        <v>124</v>
      </c>
      <c r="AU320" s="225" t="s">
        <v>83</v>
      </c>
      <c r="AY320" s="18" t="s">
        <v>121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8" t="s">
        <v>81</v>
      </c>
      <c r="BK320" s="226">
        <f>ROUND(I320*H320,2)</f>
        <v>0</v>
      </c>
      <c r="BL320" s="18" t="s">
        <v>436</v>
      </c>
      <c r="BM320" s="225" t="s">
        <v>443</v>
      </c>
    </row>
    <row r="321" s="13" customFormat="1">
      <c r="A321" s="13"/>
      <c r="B321" s="227"/>
      <c r="C321" s="228"/>
      <c r="D321" s="229" t="s">
        <v>130</v>
      </c>
      <c r="E321" s="230" t="s">
        <v>1</v>
      </c>
      <c r="F321" s="231" t="s">
        <v>83</v>
      </c>
      <c r="G321" s="228"/>
      <c r="H321" s="232">
        <v>2</v>
      </c>
      <c r="I321" s="233"/>
      <c r="J321" s="228"/>
      <c r="K321" s="228"/>
      <c r="L321" s="234"/>
      <c r="M321" s="283"/>
      <c r="N321" s="284"/>
      <c r="O321" s="284"/>
      <c r="P321" s="284"/>
      <c r="Q321" s="284"/>
      <c r="R321" s="284"/>
      <c r="S321" s="284"/>
      <c r="T321" s="28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130</v>
      </c>
      <c r="AU321" s="238" t="s">
        <v>83</v>
      </c>
      <c r="AV321" s="13" t="s">
        <v>83</v>
      </c>
      <c r="AW321" s="13" t="s">
        <v>32</v>
      </c>
      <c r="AX321" s="13" t="s">
        <v>81</v>
      </c>
      <c r="AY321" s="238" t="s">
        <v>121</v>
      </c>
    </row>
    <row r="322" s="2" customFormat="1" ht="6.96" customHeight="1">
      <c r="A322" s="39"/>
      <c r="B322" s="67"/>
      <c r="C322" s="68"/>
      <c r="D322" s="68"/>
      <c r="E322" s="68"/>
      <c r="F322" s="68"/>
      <c r="G322" s="68"/>
      <c r="H322" s="68"/>
      <c r="I322" s="68"/>
      <c r="J322" s="68"/>
      <c r="K322" s="68"/>
      <c r="L322" s="45"/>
      <c r="M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</row>
  </sheetData>
  <sheetProtection sheet="1" autoFilter="0" formatColumns="0" formatRows="0" objects="1" scenarios="1" spinCount="100000" saltValue="zPLE3ZcRJaIbc+PnHOD0DYVuXJC5FRE14MOosDH0R2rxGN1n64DskFSdqGAF9Tss/bA3dLkdoCx6X1DOkgsciA==" hashValue="5IUN9jhHSJ+a7Rfn2+gDiUnmYLD+WgL2PEhGjHpMzNpadkLB3E+HOnpK53naDNjsZ++adBq8LvmmXVXqgxX35g==" algorithmName="SHA-512" password="CC35"/>
  <autoFilter ref="C127:K321"/>
  <mergeCells count="6">
    <mergeCell ref="E7:H7"/>
    <mergeCell ref="E16:H16"/>
    <mergeCell ref="E25:H25"/>
    <mergeCell ref="E85:H85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2022-11-21T14:09:38Z</dcterms:created>
  <dcterms:modified xsi:type="dcterms:W3CDTF">2022-11-21T14:09:42Z</dcterms:modified>
</cp:coreProperties>
</file>