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áš Kytlík\OneDrive\Dokumenty\2022\VŘ_RK_hřiště Mírová\Příloha č.3_PD a VV\"/>
    </mc:Choice>
  </mc:AlternateContent>
  <bookViews>
    <workbookView xWindow="0" yWindow="0" windowWidth="20490" windowHeight="7155" activeTab="1"/>
  </bookViews>
  <sheets>
    <sheet name="Rekapitulace stavby" sheetId="1" r:id="rId1"/>
    <sheet name="Dětské hřiště" sheetId="2" r:id="rId2"/>
  </sheets>
  <definedNames>
    <definedName name="_xlnm._FilterDatabase" localSheetId="1" hidden="1">'Dětské hřiště'!$C$124:$K$194</definedName>
    <definedName name="_xlnm.Print_Titles" localSheetId="1">'Dětské hřiště'!$124:$124</definedName>
    <definedName name="_xlnm.Print_Titles" localSheetId="0">'Rekapitulace stavby'!$92:$92</definedName>
    <definedName name="_xlnm.Print_Area" localSheetId="1">'Dětské hřiště'!$C$4:$J$76,'Dětské hřiště'!$C$112:$J$194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93" i="2"/>
  <c r="BH193" i="2"/>
  <c r="BG193" i="2"/>
  <c r="BF193" i="2"/>
  <c r="T193" i="2"/>
  <c r="T192" i="2"/>
  <c r="T191" i="2" s="1"/>
  <c r="R193" i="2"/>
  <c r="R192" i="2"/>
  <c r="R191" i="2" s="1"/>
  <c r="P193" i="2"/>
  <c r="P192" i="2"/>
  <c r="P191" i="2" s="1"/>
  <c r="BI190" i="2"/>
  <c r="BH190" i="2"/>
  <c r="BG190" i="2"/>
  <c r="BF190" i="2"/>
  <c r="T190" i="2"/>
  <c r="T189" i="2" s="1"/>
  <c r="R190" i="2"/>
  <c r="R189" i="2" s="1"/>
  <c r="P190" i="2"/>
  <c r="P189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T181" i="2" s="1"/>
  <c r="R182" i="2"/>
  <c r="R181" i="2" s="1"/>
  <c r="P182" i="2"/>
  <c r="P181" i="2" s="1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E7" i="2"/>
  <c r="E115" i="2" s="1"/>
  <c r="L90" i="1"/>
  <c r="AM90" i="1"/>
  <c r="AM89" i="1"/>
  <c r="L89" i="1"/>
  <c r="AM87" i="1"/>
  <c r="L87" i="1"/>
  <c r="L85" i="1"/>
  <c r="L84" i="1"/>
  <c r="BK193" i="2"/>
  <c r="BK186" i="2"/>
  <c r="J182" i="2"/>
  <c r="J179" i="2"/>
  <c r="BK176" i="2"/>
  <c r="BK174" i="2"/>
  <c r="J172" i="2"/>
  <c r="J170" i="2"/>
  <c r="BK167" i="2"/>
  <c r="BK164" i="2"/>
  <c r="BK161" i="2"/>
  <c r="J157" i="2"/>
  <c r="J152" i="2"/>
  <c r="J141" i="2"/>
  <c r="J135" i="2"/>
  <c r="AS94" i="1"/>
  <c r="J193" i="2"/>
  <c r="BK188" i="2"/>
  <c r="BK182" i="2"/>
  <c r="BK179" i="2"/>
  <c r="BK177" i="2"/>
  <c r="J176" i="2"/>
  <c r="BK172" i="2"/>
  <c r="BK170" i="2"/>
  <c r="BK168" i="2"/>
  <c r="J167" i="2"/>
  <c r="J164" i="2"/>
  <c r="BK162" i="2"/>
  <c r="BK155" i="2"/>
  <c r="BK151" i="2"/>
  <c r="BK142" i="2"/>
  <c r="BK135" i="2"/>
  <c r="J132" i="2"/>
  <c r="BK165" i="2"/>
  <c r="J163" i="2"/>
  <c r="J153" i="2"/>
  <c r="J149" i="2"/>
  <c r="BK141" i="2"/>
  <c r="J137" i="2"/>
  <c r="BK132" i="2"/>
  <c r="J128" i="2"/>
  <c r="BK190" i="2"/>
  <c r="BK180" i="2"/>
  <c r="BK178" i="2"/>
  <c r="J177" i="2"/>
  <c r="J175" i="2"/>
  <c r="BK171" i="2"/>
  <c r="BK169" i="2"/>
  <c r="J168" i="2"/>
  <c r="BK166" i="2"/>
  <c r="BK163" i="2"/>
  <c r="BK157" i="2"/>
  <c r="BK152" i="2"/>
  <c r="J145" i="2"/>
  <c r="J139" i="2"/>
  <c r="J133" i="2"/>
  <c r="BK128" i="2"/>
  <c r="J165" i="2"/>
  <c r="J161" i="2"/>
  <c r="BK153" i="2"/>
  <c r="J151" i="2"/>
  <c r="BK145" i="2"/>
  <c r="BK139" i="2"/>
  <c r="BK133" i="2"/>
  <c r="J130" i="2"/>
  <c r="J190" i="2"/>
  <c r="J186" i="2"/>
  <c r="J180" i="2"/>
  <c r="J178" i="2"/>
  <c r="BK175" i="2"/>
  <c r="J174" i="2"/>
  <c r="J171" i="2"/>
  <c r="J169" i="2"/>
  <c r="J166" i="2"/>
  <c r="J162" i="2"/>
  <c r="J155" i="2"/>
  <c r="BK149" i="2"/>
  <c r="J142" i="2"/>
  <c r="BK137" i="2"/>
  <c r="BK130" i="2"/>
  <c r="F37" i="2" l="1"/>
  <c r="BD95" i="1" s="1"/>
  <c r="BD94" i="1" s="1"/>
  <c r="W33" i="1" s="1"/>
  <c r="F36" i="2"/>
  <c r="BC95" i="1" s="1"/>
  <c r="BC94" i="1" s="1"/>
  <c r="W32" i="1" s="1"/>
  <c r="J34" i="2"/>
  <c r="AW95" i="1" s="1"/>
  <c r="F35" i="2"/>
  <c r="BB95" i="1" s="1"/>
  <c r="BB94" i="1" s="1"/>
  <c r="W31" i="1" s="1"/>
  <c r="F34" i="2"/>
  <c r="BA95" i="1" s="1"/>
  <c r="BA94" i="1" s="1"/>
  <c r="W30" i="1" s="1"/>
  <c r="BK144" i="2"/>
  <c r="J144" i="2" s="1"/>
  <c r="J99" i="2" s="1"/>
  <c r="T144" i="2"/>
  <c r="T127" i="2"/>
  <c r="P144" i="2"/>
  <c r="BK185" i="2"/>
  <c r="J185" i="2" s="1"/>
  <c r="J102" i="2" s="1"/>
  <c r="BK127" i="2"/>
  <c r="J127" i="2" s="1"/>
  <c r="J98" i="2" s="1"/>
  <c r="R144" i="2"/>
  <c r="T185" i="2"/>
  <c r="P127" i="2"/>
  <c r="P126" i="2" s="1"/>
  <c r="P125" i="2" s="1"/>
  <c r="AU95" i="1" s="1"/>
  <c r="AU94" i="1" s="1"/>
  <c r="R156" i="2"/>
  <c r="P185" i="2"/>
  <c r="BK156" i="2"/>
  <c r="J156" i="2" s="1"/>
  <c r="J100" i="2" s="1"/>
  <c r="P156" i="2"/>
  <c r="R127" i="2"/>
  <c r="T156" i="2"/>
  <c r="R185" i="2"/>
  <c r="BK192" i="2"/>
  <c r="J192" i="2" s="1"/>
  <c r="J105" i="2" s="1"/>
  <c r="BK181" i="2"/>
  <c r="J181" i="2" s="1"/>
  <c r="J101" i="2" s="1"/>
  <c r="BK189" i="2"/>
  <c r="J189" i="2"/>
  <c r="J103" i="2" s="1"/>
  <c r="E85" i="2"/>
  <c r="J89" i="2"/>
  <c r="F92" i="2"/>
  <c r="BE128" i="2"/>
  <c r="BE130" i="2"/>
  <c r="BE132" i="2"/>
  <c r="BE133" i="2"/>
  <c r="BE135" i="2"/>
  <c r="BE137" i="2"/>
  <c r="BE139" i="2"/>
  <c r="BE141" i="2"/>
  <c r="BE142" i="2"/>
  <c r="BE145" i="2"/>
  <c r="BE149" i="2"/>
  <c r="BE151" i="2"/>
  <c r="BE152" i="2"/>
  <c r="BE153" i="2"/>
  <c r="BE155" i="2"/>
  <c r="BE157" i="2"/>
  <c r="BE161" i="2"/>
  <c r="BE162" i="2"/>
  <c r="BE163" i="2"/>
  <c r="BE164" i="2"/>
  <c r="BE165" i="2"/>
  <c r="BE166" i="2"/>
  <c r="BE167" i="2"/>
  <c r="BE168" i="2"/>
  <c r="BE169" i="2"/>
  <c r="BE170" i="2"/>
  <c r="BE171" i="2"/>
  <c r="BE172" i="2"/>
  <c r="BE174" i="2"/>
  <c r="BE175" i="2"/>
  <c r="BE176" i="2"/>
  <c r="BE177" i="2"/>
  <c r="BE178" i="2"/>
  <c r="BE179" i="2"/>
  <c r="BE180" i="2"/>
  <c r="BE182" i="2"/>
  <c r="BE186" i="2"/>
  <c r="BE188" i="2"/>
  <c r="BE190" i="2"/>
  <c r="BE193" i="2"/>
  <c r="T126" i="2" l="1"/>
  <c r="T125" i="2" s="1"/>
  <c r="R126" i="2"/>
  <c r="R125" i="2" s="1"/>
  <c r="BK126" i="2"/>
  <c r="J126" i="2" s="1"/>
  <c r="J97" i="2" s="1"/>
  <c r="BK191" i="2"/>
  <c r="J191" i="2"/>
  <c r="J104" i="2"/>
  <c r="AW94" i="1"/>
  <c r="AK30" i="1" s="1"/>
  <c r="AX94" i="1"/>
  <c r="AY94" i="1"/>
  <c r="F33" i="2"/>
  <c r="AZ95" i="1" s="1"/>
  <c r="AZ94" i="1" s="1"/>
  <c r="W29" i="1" s="1"/>
  <c r="J33" i="2"/>
  <c r="AV95" i="1" s="1"/>
  <c r="AT95" i="1" s="1"/>
  <c r="BK125" i="2" l="1"/>
  <c r="J125" i="2" s="1"/>
  <c r="J96" i="2" s="1"/>
  <c r="AV94" i="1"/>
  <c r="AK29" i="1" s="1"/>
  <c r="J30" i="2" l="1"/>
  <c r="AG95" i="1" s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<sst xmlns="http://schemas.openxmlformats.org/spreadsheetml/2006/main" count="1041" uniqueCount="311">
  <si>
    <t>Export Komplet</t>
  </si>
  <si>
    <t/>
  </si>
  <si>
    <t>2.0</t>
  </si>
  <si>
    <t>False</t>
  </si>
  <si>
    <t>{32bdc51a-6a41-43fc-9eed-836c7714a5ea}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</si>
  <si>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</si>
  <si>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</si>
  <si>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</si>
  <si>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</si>
  <si>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</si>
  <si>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</si>
  <si>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</si>
  <si>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</si>
  <si>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</si>
  <si>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</si>
  <si>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</si>
  <si>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</si>
  <si>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</si>
  <si>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</si>
  <si>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</si>
  <si>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00275336</t>
  </si>
  <si>
    <t>Město Rychnov nad Kněžnou</t>
  </si>
  <si>
    <t>DIČ:</t>
  </si>
  <si>
    <t>Zhotovitel:</t>
  </si>
  <si>
    <t xml:space="preserve"> </t>
  </si>
  <si>
    <t>Projektant:</t>
  </si>
  <si>
    <t>True</t>
  </si>
  <si>
    <t>Zpracovatel:</t>
  </si>
  <si>
    <t>63614545</t>
  </si>
  <si>
    <t>Jaroslav Krunčík, Javornice 176,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</si>
  <si>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</si>
  <si>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</si>
  <si>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</si>
  <si>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</si>
  <si>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</si>
  <si>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</si>
  <si>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</si>
  <si>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</si>
  <si>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</si>
  <si>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</si>
  <si>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</si>
  <si>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</si>
  <si>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</si>
  <si>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</si>
  <si>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</si>
  <si>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</si>
  <si>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</si>
  <si>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</si>
  <si>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</si>
  <si>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</si>
  <si>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</si>
  <si>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</si>
  <si>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</si>
  <si>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</si>
  <si>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</si>
  <si>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</si>
  <si>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</si>
  <si>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</si>
  <si>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</si>
  <si>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</si>
  <si>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</si>
  <si>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</si>
  <si>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</si>
  <si>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</si>
  <si>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</si>
  <si>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</si>
  <si>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</si>
  <si>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</si>
  <si>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</si>
  <si>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</si>
  <si>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</si>
  <si>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</si>
  <si>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</si>
  <si>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</si>
  <si>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</si>
  <si>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</si>
  <si>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2019-06-1</t>
  </si>
  <si>
    <t>Dětské hřiště</t>
  </si>
  <si>
    <t>STA</t>
  </si>
  <si>
    <t>1</t>
  </si>
  <si>
    <t>{69f20614-3fe9-4ee4-a34e-542873fc9047}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</si>
  <si>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</si>
  <si>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</si>
  <si>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</si>
  <si>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</si>
  <si>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</si>
  <si>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</si>
  <si>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</si>
  <si>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</si>
  <si>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</si>
  <si>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</si>
  <si>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</si>
  <si>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</si>
  <si>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</si>
  <si>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</si>
  <si>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</si>
  <si>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</si>
  <si>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</si>
  <si>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</si>
  <si>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</si>
  <si>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</si>
  <si>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</si>
  <si>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</si>
  <si>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</si>
  <si>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</si>
  <si>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</si>
  <si>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</si>
  <si>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</si>
  <si>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</si>
  <si>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</si>
  <si>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</si>
  <si>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</si>
  <si>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</si>
  <si>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</si>
  <si>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</si>
  <si>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</si>
  <si>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</si>
  <si>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</si>
  <si>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</si>
  <si>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4</t>
  </si>
  <si>
    <t>-457761580</t>
  </si>
  <si>
    <t>VV</t>
  </si>
  <si>
    <t>3</t>
  </si>
  <si>
    <t>122202201</t>
  </si>
  <si>
    <t>Odkopávky a prokopávky nezapažené pro silnice objemu do 100 m3 v hornině tř. 3</t>
  </si>
  <si>
    <t>1477505959</t>
  </si>
  <si>
    <t>122202209</t>
  </si>
  <si>
    <t>Příplatek k odkopávkám a prokopávkám pro silnice v hornině tř. 3 za lepivost</t>
  </si>
  <si>
    <t>1473788073</t>
  </si>
  <si>
    <t>14</t>
  </si>
  <si>
    <t>131111332</t>
  </si>
  <si>
    <t>Vrtání jamek pro plotové sloupky D do 200 mm - ručně s motorovým vrtákem</t>
  </si>
  <si>
    <t>m</t>
  </si>
  <si>
    <t>262544270</t>
  </si>
  <si>
    <t>1*22</t>
  </si>
  <si>
    <t>131111333</t>
  </si>
  <si>
    <t>Vrtání jamek pro plotové sloupky D do 300 mm - ručně s motorovým vrtákem</t>
  </si>
  <si>
    <t>-1240714657</t>
  </si>
  <si>
    <t>1*4</t>
  </si>
  <si>
    <t>12</t>
  </si>
  <si>
    <t>133202011</t>
  </si>
  <si>
    <t>Hloubení šachet ručním nebo pneum nářadím v soudržných horninách tř. 3, plocha výkopu do 4 m2</t>
  </si>
  <si>
    <t>337410080</t>
  </si>
  <si>
    <t>0,8*0,8*1*12</t>
  </si>
  <si>
    <t>5</t>
  </si>
  <si>
    <t>162701101</t>
  </si>
  <si>
    <t>Vodorovné přemístění do 6000 m výkopku/sypaniny z horniny tř. 1 až 4</t>
  </si>
  <si>
    <t>1668556475</t>
  </si>
  <si>
    <t>44,4+44,4+7,68</t>
  </si>
  <si>
    <t>6</t>
  </si>
  <si>
    <t>171201101</t>
  </si>
  <si>
    <t>Uložení sypaniny do násypů nezhutněných</t>
  </si>
  <si>
    <t>-1732949810</t>
  </si>
  <si>
    <t>7</t>
  </si>
  <si>
    <t>171201202</t>
  </si>
  <si>
    <t>Skládkovné</t>
  </si>
  <si>
    <t>t</t>
  </si>
  <si>
    <t>1070502264</t>
  </si>
  <si>
    <t>(88,800+7,68)*1,8</t>
  </si>
  <si>
    <t>Zakládání</t>
  </si>
  <si>
    <t>9</t>
  </si>
  <si>
    <t>213141111</t>
  </si>
  <si>
    <t>Zřízení vrstvy z geotextilie v rovině nebo ve sklonu do 1:5 š do 3 m</t>
  </si>
  <si>
    <t>m2</t>
  </si>
  <si>
    <t>-2144860027</t>
  </si>
  <si>
    <t>0,3*(16,8+18,2+15,8+4,5*2+3+20,5)   "boky</t>
  </si>
  <si>
    <t>Součet</t>
  </si>
  <si>
    <t>10</t>
  </si>
  <si>
    <t>M</t>
  </si>
  <si>
    <t>69311006</t>
  </si>
  <si>
    <t>geotextilie tkaná separační, filtrační, výztužná PP pevnost v tahu 15kN/m</t>
  </si>
  <si>
    <t>8</t>
  </si>
  <si>
    <t>1920201369</t>
  </si>
  <si>
    <t>215901101</t>
  </si>
  <si>
    <t>Zhutnění podloží z hornin soudržných do 92% PS nebo nesoudržných sypkých I(d) do 0,8</t>
  </si>
  <si>
    <t>2109648444</t>
  </si>
  <si>
    <t>13</t>
  </si>
  <si>
    <t>272313611</t>
  </si>
  <si>
    <t>Základové klenby z betonu tř. C 16/20</t>
  </si>
  <si>
    <t>-80081383</t>
  </si>
  <si>
    <t>39</t>
  </si>
  <si>
    <t>273351121</t>
  </si>
  <si>
    <t>Zřízení bednění základových desek</t>
  </si>
  <si>
    <t>-725384686</t>
  </si>
  <si>
    <t>0,5*1*4*12</t>
  </si>
  <si>
    <t>40</t>
  </si>
  <si>
    <t>273351122</t>
  </si>
  <si>
    <t>Odstranění bednění základových desek</t>
  </si>
  <si>
    <t>1771329777</t>
  </si>
  <si>
    <t>Svislé a kompletní konstrukce</t>
  </si>
  <si>
    <t>16</t>
  </si>
  <si>
    <t>338171113</t>
  </si>
  <si>
    <t>Osazování sloupků a vzpěr plotových ocelových v do 2,00 m se zabetonováním</t>
  </si>
  <si>
    <t>kus</t>
  </si>
  <si>
    <t>-1851835876</t>
  </si>
  <si>
    <t>26  "sloupky</t>
  </si>
  <si>
    <t>8  "vzpěry</t>
  </si>
  <si>
    <t>18</t>
  </si>
  <si>
    <t>55342151</t>
  </si>
  <si>
    <t>plotový sloupek pro svařované panely profilovaný oválný 50x70mm dl 1,0-1,5m povrchová úprava Pz a komaxit</t>
  </si>
  <si>
    <t>799828222</t>
  </si>
  <si>
    <t>17</t>
  </si>
  <si>
    <t>55342152</t>
  </si>
  <si>
    <t>plotový sloupek pro svařované panely profilovaný oválný 50x70mm dl 2,0-2,5m povrchová úprava Pz a komaxit</t>
  </si>
  <si>
    <t>-81315182</t>
  </si>
  <si>
    <t>19</t>
  </si>
  <si>
    <t>348101110</t>
  </si>
  <si>
    <t>Osazení vrat a vrátek k oplocení na sloupky zděné nebo betonové plochy do 2 m2</t>
  </si>
  <si>
    <t>893895159</t>
  </si>
  <si>
    <t>20</t>
  </si>
  <si>
    <t>55342320</t>
  </si>
  <si>
    <t>branka vchodová kovová 940x1250 mm</t>
  </si>
  <si>
    <t>-1159954173</t>
  </si>
  <si>
    <t>22</t>
  </si>
  <si>
    <t>348101130</t>
  </si>
  <si>
    <t>Osazení vrat a vrátek k oplocení na sloupky zděné nebo betonové plochy do 6 m2</t>
  </si>
  <si>
    <t>2034399002</t>
  </si>
  <si>
    <t>55342341</t>
  </si>
  <si>
    <t>brána kovová dvoukřídlová 3916x1250mm</t>
  </si>
  <si>
    <t>1089577420</t>
  </si>
  <si>
    <t>23</t>
  </si>
  <si>
    <t>348121211</t>
  </si>
  <si>
    <t>Osazení podhrabových desek délky do 2 m na ocelové plotové sloupky</t>
  </si>
  <si>
    <t>-857791345</t>
  </si>
  <si>
    <t>24</t>
  </si>
  <si>
    <t>59233119</t>
  </si>
  <si>
    <t>deska plotová betonová 2000x50x290mm</t>
  </si>
  <si>
    <t>2113507363</t>
  </si>
  <si>
    <t>25</t>
  </si>
  <si>
    <t>348121221</t>
  </si>
  <si>
    <t>Osazení podhrabových desek délky do 3 m na ocelové plotové sloupky</t>
  </si>
  <si>
    <t>-1247232987</t>
  </si>
  <si>
    <t>27</t>
  </si>
  <si>
    <t>59233119-1</t>
  </si>
  <si>
    <t>deska plotová betonová 2500x50x290mm</t>
  </si>
  <si>
    <t>1912918532</t>
  </si>
  <si>
    <t>26</t>
  </si>
  <si>
    <t>59233120</t>
  </si>
  <si>
    <t>deska plotová betonová 2900x50x290mm</t>
  </si>
  <si>
    <t>-634454753</t>
  </si>
  <si>
    <t>28</t>
  </si>
  <si>
    <t>348401150</t>
  </si>
  <si>
    <t>Montáž oplocení ze svařovaného pletiva s napínacími dráty výšky do 1,5 m</t>
  </si>
  <si>
    <t>-1907424651</t>
  </si>
  <si>
    <t>16,8+18,2+4,5*2+15,8</t>
  </si>
  <si>
    <t>29</t>
  </si>
  <si>
    <t>31327500</t>
  </si>
  <si>
    <t>pletivo drátěné plastifikované, svařované  v 1000mm</t>
  </si>
  <si>
    <t>1144252931</t>
  </si>
  <si>
    <t>31</t>
  </si>
  <si>
    <t>348990900</t>
  </si>
  <si>
    <t>Dodávka "Orlí hnízdo"</t>
  </si>
  <si>
    <t>ks</t>
  </si>
  <si>
    <t>269429909</t>
  </si>
  <si>
    <t>32</t>
  </si>
  <si>
    <t>348990901</t>
  </si>
  <si>
    <t>-1428173398</t>
  </si>
  <si>
    <t>33</t>
  </si>
  <si>
    <t>348990902</t>
  </si>
  <si>
    <t>-2067055498</t>
  </si>
  <si>
    <t>34</t>
  </si>
  <si>
    <t>348990903</t>
  </si>
  <si>
    <t>-2013719618</t>
  </si>
  <si>
    <t>35</t>
  </si>
  <si>
    <t>348990904</t>
  </si>
  <si>
    <t>Dětské pískoviště s krytem  2,00x2,000</t>
  </si>
  <si>
    <t>1840457333</t>
  </si>
  <si>
    <t>36</t>
  </si>
  <si>
    <t>348990905</t>
  </si>
  <si>
    <t>1560742695</t>
  </si>
  <si>
    <t>Úpravy povrchů, podlahy a osazování výplní</t>
  </si>
  <si>
    <t>11</t>
  </si>
  <si>
    <t>635111241</t>
  </si>
  <si>
    <t>Násyp pod podlahy z hrubého kameniva 8-16 se zhutněním  (praný kačírek)</t>
  </si>
  <si>
    <t>-204114865</t>
  </si>
  <si>
    <t>P</t>
  </si>
  <si>
    <t>Poznámka k položce:_x000D_
praný kačírek_x000D_
(ne drcené kamenivo)</t>
  </si>
  <si>
    <t>Ostatní konstrukce a práce, bourání</t>
  </si>
  <si>
    <t>37</t>
  </si>
  <si>
    <t>916131113</t>
  </si>
  <si>
    <t>Osazení silničního obrubníku betonového ležatého s boční opěrou do lože z betonu prostého</t>
  </si>
  <si>
    <t>941017698</t>
  </si>
  <si>
    <t>1+4</t>
  </si>
  <si>
    <t>2009094239</t>
  </si>
  <si>
    <t>998</t>
  </si>
  <si>
    <t>Přesun hmot</t>
  </si>
  <si>
    <t>30</t>
  </si>
  <si>
    <t>998232110</t>
  </si>
  <si>
    <t>Přesun hmot pro oplocení zděné z cihel nebo tvárnic v do 3 m</t>
  </si>
  <si>
    <t>769297936</t>
  </si>
  <si>
    <t>VRN</t>
  </si>
  <si>
    <t>Vedlejší rozpočtové náklady</t>
  </si>
  <si>
    <t>VRN1</t>
  </si>
  <si>
    <t>Průzkumné, geodetické a projektové práce</t>
  </si>
  <si>
    <t>010001000</t>
  </si>
  <si>
    <t>Průzkumné, geodetické a projektové práce  (vytyčení stavby, vytyčení podzemních sítí - Cetin, Aqua Servis)</t>
  </si>
  <si>
    <t>so</t>
  </si>
  <si>
    <t>1024</t>
  </si>
  <si>
    <t>-475577799</t>
  </si>
  <si>
    <t>Poznámka k položce:_x000D_
-po vytyčení sítí ověřit jejich trasy ručně kopanými sondami_x000D_
-nad sítěmi a v jejich ochranném pásmu nesmí být umístěny základy herních prvků nebo soupky oplocení</t>
  </si>
  <si>
    <t>304,99 x 1,15</t>
  </si>
  <si>
    <t>Síťový tunel</t>
  </si>
  <si>
    <t>Lanový kolotoč</t>
  </si>
  <si>
    <t>Vestavná trampolína</t>
  </si>
  <si>
    <t>280x0,3</t>
  </si>
  <si>
    <t>280-plocha</t>
  </si>
  <si>
    <t>Montáž herních prvků</t>
  </si>
  <si>
    <t>280 x 0,15</t>
  </si>
  <si>
    <t>Stavební úpravy hřiště v Rychnově n. Kn., p.p. 2417/54, 1152/56</t>
  </si>
  <si>
    <t xml:space="preserve">Rychnov nad Kněžnou </t>
  </si>
  <si>
    <t>Rychnov nad Kněžnou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</si>
</sst>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BE10" sqref="BE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82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10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9"/>
      <c r="BS5" s="16" t="s">
        <v>6</v>
      </c>
    </row>
    <row r="6" spans="1:74" s="1" customFormat="1" ht="36.950000000000003" customHeight="1">
      <c r="B6" s="19"/>
      <c r="D6" s="24" t="s">
        <v>13</v>
      </c>
      <c r="K6" s="211" t="s">
        <v>308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9"/>
      <c r="BS6" s="16" t="s">
        <v>6</v>
      </c>
    </row>
    <row r="7" spans="1:74" s="1" customFormat="1" ht="12" customHeight="1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16</v>
      </c>
      <c r="K8" s="23" t="s">
        <v>309</v>
      </c>
      <c r="AK8" s="25" t="s">
        <v>17</v>
      </c>
      <c r="AN8" s="23"/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18</v>
      </c>
      <c r="AK10" s="25" t="s">
        <v>19</v>
      </c>
      <c r="AN10" s="23" t="s">
        <v>20</v>
      </c>
      <c r="AR10" s="19"/>
      <c r="BS10" s="16" t="s">
        <v>6</v>
      </c>
    </row>
    <row r="11" spans="1:74" s="1" customFormat="1" ht="18.399999999999999" customHeight="1">
      <c r="B11" s="19"/>
      <c r="E11" s="23" t="s">
        <v>21</v>
      </c>
      <c r="AK11" s="25" t="s">
        <v>22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23</v>
      </c>
      <c r="AK13" s="25" t="s">
        <v>19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24</v>
      </c>
      <c r="AK14" s="25" t="s">
        <v>22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25</v>
      </c>
      <c r="AK16" s="25" t="s">
        <v>19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24</v>
      </c>
      <c r="AK17" s="25" t="s">
        <v>22</v>
      </c>
      <c r="AN17" s="23" t="s">
        <v>1</v>
      </c>
      <c r="AR17" s="19"/>
      <c r="BS17" s="16" t="s">
        <v>26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27</v>
      </c>
      <c r="AK19" s="25" t="s">
        <v>19</v>
      </c>
      <c r="AN19" s="23" t="s">
        <v>28</v>
      </c>
      <c r="AR19" s="19"/>
      <c r="BS19" s="16" t="s">
        <v>6</v>
      </c>
    </row>
    <row r="20" spans="1:71" s="1" customFormat="1" ht="18.399999999999999" customHeight="1">
      <c r="B20" s="19"/>
      <c r="E20" s="23" t="s">
        <v>29</v>
      </c>
      <c r="AK20" s="25" t="s">
        <v>22</v>
      </c>
      <c r="AN20" s="23" t="s">
        <v>1</v>
      </c>
      <c r="AR20" s="19"/>
      <c r="BS20" s="16" t="s">
        <v>26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30</v>
      </c>
      <c r="AR22" s="19"/>
    </row>
    <row r="23" spans="1:71" s="1" customFormat="1" ht="16.5" customHeight="1">
      <c r="B23" s="19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3">
        <f>ROUND(AG94,2)</f>
        <v>0</v>
      </c>
      <c r="AL26" s="214"/>
      <c r="AM26" s="214"/>
      <c r="AN26" s="214"/>
      <c r="AO26" s="214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5" t="s">
        <v>32</v>
      </c>
      <c r="M28" s="215"/>
      <c r="N28" s="215"/>
      <c r="O28" s="215"/>
      <c r="P28" s="215"/>
      <c r="Q28" s="28"/>
      <c r="R28" s="28"/>
      <c r="S28" s="28"/>
      <c r="T28" s="28"/>
      <c r="U28" s="28"/>
      <c r="V28" s="28"/>
      <c r="W28" s="215" t="s">
        <v>33</v>
      </c>
      <c r="X28" s="215"/>
      <c r="Y28" s="215"/>
      <c r="Z28" s="215"/>
      <c r="AA28" s="215"/>
      <c r="AB28" s="215"/>
      <c r="AC28" s="215"/>
      <c r="AD28" s="215"/>
      <c r="AE28" s="215"/>
      <c r="AF28" s="28"/>
      <c r="AG28" s="28"/>
      <c r="AH28" s="28"/>
      <c r="AI28" s="28"/>
      <c r="AJ28" s="28"/>
      <c r="AK28" s="215" t="s">
        <v>34</v>
      </c>
      <c r="AL28" s="215"/>
      <c r="AM28" s="215"/>
      <c r="AN28" s="215"/>
      <c r="AO28" s="215"/>
      <c r="AP28" s="28"/>
      <c r="AQ28" s="28"/>
      <c r="AR28" s="29"/>
      <c r="BE28" s="28"/>
    </row>
    <row r="29" spans="1:71" s="3" customFormat="1" ht="14.45" customHeight="1">
      <c r="B29" s="33"/>
      <c r="D29" s="25" t="s">
        <v>35</v>
      </c>
      <c r="F29" s="25" t="s">
        <v>36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3"/>
    </row>
    <row r="30" spans="1:71" s="3" customFormat="1" ht="14.45" customHeight="1">
      <c r="B30" s="33"/>
      <c r="F30" s="25" t="s">
        <v>37</v>
      </c>
      <c r="L30" s="200">
        <v>0.15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3"/>
    </row>
    <row r="31" spans="1:71" s="3" customFormat="1" ht="14.45" hidden="1" customHeight="1">
      <c r="B31" s="33"/>
      <c r="F31" s="25" t="s">
        <v>38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3"/>
    </row>
    <row r="32" spans="1:71" s="3" customFormat="1" ht="14.45" hidden="1" customHeight="1">
      <c r="B32" s="33"/>
      <c r="F32" s="25" t="s">
        <v>39</v>
      </c>
      <c r="L32" s="200">
        <v>0.15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3"/>
    </row>
    <row r="33" spans="1:57" s="3" customFormat="1" ht="14.45" hidden="1" customHeight="1">
      <c r="B33" s="33"/>
      <c r="F33" s="25" t="s">
        <v>40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41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42</v>
      </c>
      <c r="U35" s="36"/>
      <c r="V35" s="36"/>
      <c r="W35" s="36"/>
      <c r="X35" s="201" t="s">
        <v>43</v>
      </c>
      <c r="Y35" s="202"/>
      <c r="Z35" s="202"/>
      <c r="AA35" s="202"/>
      <c r="AB35" s="202"/>
      <c r="AC35" s="36"/>
      <c r="AD35" s="36"/>
      <c r="AE35" s="36"/>
      <c r="AF35" s="36"/>
      <c r="AG35" s="36"/>
      <c r="AH35" s="36"/>
      <c r="AI35" s="36"/>
      <c r="AJ35" s="36"/>
      <c r="AK35" s="203">
        <f>SUM(AK26:AK33)</f>
        <v>0</v>
      </c>
      <c r="AL35" s="202"/>
      <c r="AM35" s="202"/>
      <c r="AN35" s="202"/>
      <c r="AO35" s="204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46</v>
      </c>
      <c r="AI60" s="31"/>
      <c r="AJ60" s="31"/>
      <c r="AK60" s="31"/>
      <c r="AL60" s="31"/>
      <c r="AM60" s="41" t="s">
        <v>47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46</v>
      </c>
      <c r="AI75" s="31"/>
      <c r="AJ75" s="31"/>
      <c r="AK75" s="31"/>
      <c r="AL75" s="31"/>
      <c r="AM75" s="41" t="s">
        <v>47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>
        <f>K5</f>
        <v>0</v>
      </c>
      <c r="AR84" s="47"/>
    </row>
    <row r="85" spans="1:91" s="5" customFormat="1" ht="36.950000000000003" customHeight="1">
      <c r="B85" s="48"/>
      <c r="C85" s="49" t="s">
        <v>13</v>
      </c>
      <c r="L85" s="189" t="str">
        <f>K6</f>
        <v>Stavební úpravy hřiště v Rychnově n. Kn., p.p. 2417/54, 1152/56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16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Rychnov nad Kněžnou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17</v>
      </c>
      <c r="AJ87" s="28"/>
      <c r="AK87" s="28"/>
      <c r="AL87" s="28"/>
      <c r="AM87" s="191" t="str">
        <f>IF(AN8= "","",AN8)</f>
        <v/>
      </c>
      <c r="AN87" s="191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18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Město Rychnov nad Kněžnou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25</v>
      </c>
      <c r="AJ89" s="28"/>
      <c r="AK89" s="28"/>
      <c r="AL89" s="28"/>
      <c r="AM89" s="192" t="str">
        <f>IF(E17="","",E17)</f>
        <v xml:space="preserve"> </v>
      </c>
      <c r="AN89" s="193"/>
      <c r="AO89" s="193"/>
      <c r="AP89" s="193"/>
      <c r="AQ89" s="28"/>
      <c r="AR89" s="29"/>
      <c r="AS89" s="194" t="s">
        <v>51</v>
      </c>
      <c r="AT89" s="195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25.7" customHeight="1">
      <c r="A90" s="28"/>
      <c r="B90" s="29"/>
      <c r="C90" s="25" t="s">
        <v>23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27</v>
      </c>
      <c r="AJ90" s="28"/>
      <c r="AK90" s="28"/>
      <c r="AL90" s="28"/>
      <c r="AM90" s="192" t="str">
        <f>IF(E20="","",E20)</f>
        <v>Jaroslav Krunčík, Javornice 176,</v>
      </c>
      <c r="AN90" s="193"/>
      <c r="AO90" s="193"/>
      <c r="AP90" s="193"/>
      <c r="AQ90" s="28"/>
      <c r="AR90" s="29"/>
      <c r="AS90" s="196"/>
      <c r="AT90" s="197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6"/>
      <c r="AT91" s="197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84" t="s">
        <v>52</v>
      </c>
      <c r="D92" s="185"/>
      <c r="E92" s="185"/>
      <c r="F92" s="185"/>
      <c r="G92" s="185"/>
      <c r="H92" s="56"/>
      <c r="I92" s="186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54</v>
      </c>
      <c r="AH92" s="185"/>
      <c r="AI92" s="185"/>
      <c r="AJ92" s="185"/>
      <c r="AK92" s="185"/>
      <c r="AL92" s="185"/>
      <c r="AM92" s="185"/>
      <c r="AN92" s="186" t="s">
        <v>55</v>
      </c>
      <c r="AO92" s="185"/>
      <c r="AP92" s="188"/>
      <c r="AQ92" s="57" t="s">
        <v>56</v>
      </c>
      <c r="AR92" s="29"/>
      <c r="AS92" s="58" t="s">
        <v>57</v>
      </c>
      <c r="AT92" s="59" t="s">
        <v>58</v>
      </c>
      <c r="AU92" s="59" t="s">
        <v>59</v>
      </c>
      <c r="AV92" s="59" t="s">
        <v>60</v>
      </c>
      <c r="AW92" s="59" t="s">
        <v>61</v>
      </c>
      <c r="AX92" s="59" t="s">
        <v>62</v>
      </c>
      <c r="AY92" s="59" t="s">
        <v>63</v>
      </c>
      <c r="AZ92" s="59" t="s">
        <v>64</v>
      </c>
      <c r="BA92" s="59" t="s">
        <v>65</v>
      </c>
      <c r="BB92" s="59" t="s">
        <v>66</v>
      </c>
      <c r="BC92" s="59" t="s">
        <v>67</v>
      </c>
      <c r="BD92" s="60" t="s">
        <v>68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70</v>
      </c>
      <c r="BT94" s="73" t="s">
        <v>71</v>
      </c>
      <c r="BU94" s="74" t="s">
        <v>72</v>
      </c>
      <c r="BV94" s="73" t="s">
        <v>73</v>
      </c>
      <c r="BW94" s="73" t="s">
        <v>4</v>
      </c>
      <c r="BX94" s="73" t="s">
        <v>74</v>
      </c>
      <c r="CL94" s="73" t="s">
        <v>1</v>
      </c>
    </row>
    <row r="95" spans="1:91" s="7" customFormat="1" ht="24.75" customHeight="1">
      <c r="A95" s="75" t="s">
        <v>75</v>
      </c>
      <c r="B95" s="76"/>
      <c r="C95" s="77"/>
      <c r="D95" s="207" t="s">
        <v>76</v>
      </c>
      <c r="E95" s="207"/>
      <c r="F95" s="207"/>
      <c r="G95" s="207"/>
      <c r="H95" s="207"/>
      <c r="I95" s="78"/>
      <c r="J95" s="207" t="s">
        <v>77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'Dětské hřiště'!J30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9" t="s">
        <v>78</v>
      </c>
      <c r="AR95" s="76"/>
      <c r="AS95" s="80">
        <v>0</v>
      </c>
      <c r="AT95" s="81">
        <f>ROUND(SUM(AV95:AW95),2)</f>
        <v>0</v>
      </c>
      <c r="AU95" s="82">
        <f>'Dětské hřiště'!P125</f>
        <v>0</v>
      </c>
      <c r="AV95" s="81">
        <f>'Dětské hřiště'!J33</f>
        <v>0</v>
      </c>
      <c r="AW95" s="81">
        <f>'Dětské hřiště'!J34</f>
        <v>0</v>
      </c>
      <c r="AX95" s="81">
        <f>'Dětské hřiště'!J35</f>
        <v>0</v>
      </c>
      <c r="AY95" s="81">
        <f>'Dětské hřiště'!J36</f>
        <v>0</v>
      </c>
      <c r="AZ95" s="81">
        <f>'Dětské hřiště'!F33</f>
        <v>0</v>
      </c>
      <c r="BA95" s="81">
        <f>'Dětské hřiště'!F34</f>
        <v>0</v>
      </c>
      <c r="BB95" s="81">
        <f>'Dětské hřiště'!F35</f>
        <v>0</v>
      </c>
      <c r="BC95" s="81">
        <f>'Dětské hřiště'!F36</f>
        <v>0</v>
      </c>
      <c r="BD95" s="83">
        <f>'Dětské hřiště'!F37</f>
        <v>0</v>
      </c>
      <c r="BT95" s="84" t="s">
        <v>79</v>
      </c>
      <c r="BV95" s="84" t="s">
        <v>73</v>
      </c>
      <c r="BW95" s="84" t="s">
        <v>80</v>
      </c>
      <c r="BX95" s="84" t="s">
        <v>4</v>
      </c>
      <c r="CL95" s="84" t="s">
        <v>1</v>
      </c>
      <c r="CM95" s="84" t="s">
        <v>81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19-06-1 - Dětské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5"/>
  <sheetViews>
    <sheetView showGridLines="0" tabSelected="1" workbookViewId="0">
      <selection activeCell="W15" sqref="W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</row>
    <row r="2" spans="1:46" s="1" customFormat="1" ht="36.950000000000003" customHeight="1"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82</v>
      </c>
      <c r="L4" s="19"/>
      <c r="M4" s="86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17" t="str">
        <f>'Rekapitulace stavby'!K6</f>
        <v>Stavební úpravy hřiště v Rychnově n. Kn., p.p. 2417/54, 1152/56</v>
      </c>
      <c r="F7" s="218"/>
      <c r="G7" s="218"/>
      <c r="H7" s="218"/>
      <c r="L7" s="19"/>
    </row>
    <row r="8" spans="1:46" s="2" customFormat="1" ht="12" customHeight="1">
      <c r="A8" s="28"/>
      <c r="B8" s="29"/>
      <c r="C8" s="28"/>
      <c r="D8" s="25" t="s">
        <v>83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9" t="s">
        <v>77</v>
      </c>
      <c r="F9" s="216"/>
      <c r="G9" s="216"/>
      <c r="H9" s="216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310</v>
      </c>
      <c r="G12" s="28"/>
      <c r="H12" s="28"/>
      <c r="I12" s="25" t="s">
        <v>17</v>
      </c>
      <c r="J12" s="51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8"/>
      <c r="G14" s="28"/>
      <c r="H14" s="28"/>
      <c r="I14" s="25" t="s">
        <v>19</v>
      </c>
      <c r="J14" s="23" t="s">
        <v>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21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19</v>
      </c>
      <c r="J17" s="23" t="str">
        <f>'Rekapitulace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0" t="str">
        <f>'Rekapitulace stavby'!E14</f>
        <v xml:space="preserve"> </v>
      </c>
      <c r="F18" s="210"/>
      <c r="G18" s="210"/>
      <c r="H18" s="210"/>
      <c r="I18" s="25" t="s">
        <v>22</v>
      </c>
      <c r="J18" s="23" t="str">
        <f>'Rekapitulace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19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24</v>
      </c>
      <c r="F21" s="28"/>
      <c r="G21" s="28"/>
      <c r="H21" s="28"/>
      <c r="I21" s="25" t="s">
        <v>22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27</v>
      </c>
      <c r="E23" s="28"/>
      <c r="F23" s="28"/>
      <c r="G23" s="28"/>
      <c r="H23" s="28"/>
      <c r="I23" s="25" t="s">
        <v>19</v>
      </c>
      <c r="J23" s="23" t="s">
        <v>28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29</v>
      </c>
      <c r="F24" s="28"/>
      <c r="G24" s="28"/>
      <c r="H24" s="28"/>
      <c r="I24" s="25" t="s">
        <v>22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30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87"/>
      <c r="B27" s="88"/>
      <c r="C27" s="87"/>
      <c r="D27" s="87"/>
      <c r="E27" s="212" t="s">
        <v>1</v>
      </c>
      <c r="F27" s="212"/>
      <c r="G27" s="212"/>
      <c r="H27" s="212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0" t="s">
        <v>31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1" t="s">
        <v>35</v>
      </c>
      <c r="E33" s="25" t="s">
        <v>36</v>
      </c>
      <c r="F33" s="92">
        <f>ROUND((SUM(BE125:BE194)),  2)</f>
        <v>0</v>
      </c>
      <c r="G33" s="28"/>
      <c r="H33" s="28"/>
      <c r="I33" s="93">
        <v>0.21</v>
      </c>
      <c r="J33" s="92">
        <f>ROUND(((SUM(BE125:BE194))*I33),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37</v>
      </c>
      <c r="F34" s="92">
        <f>ROUND((SUM(BF125:BF194)),  2)</f>
        <v>0</v>
      </c>
      <c r="G34" s="28"/>
      <c r="H34" s="28"/>
      <c r="I34" s="93">
        <v>0.15</v>
      </c>
      <c r="J34" s="92">
        <f>ROUND(((SUM(BF125:BF194))*I34),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38</v>
      </c>
      <c r="F35" s="92">
        <f>ROUND((SUM(BG125:BG194)),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39</v>
      </c>
      <c r="F36" s="92">
        <f>ROUND((SUM(BH125:BH194)),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40</v>
      </c>
      <c r="F37" s="92">
        <f>ROUND((SUM(BI125:BI194)),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4"/>
      <c r="D39" s="95" t="s">
        <v>41</v>
      </c>
      <c r="E39" s="56"/>
      <c r="F39" s="56"/>
      <c r="G39" s="96" t="s">
        <v>42</v>
      </c>
      <c r="H39" s="97" t="s">
        <v>43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46</v>
      </c>
      <c r="E61" s="31"/>
      <c r="F61" s="100" t="s">
        <v>47</v>
      </c>
      <c r="G61" s="41" t="s">
        <v>46</v>
      </c>
      <c r="H61" s="31"/>
      <c r="I61" s="31"/>
      <c r="J61" s="101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46</v>
      </c>
      <c r="E76" s="31"/>
      <c r="F76" s="100" t="s">
        <v>47</v>
      </c>
      <c r="G76" s="41" t="s">
        <v>46</v>
      </c>
      <c r="H76" s="31"/>
      <c r="I76" s="31"/>
      <c r="J76" s="101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84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17" t="str">
        <f>E7</f>
        <v>Stavební úpravy hřiště v Rychnově n. Kn., p.p. 2417/54, 1152/56</v>
      </c>
      <c r="F85" s="218"/>
      <c r="G85" s="218"/>
      <c r="H85" s="218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83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9" t="str">
        <f>E9</f>
        <v>Dětské hřiště</v>
      </c>
      <c r="F87" s="216"/>
      <c r="G87" s="216"/>
      <c r="H87" s="216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Rychnov nad Kněžnou</v>
      </c>
      <c r="G89" s="28"/>
      <c r="H89" s="28"/>
      <c r="I89" s="25" t="s">
        <v>17</v>
      </c>
      <c r="J89" s="51" t="str">
        <f>IF(J12="","",J12)</f>
        <v/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18</v>
      </c>
      <c r="D91" s="28"/>
      <c r="E91" s="28"/>
      <c r="F91" s="23" t="str">
        <f>E15</f>
        <v>Město Rychnov nad Kněžnou</v>
      </c>
      <c r="G91" s="28"/>
      <c r="H91" s="28"/>
      <c r="I91" s="25" t="s">
        <v>25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27</v>
      </c>
      <c r="J92" s="26" t="str">
        <f>E24</f>
        <v>Jaroslav Krunčík, Javornice 176,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2" t="s">
        <v>85</v>
      </c>
      <c r="D94" s="94"/>
      <c r="E94" s="94"/>
      <c r="F94" s="94"/>
      <c r="G94" s="94"/>
      <c r="H94" s="94"/>
      <c r="I94" s="94"/>
      <c r="J94" s="103" t="s">
        <v>86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4" t="s">
        <v>87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88</v>
      </c>
    </row>
    <row r="97" spans="1:31" s="9" customFormat="1" ht="24.95" hidden="1" customHeight="1">
      <c r="B97" s="105"/>
      <c r="D97" s="106" t="s">
        <v>89</v>
      </c>
      <c r="E97" s="107"/>
      <c r="F97" s="107"/>
      <c r="G97" s="107"/>
      <c r="H97" s="107"/>
      <c r="I97" s="107"/>
      <c r="J97" s="108">
        <f>J126</f>
        <v>0</v>
      </c>
      <c r="L97" s="105"/>
    </row>
    <row r="98" spans="1:31" s="10" customFormat="1" ht="19.899999999999999" hidden="1" customHeight="1">
      <c r="B98" s="109"/>
      <c r="D98" s="110" t="s">
        <v>90</v>
      </c>
      <c r="E98" s="111"/>
      <c r="F98" s="111"/>
      <c r="G98" s="111"/>
      <c r="H98" s="111"/>
      <c r="I98" s="111"/>
      <c r="J98" s="112">
        <f>J127</f>
        <v>0</v>
      </c>
      <c r="L98" s="109"/>
    </row>
    <row r="99" spans="1:31" s="10" customFormat="1" ht="19.899999999999999" hidden="1" customHeight="1">
      <c r="B99" s="109"/>
      <c r="D99" s="110" t="s">
        <v>91</v>
      </c>
      <c r="E99" s="111"/>
      <c r="F99" s="111"/>
      <c r="G99" s="111"/>
      <c r="H99" s="111"/>
      <c r="I99" s="111"/>
      <c r="J99" s="112">
        <f>J144</f>
        <v>0</v>
      </c>
      <c r="L99" s="109"/>
    </row>
    <row r="100" spans="1:31" s="10" customFormat="1" ht="19.899999999999999" hidden="1" customHeight="1">
      <c r="B100" s="109"/>
      <c r="D100" s="110" t="s">
        <v>92</v>
      </c>
      <c r="E100" s="111"/>
      <c r="F100" s="111"/>
      <c r="G100" s="111"/>
      <c r="H100" s="111"/>
      <c r="I100" s="111"/>
      <c r="J100" s="112">
        <f>J156</f>
        <v>0</v>
      </c>
      <c r="L100" s="109"/>
    </row>
    <row r="101" spans="1:31" s="10" customFormat="1" ht="19.899999999999999" hidden="1" customHeight="1">
      <c r="B101" s="109"/>
      <c r="D101" s="110" t="s">
        <v>93</v>
      </c>
      <c r="E101" s="111"/>
      <c r="F101" s="111"/>
      <c r="G101" s="111"/>
      <c r="H101" s="111"/>
      <c r="I101" s="111"/>
      <c r="J101" s="112">
        <f>J181</f>
        <v>0</v>
      </c>
      <c r="L101" s="109"/>
    </row>
    <row r="102" spans="1:31" s="10" customFormat="1" ht="19.899999999999999" hidden="1" customHeight="1">
      <c r="B102" s="109"/>
      <c r="D102" s="110" t="s">
        <v>94</v>
      </c>
      <c r="E102" s="111"/>
      <c r="F102" s="111"/>
      <c r="G102" s="111"/>
      <c r="H102" s="111"/>
      <c r="I102" s="111"/>
      <c r="J102" s="112">
        <f>J185</f>
        <v>0</v>
      </c>
      <c r="L102" s="109"/>
    </row>
    <row r="103" spans="1:31" s="10" customFormat="1" ht="19.899999999999999" hidden="1" customHeight="1">
      <c r="B103" s="109"/>
      <c r="D103" s="110" t="s">
        <v>95</v>
      </c>
      <c r="E103" s="111"/>
      <c r="F103" s="111"/>
      <c r="G103" s="111"/>
      <c r="H103" s="111"/>
      <c r="I103" s="111"/>
      <c r="J103" s="112">
        <f>J189</f>
        <v>0</v>
      </c>
      <c r="L103" s="109"/>
    </row>
    <row r="104" spans="1:31" s="9" customFormat="1" ht="24.95" hidden="1" customHeight="1">
      <c r="B104" s="105"/>
      <c r="D104" s="106" t="s">
        <v>96</v>
      </c>
      <c r="E104" s="107"/>
      <c r="F104" s="107"/>
      <c r="G104" s="107"/>
      <c r="H104" s="107"/>
      <c r="I104" s="107"/>
      <c r="J104" s="108">
        <f>J191</f>
        <v>0</v>
      </c>
      <c r="L104" s="105"/>
    </row>
    <row r="105" spans="1:31" s="10" customFormat="1" ht="19.899999999999999" hidden="1" customHeight="1">
      <c r="B105" s="109"/>
      <c r="D105" s="110" t="s">
        <v>97</v>
      </c>
      <c r="E105" s="111"/>
      <c r="F105" s="111"/>
      <c r="G105" s="111"/>
      <c r="H105" s="111"/>
      <c r="I105" s="111"/>
      <c r="J105" s="112">
        <f>J192</f>
        <v>0</v>
      </c>
      <c r="L105" s="109"/>
    </row>
    <row r="106" spans="1:31" s="2" customFormat="1" ht="21.75" hidden="1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hidden="1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hidden="1"/>
    <row r="109" spans="1:31" hidden="1"/>
    <row r="110" spans="1:31" hidden="1"/>
    <row r="111" spans="1:31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28"/>
      <c r="B112" s="29"/>
      <c r="C112" s="20" t="s">
        <v>98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13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17" t="str">
        <f>E7</f>
        <v>Stavební úpravy hřiště v Rychnově n. Kn., p.p. 2417/54, 1152/56</v>
      </c>
      <c r="F115" s="218"/>
      <c r="G115" s="218"/>
      <c r="H115" s="21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83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9" t="str">
        <f>E9</f>
        <v>Dětské hřiště</v>
      </c>
      <c r="F117" s="216"/>
      <c r="G117" s="216"/>
      <c r="H117" s="216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16</v>
      </c>
      <c r="D119" s="28"/>
      <c r="E119" s="28"/>
      <c r="F119" s="23" t="str">
        <f>F12</f>
        <v>Rychnov nad Kněžnou</v>
      </c>
      <c r="G119" s="28"/>
      <c r="H119" s="28"/>
      <c r="I119" s="25" t="s">
        <v>17</v>
      </c>
      <c r="J119" s="51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5" t="s">
        <v>18</v>
      </c>
      <c r="D121" s="28"/>
      <c r="E121" s="28"/>
      <c r="F121" s="23" t="str">
        <f>E15</f>
        <v>Město Rychnov nad Kněžnou</v>
      </c>
      <c r="G121" s="28"/>
      <c r="H121" s="28"/>
      <c r="I121" s="25" t="s">
        <v>25</v>
      </c>
      <c r="J121" s="26" t="str">
        <f>E21</f>
        <v xml:space="preserve"> 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25.7" customHeight="1">
      <c r="A122" s="28"/>
      <c r="B122" s="29"/>
      <c r="C122" s="25" t="s">
        <v>23</v>
      </c>
      <c r="D122" s="28"/>
      <c r="E122" s="28"/>
      <c r="F122" s="23" t="str">
        <f>IF(E18="","",E18)</f>
        <v xml:space="preserve"> </v>
      </c>
      <c r="G122" s="28"/>
      <c r="H122" s="28"/>
      <c r="I122" s="25" t="s">
        <v>27</v>
      </c>
      <c r="J122" s="26" t="str">
        <f>E24</f>
        <v>Jaroslav Krunčík, Javornice 176,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13"/>
      <c r="B124" s="114"/>
      <c r="C124" s="115" t="s">
        <v>99</v>
      </c>
      <c r="D124" s="116" t="s">
        <v>56</v>
      </c>
      <c r="E124" s="116" t="s">
        <v>52</v>
      </c>
      <c r="F124" s="116" t="s">
        <v>53</v>
      </c>
      <c r="G124" s="116" t="s">
        <v>100</v>
      </c>
      <c r="H124" s="116" t="s">
        <v>101</v>
      </c>
      <c r="I124" s="116" t="s">
        <v>102</v>
      </c>
      <c r="J124" s="117" t="s">
        <v>86</v>
      </c>
      <c r="K124" s="118" t="s">
        <v>103</v>
      </c>
      <c r="L124" s="119"/>
      <c r="M124" s="58" t="s">
        <v>1</v>
      </c>
      <c r="N124" s="59" t="s">
        <v>35</v>
      </c>
      <c r="O124" s="59" t="s">
        <v>104</v>
      </c>
      <c r="P124" s="59" t="s">
        <v>105</v>
      </c>
      <c r="Q124" s="59" t="s">
        <v>106</v>
      </c>
      <c r="R124" s="59" t="s">
        <v>107</v>
      </c>
      <c r="S124" s="59" t="s">
        <v>108</v>
      </c>
      <c r="T124" s="60" t="s">
        <v>109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</row>
    <row r="125" spans="1:65" s="2" customFormat="1" ht="22.9" customHeight="1">
      <c r="A125" s="28"/>
      <c r="B125" s="29"/>
      <c r="C125" s="65" t="s">
        <v>110</v>
      </c>
      <c r="D125" s="28"/>
      <c r="E125" s="28"/>
      <c r="F125" s="28"/>
      <c r="G125" s="28"/>
      <c r="H125" s="28"/>
      <c r="I125" s="28"/>
      <c r="J125" s="120">
        <f>BK125</f>
        <v>0</v>
      </c>
      <c r="K125" s="28"/>
      <c r="L125" s="29"/>
      <c r="M125" s="61"/>
      <c r="N125" s="52"/>
      <c r="O125" s="62"/>
      <c r="P125" s="121">
        <f>P126+P191</f>
        <v>0</v>
      </c>
      <c r="Q125" s="62"/>
      <c r="R125" s="121">
        <f>R126+R191</f>
        <v>208.15957320000001</v>
      </c>
      <c r="S125" s="62"/>
      <c r="T125" s="122">
        <f>T126+T191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70</v>
      </c>
      <c r="AU125" s="16" t="s">
        <v>88</v>
      </c>
      <c r="BK125" s="123">
        <f>BK126+BK191</f>
        <v>0</v>
      </c>
    </row>
    <row r="126" spans="1:65" s="12" customFormat="1" ht="25.9" customHeight="1">
      <c r="B126" s="124"/>
      <c r="D126" s="125" t="s">
        <v>70</v>
      </c>
      <c r="E126" s="126" t="s">
        <v>111</v>
      </c>
      <c r="F126" s="126" t="s">
        <v>112</v>
      </c>
      <c r="J126" s="127">
        <f>BK126</f>
        <v>0</v>
      </c>
      <c r="L126" s="124"/>
      <c r="M126" s="128"/>
      <c r="N126" s="129"/>
      <c r="O126" s="129"/>
      <c r="P126" s="130">
        <f>P127+P144+P156+P181+P185+P189</f>
        <v>0</v>
      </c>
      <c r="Q126" s="129"/>
      <c r="R126" s="130">
        <f>R127+R144+R156+R181+R185+R189</f>
        <v>208.15957320000001</v>
      </c>
      <c r="S126" s="129"/>
      <c r="T126" s="131">
        <f>T127+T144+T156+T181+T185+T189</f>
        <v>0</v>
      </c>
      <c r="AR126" s="125" t="s">
        <v>79</v>
      </c>
      <c r="AT126" s="132" t="s">
        <v>70</v>
      </c>
      <c r="AU126" s="132" t="s">
        <v>71</v>
      </c>
      <c r="AY126" s="125" t="s">
        <v>113</v>
      </c>
      <c r="BK126" s="133">
        <f>BK127+BK144+BK156+BK181+BK185+BK189</f>
        <v>0</v>
      </c>
    </row>
    <row r="127" spans="1:65" s="12" customFormat="1" ht="22.9" customHeight="1">
      <c r="B127" s="124"/>
      <c r="D127" s="125" t="s">
        <v>70</v>
      </c>
      <c r="E127" s="134" t="s">
        <v>79</v>
      </c>
      <c r="F127" s="134" t="s">
        <v>114</v>
      </c>
      <c r="J127" s="135">
        <f>BK127</f>
        <v>0</v>
      </c>
      <c r="L127" s="124"/>
      <c r="M127" s="128"/>
      <c r="N127" s="129"/>
      <c r="O127" s="129"/>
      <c r="P127" s="130">
        <f>SUM(P128:P143)</f>
        <v>0</v>
      </c>
      <c r="Q127" s="129"/>
      <c r="R127" s="130">
        <f>SUM(R128:R143)</f>
        <v>0</v>
      </c>
      <c r="S127" s="129"/>
      <c r="T127" s="131">
        <f>SUM(T128:T143)</f>
        <v>0</v>
      </c>
      <c r="AR127" s="125" t="s">
        <v>79</v>
      </c>
      <c r="AT127" s="132" t="s">
        <v>70</v>
      </c>
      <c r="AU127" s="132" t="s">
        <v>79</v>
      </c>
      <c r="AY127" s="125" t="s">
        <v>113</v>
      </c>
      <c r="BK127" s="133">
        <f>SUM(BK128:BK143)</f>
        <v>0</v>
      </c>
    </row>
    <row r="128" spans="1:65" s="2" customFormat="1" ht="21.75" customHeight="1">
      <c r="A128" s="28"/>
      <c r="B128" s="136"/>
      <c r="C128" s="137" t="s">
        <v>79</v>
      </c>
      <c r="D128" s="137" t="s">
        <v>115</v>
      </c>
      <c r="E128" s="138" t="s">
        <v>116</v>
      </c>
      <c r="F128" s="139" t="s">
        <v>117</v>
      </c>
      <c r="G128" s="140" t="s">
        <v>118</v>
      </c>
      <c r="H128" s="141">
        <v>42</v>
      </c>
      <c r="I128" s="142">
        <v>0</v>
      </c>
      <c r="J128" s="142">
        <f>ROUND(I128*H128,2)</f>
        <v>0</v>
      </c>
      <c r="K128" s="143"/>
      <c r="L128" s="29"/>
      <c r="M128" s="144" t="s">
        <v>1</v>
      </c>
      <c r="N128" s="145" t="s">
        <v>36</v>
      </c>
      <c r="O128" s="146">
        <v>0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8" t="s">
        <v>119</v>
      </c>
      <c r="AT128" s="148" t="s">
        <v>115</v>
      </c>
      <c r="AU128" s="148" t="s">
        <v>81</v>
      </c>
      <c r="AY128" s="16" t="s">
        <v>113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79</v>
      </c>
      <c r="BK128" s="149">
        <f>ROUND(I128*H128,2)</f>
        <v>0</v>
      </c>
      <c r="BL128" s="16" t="s">
        <v>119</v>
      </c>
      <c r="BM128" s="148" t="s">
        <v>120</v>
      </c>
    </row>
    <row r="129" spans="1:65" s="13" customFormat="1">
      <c r="B129" s="150"/>
      <c r="D129" s="151" t="s">
        <v>121</v>
      </c>
      <c r="E129" s="152" t="s">
        <v>1</v>
      </c>
      <c r="F129" s="153" t="s">
        <v>307</v>
      </c>
      <c r="H129" s="154">
        <v>42</v>
      </c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121</v>
      </c>
      <c r="AU129" s="152" t="s">
        <v>81</v>
      </c>
      <c r="AV129" s="13" t="s">
        <v>81</v>
      </c>
      <c r="AW129" s="13" t="s">
        <v>26</v>
      </c>
      <c r="AX129" s="13" t="s">
        <v>79</v>
      </c>
      <c r="AY129" s="152" t="s">
        <v>113</v>
      </c>
    </row>
    <row r="130" spans="1:65" s="2" customFormat="1" ht="24.2" customHeight="1">
      <c r="A130" s="28"/>
      <c r="B130" s="136"/>
      <c r="C130" s="137" t="s">
        <v>122</v>
      </c>
      <c r="D130" s="137" t="s">
        <v>115</v>
      </c>
      <c r="E130" s="138" t="s">
        <v>123</v>
      </c>
      <c r="F130" s="139" t="s">
        <v>124</v>
      </c>
      <c r="G130" s="140" t="s">
        <v>118</v>
      </c>
      <c r="H130" s="141">
        <v>42</v>
      </c>
      <c r="I130" s="142">
        <v>0</v>
      </c>
      <c r="J130" s="142">
        <f>ROUND(I130*H130,2)</f>
        <v>0</v>
      </c>
      <c r="K130" s="143"/>
      <c r="L130" s="29"/>
      <c r="M130" s="144" t="s">
        <v>1</v>
      </c>
      <c r="N130" s="145" t="s">
        <v>36</v>
      </c>
      <c r="O130" s="146">
        <v>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8" t="s">
        <v>119</v>
      </c>
      <c r="AT130" s="148" t="s">
        <v>115</v>
      </c>
      <c r="AU130" s="148" t="s">
        <v>81</v>
      </c>
      <c r="AY130" s="16" t="s">
        <v>113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6" t="s">
        <v>79</v>
      </c>
      <c r="BK130" s="149">
        <f>ROUND(I130*H130,2)</f>
        <v>0</v>
      </c>
      <c r="BL130" s="16" t="s">
        <v>119</v>
      </c>
      <c r="BM130" s="148" t="s">
        <v>125</v>
      </c>
    </row>
    <row r="131" spans="1:65" s="13" customFormat="1">
      <c r="B131" s="150"/>
      <c r="D131" s="151" t="s">
        <v>121</v>
      </c>
      <c r="E131" s="152" t="s">
        <v>1</v>
      </c>
      <c r="F131" s="153" t="s">
        <v>307</v>
      </c>
      <c r="H131" s="154">
        <v>42</v>
      </c>
      <c r="L131" s="150"/>
      <c r="M131" s="155"/>
      <c r="N131" s="156"/>
      <c r="O131" s="156"/>
      <c r="P131" s="156"/>
      <c r="Q131" s="156"/>
      <c r="R131" s="156"/>
      <c r="S131" s="156"/>
      <c r="T131" s="157"/>
      <c r="AT131" s="152" t="s">
        <v>121</v>
      </c>
      <c r="AU131" s="152" t="s">
        <v>81</v>
      </c>
      <c r="AV131" s="13" t="s">
        <v>81</v>
      </c>
      <c r="AW131" s="13" t="s">
        <v>26</v>
      </c>
      <c r="AX131" s="13" t="s">
        <v>79</v>
      </c>
      <c r="AY131" s="152" t="s">
        <v>113</v>
      </c>
    </row>
    <row r="132" spans="1:65" s="2" customFormat="1" ht="24.2" customHeight="1">
      <c r="A132" s="28"/>
      <c r="B132" s="136"/>
      <c r="C132" s="137" t="s">
        <v>119</v>
      </c>
      <c r="D132" s="137" t="s">
        <v>115</v>
      </c>
      <c r="E132" s="138" t="s">
        <v>126</v>
      </c>
      <c r="F132" s="139" t="s">
        <v>127</v>
      </c>
      <c r="G132" s="140" t="s">
        <v>118</v>
      </c>
      <c r="H132" s="141">
        <v>42</v>
      </c>
      <c r="I132" s="142">
        <v>0</v>
      </c>
      <c r="J132" s="142">
        <f>ROUND(I132*H132,2)</f>
        <v>0</v>
      </c>
      <c r="K132" s="143"/>
      <c r="L132" s="29"/>
      <c r="M132" s="144" t="s">
        <v>1</v>
      </c>
      <c r="N132" s="145" t="s">
        <v>36</v>
      </c>
      <c r="O132" s="146">
        <v>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8" t="s">
        <v>119</v>
      </c>
      <c r="AT132" s="148" t="s">
        <v>115</v>
      </c>
      <c r="AU132" s="148" t="s">
        <v>81</v>
      </c>
      <c r="AY132" s="16" t="s">
        <v>113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79</v>
      </c>
      <c r="BK132" s="149">
        <f>ROUND(I132*H132,2)</f>
        <v>0</v>
      </c>
      <c r="BL132" s="16" t="s">
        <v>119</v>
      </c>
      <c r="BM132" s="148" t="s">
        <v>128</v>
      </c>
    </row>
    <row r="133" spans="1:65" s="2" customFormat="1" ht="24.2" customHeight="1">
      <c r="A133" s="28"/>
      <c r="B133" s="136"/>
      <c r="C133" s="137" t="s">
        <v>129</v>
      </c>
      <c r="D133" s="137" t="s">
        <v>115</v>
      </c>
      <c r="E133" s="138" t="s">
        <v>130</v>
      </c>
      <c r="F133" s="139" t="s">
        <v>131</v>
      </c>
      <c r="G133" s="140" t="s">
        <v>132</v>
      </c>
      <c r="H133" s="141">
        <v>22</v>
      </c>
      <c r="I133" s="142">
        <v>0</v>
      </c>
      <c r="J133" s="142">
        <f>ROUND(I133*H133,2)</f>
        <v>0</v>
      </c>
      <c r="K133" s="143"/>
      <c r="L133" s="29"/>
      <c r="M133" s="144" t="s">
        <v>1</v>
      </c>
      <c r="N133" s="145" t="s">
        <v>36</v>
      </c>
      <c r="O133" s="146">
        <v>0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8" t="s">
        <v>119</v>
      </c>
      <c r="AT133" s="148" t="s">
        <v>115</v>
      </c>
      <c r="AU133" s="148" t="s">
        <v>81</v>
      </c>
      <c r="AY133" s="16" t="s">
        <v>113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79</v>
      </c>
      <c r="BK133" s="149">
        <f>ROUND(I133*H133,2)</f>
        <v>0</v>
      </c>
      <c r="BL133" s="16" t="s">
        <v>119</v>
      </c>
      <c r="BM133" s="148" t="s">
        <v>133</v>
      </c>
    </row>
    <row r="134" spans="1:65" s="13" customFormat="1">
      <c r="B134" s="150"/>
      <c r="D134" s="151" t="s">
        <v>121</v>
      </c>
      <c r="E134" s="152" t="s">
        <v>1</v>
      </c>
      <c r="F134" s="153" t="s">
        <v>134</v>
      </c>
      <c r="H134" s="154">
        <v>22</v>
      </c>
      <c r="L134" s="150"/>
      <c r="M134" s="155"/>
      <c r="N134" s="156"/>
      <c r="O134" s="156"/>
      <c r="P134" s="156"/>
      <c r="Q134" s="156"/>
      <c r="R134" s="156"/>
      <c r="S134" s="156"/>
      <c r="T134" s="157"/>
      <c r="AT134" s="152" t="s">
        <v>121</v>
      </c>
      <c r="AU134" s="152" t="s">
        <v>81</v>
      </c>
      <c r="AV134" s="13" t="s">
        <v>81</v>
      </c>
      <c r="AW134" s="13" t="s">
        <v>26</v>
      </c>
      <c r="AX134" s="13" t="s">
        <v>79</v>
      </c>
      <c r="AY134" s="152" t="s">
        <v>113</v>
      </c>
    </row>
    <row r="135" spans="1:65" s="2" customFormat="1" ht="24.2" customHeight="1">
      <c r="A135" s="28"/>
      <c r="B135" s="136"/>
      <c r="C135" s="137" t="s">
        <v>8</v>
      </c>
      <c r="D135" s="137" t="s">
        <v>115</v>
      </c>
      <c r="E135" s="138" t="s">
        <v>135</v>
      </c>
      <c r="F135" s="139" t="s">
        <v>136</v>
      </c>
      <c r="G135" s="140" t="s">
        <v>132</v>
      </c>
      <c r="H135" s="141">
        <v>4</v>
      </c>
      <c r="I135" s="142">
        <v>0</v>
      </c>
      <c r="J135" s="142">
        <f>ROUND(I135*H135,2)</f>
        <v>0</v>
      </c>
      <c r="K135" s="143"/>
      <c r="L135" s="29"/>
      <c r="M135" s="144" t="s">
        <v>1</v>
      </c>
      <c r="N135" s="145" t="s">
        <v>36</v>
      </c>
      <c r="O135" s="146">
        <v>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8" t="s">
        <v>119</v>
      </c>
      <c r="AT135" s="148" t="s">
        <v>115</v>
      </c>
      <c r="AU135" s="148" t="s">
        <v>81</v>
      </c>
      <c r="AY135" s="16" t="s">
        <v>113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6" t="s">
        <v>79</v>
      </c>
      <c r="BK135" s="149">
        <f>ROUND(I135*H135,2)</f>
        <v>0</v>
      </c>
      <c r="BL135" s="16" t="s">
        <v>119</v>
      </c>
      <c r="BM135" s="148" t="s">
        <v>137</v>
      </c>
    </row>
    <row r="136" spans="1:65" s="13" customFormat="1">
      <c r="B136" s="150"/>
      <c r="D136" s="151" t="s">
        <v>121</v>
      </c>
      <c r="E136" s="152" t="s">
        <v>1</v>
      </c>
      <c r="F136" s="153" t="s">
        <v>138</v>
      </c>
      <c r="H136" s="154">
        <v>4</v>
      </c>
      <c r="L136" s="150"/>
      <c r="M136" s="155"/>
      <c r="N136" s="156"/>
      <c r="O136" s="156"/>
      <c r="P136" s="156"/>
      <c r="Q136" s="156"/>
      <c r="R136" s="156"/>
      <c r="S136" s="156"/>
      <c r="T136" s="157"/>
      <c r="AT136" s="152" t="s">
        <v>121</v>
      </c>
      <c r="AU136" s="152" t="s">
        <v>81</v>
      </c>
      <c r="AV136" s="13" t="s">
        <v>81</v>
      </c>
      <c r="AW136" s="13" t="s">
        <v>26</v>
      </c>
      <c r="AX136" s="13" t="s">
        <v>79</v>
      </c>
      <c r="AY136" s="152" t="s">
        <v>113</v>
      </c>
    </row>
    <row r="137" spans="1:65" s="2" customFormat="1" ht="33" customHeight="1">
      <c r="A137" s="28"/>
      <c r="B137" s="136"/>
      <c r="C137" s="137" t="s">
        <v>139</v>
      </c>
      <c r="D137" s="137" t="s">
        <v>115</v>
      </c>
      <c r="E137" s="138" t="s">
        <v>140</v>
      </c>
      <c r="F137" s="139" t="s">
        <v>141</v>
      </c>
      <c r="G137" s="140" t="s">
        <v>118</v>
      </c>
      <c r="H137" s="141">
        <v>7.68</v>
      </c>
      <c r="I137" s="142">
        <v>0</v>
      </c>
      <c r="J137" s="142">
        <f>ROUND(I137*H137,2)</f>
        <v>0</v>
      </c>
      <c r="K137" s="143"/>
      <c r="L137" s="29"/>
      <c r="M137" s="144" t="s">
        <v>1</v>
      </c>
      <c r="N137" s="145" t="s">
        <v>36</v>
      </c>
      <c r="O137" s="146">
        <v>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8" t="s">
        <v>119</v>
      </c>
      <c r="AT137" s="148" t="s">
        <v>115</v>
      </c>
      <c r="AU137" s="148" t="s">
        <v>81</v>
      </c>
      <c r="AY137" s="16" t="s">
        <v>113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6" t="s">
        <v>79</v>
      </c>
      <c r="BK137" s="149">
        <f>ROUND(I137*H137,2)</f>
        <v>0</v>
      </c>
      <c r="BL137" s="16" t="s">
        <v>119</v>
      </c>
      <c r="BM137" s="148" t="s">
        <v>142</v>
      </c>
    </row>
    <row r="138" spans="1:65" s="13" customFormat="1">
      <c r="B138" s="150"/>
      <c r="D138" s="151" t="s">
        <v>121</v>
      </c>
      <c r="E138" s="152" t="s">
        <v>1</v>
      </c>
      <c r="F138" s="153" t="s">
        <v>143</v>
      </c>
      <c r="H138" s="154">
        <v>7.68</v>
      </c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121</v>
      </c>
      <c r="AU138" s="152" t="s">
        <v>81</v>
      </c>
      <c r="AV138" s="13" t="s">
        <v>81</v>
      </c>
      <c r="AW138" s="13" t="s">
        <v>26</v>
      </c>
      <c r="AX138" s="13" t="s">
        <v>79</v>
      </c>
      <c r="AY138" s="152" t="s">
        <v>113</v>
      </c>
    </row>
    <row r="139" spans="1:65" s="2" customFormat="1" ht="24.2" customHeight="1">
      <c r="A139" s="28"/>
      <c r="B139" s="136"/>
      <c r="C139" s="137" t="s">
        <v>144</v>
      </c>
      <c r="D139" s="137" t="s">
        <v>115</v>
      </c>
      <c r="E139" s="138" t="s">
        <v>145</v>
      </c>
      <c r="F139" s="139" t="s">
        <v>146</v>
      </c>
      <c r="G139" s="140" t="s">
        <v>118</v>
      </c>
      <c r="H139" s="141">
        <v>96.48</v>
      </c>
      <c r="I139" s="142">
        <v>0</v>
      </c>
      <c r="J139" s="142">
        <f>ROUND(I139*H139,2)</f>
        <v>0</v>
      </c>
      <c r="K139" s="143"/>
      <c r="L139" s="29"/>
      <c r="M139" s="144" t="s">
        <v>1</v>
      </c>
      <c r="N139" s="145" t="s">
        <v>36</v>
      </c>
      <c r="O139" s="146">
        <v>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8" t="s">
        <v>119</v>
      </c>
      <c r="AT139" s="148" t="s">
        <v>115</v>
      </c>
      <c r="AU139" s="148" t="s">
        <v>81</v>
      </c>
      <c r="AY139" s="16" t="s">
        <v>113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79</v>
      </c>
      <c r="BK139" s="149">
        <f>ROUND(I139*H139,2)</f>
        <v>0</v>
      </c>
      <c r="BL139" s="16" t="s">
        <v>119</v>
      </c>
      <c r="BM139" s="148" t="s">
        <v>147</v>
      </c>
    </row>
    <row r="140" spans="1:65" s="13" customFormat="1">
      <c r="B140" s="150"/>
      <c r="D140" s="151" t="s">
        <v>121</v>
      </c>
      <c r="E140" s="152" t="s">
        <v>1</v>
      </c>
      <c r="F140" s="153" t="s">
        <v>148</v>
      </c>
      <c r="H140" s="154">
        <v>96.48</v>
      </c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121</v>
      </c>
      <c r="AU140" s="152" t="s">
        <v>81</v>
      </c>
      <c r="AV140" s="13" t="s">
        <v>81</v>
      </c>
      <c r="AW140" s="13" t="s">
        <v>26</v>
      </c>
      <c r="AX140" s="13" t="s">
        <v>79</v>
      </c>
      <c r="AY140" s="152" t="s">
        <v>113</v>
      </c>
    </row>
    <row r="141" spans="1:65" s="2" customFormat="1" ht="16.5" customHeight="1">
      <c r="A141" s="28"/>
      <c r="B141" s="136"/>
      <c r="C141" s="137" t="s">
        <v>149</v>
      </c>
      <c r="D141" s="137" t="s">
        <v>115</v>
      </c>
      <c r="E141" s="138" t="s">
        <v>150</v>
      </c>
      <c r="F141" s="139" t="s">
        <v>151</v>
      </c>
      <c r="G141" s="140" t="s">
        <v>118</v>
      </c>
      <c r="H141" s="141">
        <v>96.48</v>
      </c>
      <c r="I141" s="142">
        <v>0</v>
      </c>
      <c r="J141" s="142">
        <f>ROUND(I141*H141,2)</f>
        <v>0</v>
      </c>
      <c r="K141" s="143"/>
      <c r="L141" s="29"/>
      <c r="M141" s="144" t="s">
        <v>1</v>
      </c>
      <c r="N141" s="145" t="s">
        <v>36</v>
      </c>
      <c r="O141" s="146">
        <v>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8" t="s">
        <v>119</v>
      </c>
      <c r="AT141" s="148" t="s">
        <v>115</v>
      </c>
      <c r="AU141" s="148" t="s">
        <v>81</v>
      </c>
      <c r="AY141" s="16" t="s">
        <v>113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6" t="s">
        <v>79</v>
      </c>
      <c r="BK141" s="149">
        <f>ROUND(I141*H141,2)</f>
        <v>0</v>
      </c>
      <c r="BL141" s="16" t="s">
        <v>119</v>
      </c>
      <c r="BM141" s="148" t="s">
        <v>152</v>
      </c>
    </row>
    <row r="142" spans="1:65" s="2" customFormat="1" ht="16.5" customHeight="1">
      <c r="A142" s="28"/>
      <c r="B142" s="136"/>
      <c r="C142" s="137" t="s">
        <v>153</v>
      </c>
      <c r="D142" s="137" t="s">
        <v>115</v>
      </c>
      <c r="E142" s="138" t="s">
        <v>154</v>
      </c>
      <c r="F142" s="139" t="s">
        <v>155</v>
      </c>
      <c r="G142" s="140" t="s">
        <v>156</v>
      </c>
      <c r="H142" s="141">
        <v>173.66399999999999</v>
      </c>
      <c r="I142" s="142">
        <v>0</v>
      </c>
      <c r="J142" s="142">
        <f>ROUND(I142*H142,2)</f>
        <v>0</v>
      </c>
      <c r="K142" s="143"/>
      <c r="L142" s="29"/>
      <c r="M142" s="144" t="s">
        <v>1</v>
      </c>
      <c r="N142" s="145" t="s">
        <v>36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8" t="s">
        <v>119</v>
      </c>
      <c r="AT142" s="148" t="s">
        <v>115</v>
      </c>
      <c r="AU142" s="148" t="s">
        <v>81</v>
      </c>
      <c r="AY142" s="16" t="s">
        <v>113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6" t="s">
        <v>79</v>
      </c>
      <c r="BK142" s="149">
        <f>ROUND(I142*H142,2)</f>
        <v>0</v>
      </c>
      <c r="BL142" s="16" t="s">
        <v>119</v>
      </c>
      <c r="BM142" s="148" t="s">
        <v>157</v>
      </c>
    </row>
    <row r="143" spans="1:65" s="13" customFormat="1">
      <c r="B143" s="150"/>
      <c r="D143" s="151" t="s">
        <v>121</v>
      </c>
      <c r="E143" s="152" t="s">
        <v>1</v>
      </c>
      <c r="F143" s="153" t="s">
        <v>158</v>
      </c>
      <c r="H143" s="154">
        <v>173.66399999999999</v>
      </c>
      <c r="L143" s="150"/>
      <c r="M143" s="155"/>
      <c r="N143" s="156"/>
      <c r="O143" s="156"/>
      <c r="P143" s="156"/>
      <c r="Q143" s="156"/>
      <c r="R143" s="156"/>
      <c r="S143" s="156"/>
      <c r="T143" s="157"/>
      <c r="AT143" s="152" t="s">
        <v>121</v>
      </c>
      <c r="AU143" s="152" t="s">
        <v>81</v>
      </c>
      <c r="AV143" s="13" t="s">
        <v>81</v>
      </c>
      <c r="AW143" s="13" t="s">
        <v>26</v>
      </c>
      <c r="AX143" s="13" t="s">
        <v>79</v>
      </c>
      <c r="AY143" s="152" t="s">
        <v>113</v>
      </c>
    </row>
    <row r="144" spans="1:65" s="12" customFormat="1" ht="22.9" customHeight="1">
      <c r="B144" s="124"/>
      <c r="D144" s="125" t="s">
        <v>70</v>
      </c>
      <c r="E144" s="134" t="s">
        <v>81</v>
      </c>
      <c r="F144" s="134" t="s">
        <v>159</v>
      </c>
      <c r="J144" s="135">
        <f>BK144</f>
        <v>0</v>
      </c>
      <c r="L144" s="124"/>
      <c r="M144" s="128"/>
      <c r="N144" s="129"/>
      <c r="O144" s="129"/>
      <c r="P144" s="130">
        <f>SUM(P145:P155)</f>
        <v>0</v>
      </c>
      <c r="Q144" s="129"/>
      <c r="R144" s="130">
        <f>SUM(R145:R155)</f>
        <v>17.455143199999998</v>
      </c>
      <c r="S144" s="129"/>
      <c r="T144" s="131">
        <f>SUM(T145:T155)</f>
        <v>0</v>
      </c>
      <c r="AR144" s="125" t="s">
        <v>79</v>
      </c>
      <c r="AT144" s="132" t="s">
        <v>70</v>
      </c>
      <c r="AU144" s="132" t="s">
        <v>79</v>
      </c>
      <c r="AY144" s="125" t="s">
        <v>113</v>
      </c>
      <c r="BK144" s="133">
        <f>SUM(BK145:BK155)</f>
        <v>0</v>
      </c>
    </row>
    <row r="145" spans="1:65" s="2" customFormat="1" ht="24.2" customHeight="1">
      <c r="A145" s="28"/>
      <c r="B145" s="136"/>
      <c r="C145" s="137" t="s">
        <v>160</v>
      </c>
      <c r="D145" s="137" t="s">
        <v>115</v>
      </c>
      <c r="E145" s="138" t="s">
        <v>161</v>
      </c>
      <c r="F145" s="139" t="s">
        <v>162</v>
      </c>
      <c r="G145" s="140" t="s">
        <v>163</v>
      </c>
      <c r="H145" s="141">
        <v>320.99</v>
      </c>
      <c r="I145" s="142">
        <v>0</v>
      </c>
      <c r="J145" s="142">
        <f>ROUND(I145*H145,2)</f>
        <v>0</v>
      </c>
      <c r="K145" s="143"/>
      <c r="L145" s="29"/>
      <c r="M145" s="144" t="s">
        <v>1</v>
      </c>
      <c r="N145" s="145" t="s">
        <v>36</v>
      </c>
      <c r="O145" s="146">
        <v>0</v>
      </c>
      <c r="P145" s="146">
        <f>O145*H145</f>
        <v>0</v>
      </c>
      <c r="Q145" s="146">
        <v>1E-4</v>
      </c>
      <c r="R145" s="146">
        <f>Q145*H145</f>
        <v>3.2099000000000003E-2</v>
      </c>
      <c r="S145" s="146">
        <v>0</v>
      </c>
      <c r="T145" s="147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8" t="s">
        <v>119</v>
      </c>
      <c r="AT145" s="148" t="s">
        <v>115</v>
      </c>
      <c r="AU145" s="148" t="s">
        <v>81</v>
      </c>
      <c r="AY145" s="16" t="s">
        <v>113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79</v>
      </c>
      <c r="BK145" s="149">
        <f>ROUND(I145*H145,2)</f>
        <v>0</v>
      </c>
      <c r="BL145" s="16" t="s">
        <v>119</v>
      </c>
      <c r="BM145" s="148" t="s">
        <v>164</v>
      </c>
    </row>
    <row r="146" spans="1:65" s="13" customFormat="1">
      <c r="B146" s="150"/>
      <c r="D146" s="151" t="s">
        <v>121</v>
      </c>
      <c r="E146" s="152" t="s">
        <v>1</v>
      </c>
      <c r="F146" s="153" t="s">
        <v>305</v>
      </c>
      <c r="H146" s="154">
        <v>280</v>
      </c>
      <c r="L146" s="150"/>
      <c r="M146" s="155"/>
      <c r="N146" s="156"/>
      <c r="O146" s="156"/>
      <c r="P146" s="156"/>
      <c r="Q146" s="156"/>
      <c r="R146" s="156"/>
      <c r="S146" s="156"/>
      <c r="T146" s="157"/>
      <c r="AT146" s="152" t="s">
        <v>121</v>
      </c>
      <c r="AU146" s="152" t="s">
        <v>81</v>
      </c>
      <c r="AV146" s="13" t="s">
        <v>81</v>
      </c>
      <c r="AW146" s="13" t="s">
        <v>26</v>
      </c>
      <c r="AX146" s="13" t="s">
        <v>71</v>
      </c>
      <c r="AY146" s="152" t="s">
        <v>113</v>
      </c>
    </row>
    <row r="147" spans="1:65" s="13" customFormat="1">
      <c r="B147" s="150"/>
      <c r="D147" s="151" t="s">
        <v>121</v>
      </c>
      <c r="E147" s="152" t="s">
        <v>1</v>
      </c>
      <c r="F147" s="153" t="s">
        <v>165</v>
      </c>
      <c r="H147" s="154">
        <v>24.99</v>
      </c>
      <c r="L147" s="150"/>
      <c r="M147" s="155"/>
      <c r="N147" s="156"/>
      <c r="O147" s="156"/>
      <c r="P147" s="156"/>
      <c r="Q147" s="156"/>
      <c r="R147" s="156"/>
      <c r="S147" s="156"/>
      <c r="T147" s="157"/>
      <c r="AT147" s="152" t="s">
        <v>121</v>
      </c>
      <c r="AU147" s="152" t="s">
        <v>81</v>
      </c>
      <c r="AV147" s="13" t="s">
        <v>81</v>
      </c>
      <c r="AW147" s="13" t="s">
        <v>26</v>
      </c>
      <c r="AX147" s="13" t="s">
        <v>71</v>
      </c>
      <c r="AY147" s="152" t="s">
        <v>113</v>
      </c>
    </row>
    <row r="148" spans="1:65" s="14" customFormat="1">
      <c r="B148" s="158"/>
      <c r="D148" s="151" t="s">
        <v>121</v>
      </c>
      <c r="E148" s="159" t="s">
        <v>1</v>
      </c>
      <c r="F148" s="160" t="s">
        <v>166</v>
      </c>
      <c r="H148" s="161">
        <v>304.99</v>
      </c>
      <c r="L148" s="158"/>
      <c r="M148" s="162"/>
      <c r="N148" s="163"/>
      <c r="O148" s="163"/>
      <c r="P148" s="163"/>
      <c r="Q148" s="163"/>
      <c r="R148" s="163"/>
      <c r="S148" s="163"/>
      <c r="T148" s="164"/>
      <c r="AT148" s="159" t="s">
        <v>121</v>
      </c>
      <c r="AU148" s="159" t="s">
        <v>81</v>
      </c>
      <c r="AV148" s="14" t="s">
        <v>119</v>
      </c>
      <c r="AW148" s="14" t="s">
        <v>26</v>
      </c>
      <c r="AX148" s="14" t="s">
        <v>79</v>
      </c>
      <c r="AY148" s="159" t="s">
        <v>113</v>
      </c>
    </row>
    <row r="149" spans="1:65" s="2" customFormat="1" ht="24.2" customHeight="1">
      <c r="A149" s="28"/>
      <c r="B149" s="136"/>
      <c r="C149" s="165" t="s">
        <v>167</v>
      </c>
      <c r="D149" s="165" t="s">
        <v>168</v>
      </c>
      <c r="E149" s="166" t="s">
        <v>169</v>
      </c>
      <c r="F149" s="167" t="s">
        <v>170</v>
      </c>
      <c r="G149" s="168" t="s">
        <v>163</v>
      </c>
      <c r="H149" s="169">
        <v>350.73</v>
      </c>
      <c r="I149" s="170">
        <v>0</v>
      </c>
      <c r="J149" s="170">
        <f>ROUND(I149*H149,2)</f>
        <v>0</v>
      </c>
      <c r="K149" s="171"/>
      <c r="L149" s="172"/>
      <c r="M149" s="173" t="s">
        <v>1</v>
      </c>
      <c r="N149" s="174" t="s">
        <v>36</v>
      </c>
      <c r="O149" s="146">
        <v>0</v>
      </c>
      <c r="P149" s="146">
        <f>O149*H149</f>
        <v>0</v>
      </c>
      <c r="Q149" s="146">
        <v>1E-4</v>
      </c>
      <c r="R149" s="146">
        <f>Q149*H149</f>
        <v>3.5073000000000007E-2</v>
      </c>
      <c r="S149" s="146">
        <v>0</v>
      </c>
      <c r="T149" s="147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8" t="s">
        <v>171</v>
      </c>
      <c r="AT149" s="148" t="s">
        <v>168</v>
      </c>
      <c r="AU149" s="148" t="s">
        <v>81</v>
      </c>
      <c r="AY149" s="16" t="s">
        <v>113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6" t="s">
        <v>79</v>
      </c>
      <c r="BK149" s="149">
        <f>ROUND(I149*H149,2)</f>
        <v>0</v>
      </c>
      <c r="BL149" s="16" t="s">
        <v>119</v>
      </c>
      <c r="BM149" s="148" t="s">
        <v>172</v>
      </c>
    </row>
    <row r="150" spans="1:65" s="13" customFormat="1">
      <c r="B150" s="150"/>
      <c r="D150" s="151" t="s">
        <v>121</v>
      </c>
      <c r="E150" s="152" t="s">
        <v>1</v>
      </c>
      <c r="F150" s="153" t="s">
        <v>300</v>
      </c>
      <c r="H150" s="154"/>
      <c r="L150" s="150"/>
      <c r="M150" s="155"/>
      <c r="N150" s="156"/>
      <c r="O150" s="156"/>
      <c r="P150" s="156"/>
      <c r="Q150" s="156"/>
      <c r="R150" s="156"/>
      <c r="S150" s="156"/>
      <c r="T150" s="157"/>
      <c r="AT150" s="152" t="s">
        <v>121</v>
      </c>
      <c r="AU150" s="152" t="s">
        <v>81</v>
      </c>
      <c r="AV150" s="13" t="s">
        <v>81</v>
      </c>
      <c r="AW150" s="13" t="s">
        <v>26</v>
      </c>
      <c r="AX150" s="13" t="s">
        <v>79</v>
      </c>
      <c r="AY150" s="152" t="s">
        <v>113</v>
      </c>
    </row>
    <row r="151" spans="1:65" s="2" customFormat="1" ht="24.2" customHeight="1">
      <c r="A151" s="28"/>
      <c r="B151" s="136"/>
      <c r="C151" s="137" t="s">
        <v>171</v>
      </c>
      <c r="D151" s="137" t="s">
        <v>115</v>
      </c>
      <c r="E151" s="138" t="s">
        <v>173</v>
      </c>
      <c r="F151" s="139" t="s">
        <v>174</v>
      </c>
      <c r="G151" s="140" t="s">
        <v>163</v>
      </c>
      <c r="H151" s="141">
        <v>280</v>
      </c>
      <c r="I151" s="142">
        <v>0</v>
      </c>
      <c r="J151" s="142">
        <f>ROUND(I151*H151,2)</f>
        <v>0</v>
      </c>
      <c r="K151" s="143"/>
      <c r="L151" s="29"/>
      <c r="M151" s="144" t="s">
        <v>1</v>
      </c>
      <c r="N151" s="145" t="s">
        <v>36</v>
      </c>
      <c r="O151" s="146">
        <v>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8" t="s">
        <v>119</v>
      </c>
      <c r="AT151" s="148" t="s">
        <v>115</v>
      </c>
      <c r="AU151" s="148" t="s">
        <v>81</v>
      </c>
      <c r="AY151" s="16" t="s">
        <v>113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79</v>
      </c>
      <c r="BK151" s="149">
        <f>ROUND(I151*H151,2)</f>
        <v>0</v>
      </c>
      <c r="BL151" s="16" t="s">
        <v>119</v>
      </c>
      <c r="BM151" s="148" t="s">
        <v>175</v>
      </c>
    </row>
    <row r="152" spans="1:65" s="2" customFormat="1" ht="16.5" customHeight="1">
      <c r="A152" s="28"/>
      <c r="B152" s="136"/>
      <c r="C152" s="137" t="s">
        <v>176</v>
      </c>
      <c r="D152" s="137" t="s">
        <v>115</v>
      </c>
      <c r="E152" s="138" t="s">
        <v>177</v>
      </c>
      <c r="F152" s="139" t="s">
        <v>178</v>
      </c>
      <c r="G152" s="140" t="s">
        <v>118</v>
      </c>
      <c r="H152" s="141">
        <v>7.68</v>
      </c>
      <c r="I152" s="142">
        <v>0</v>
      </c>
      <c r="J152" s="142">
        <f>ROUND(I152*H152,2)</f>
        <v>0</v>
      </c>
      <c r="K152" s="143"/>
      <c r="L152" s="29"/>
      <c r="M152" s="144" t="s">
        <v>1</v>
      </c>
      <c r="N152" s="145" t="s">
        <v>36</v>
      </c>
      <c r="O152" s="146">
        <v>0</v>
      </c>
      <c r="P152" s="146">
        <f>O152*H152</f>
        <v>0</v>
      </c>
      <c r="Q152" s="146">
        <v>2.2563399999999998</v>
      </c>
      <c r="R152" s="146">
        <f>Q152*H152</f>
        <v>17.328691199999998</v>
      </c>
      <c r="S152" s="146">
        <v>0</v>
      </c>
      <c r="T152" s="147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8" t="s">
        <v>119</v>
      </c>
      <c r="AT152" s="148" t="s">
        <v>115</v>
      </c>
      <c r="AU152" s="148" t="s">
        <v>81</v>
      </c>
      <c r="AY152" s="16" t="s">
        <v>113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79</v>
      </c>
      <c r="BK152" s="149">
        <f>ROUND(I152*H152,2)</f>
        <v>0</v>
      </c>
      <c r="BL152" s="16" t="s">
        <v>119</v>
      </c>
      <c r="BM152" s="148" t="s">
        <v>179</v>
      </c>
    </row>
    <row r="153" spans="1:65" s="2" customFormat="1" ht="16.5" customHeight="1">
      <c r="A153" s="28"/>
      <c r="B153" s="136"/>
      <c r="C153" s="137" t="s">
        <v>180</v>
      </c>
      <c r="D153" s="137" t="s">
        <v>115</v>
      </c>
      <c r="E153" s="138" t="s">
        <v>181</v>
      </c>
      <c r="F153" s="139" t="s">
        <v>182</v>
      </c>
      <c r="G153" s="140" t="s">
        <v>163</v>
      </c>
      <c r="H153" s="141">
        <v>24</v>
      </c>
      <c r="I153" s="142">
        <v>0</v>
      </c>
      <c r="J153" s="142">
        <f>ROUND(I153*H153,2)</f>
        <v>0</v>
      </c>
      <c r="K153" s="143"/>
      <c r="L153" s="29"/>
      <c r="M153" s="144" t="s">
        <v>1</v>
      </c>
      <c r="N153" s="145" t="s">
        <v>36</v>
      </c>
      <c r="O153" s="146">
        <v>0</v>
      </c>
      <c r="P153" s="146">
        <f>O153*H153</f>
        <v>0</v>
      </c>
      <c r="Q153" s="146">
        <v>2.47E-3</v>
      </c>
      <c r="R153" s="146">
        <f>Q153*H153</f>
        <v>5.9279999999999999E-2</v>
      </c>
      <c r="S153" s="146">
        <v>0</v>
      </c>
      <c r="T153" s="147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8" t="s">
        <v>119</v>
      </c>
      <c r="AT153" s="148" t="s">
        <v>115</v>
      </c>
      <c r="AU153" s="148" t="s">
        <v>81</v>
      </c>
      <c r="AY153" s="16" t="s">
        <v>113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79</v>
      </c>
      <c r="BK153" s="149">
        <f>ROUND(I153*H153,2)</f>
        <v>0</v>
      </c>
      <c r="BL153" s="16" t="s">
        <v>119</v>
      </c>
      <c r="BM153" s="148" t="s">
        <v>183</v>
      </c>
    </row>
    <row r="154" spans="1:65" s="13" customFormat="1">
      <c r="B154" s="150"/>
      <c r="D154" s="151" t="s">
        <v>121</v>
      </c>
      <c r="E154" s="152" t="s">
        <v>1</v>
      </c>
      <c r="F154" s="153" t="s">
        <v>184</v>
      </c>
      <c r="H154" s="154">
        <v>24</v>
      </c>
      <c r="L154" s="150"/>
      <c r="M154" s="155"/>
      <c r="N154" s="156"/>
      <c r="O154" s="156"/>
      <c r="P154" s="156"/>
      <c r="Q154" s="156"/>
      <c r="R154" s="156"/>
      <c r="S154" s="156"/>
      <c r="T154" s="157"/>
      <c r="AT154" s="152" t="s">
        <v>121</v>
      </c>
      <c r="AU154" s="152" t="s">
        <v>81</v>
      </c>
      <c r="AV154" s="13" t="s">
        <v>81</v>
      </c>
      <c r="AW154" s="13" t="s">
        <v>26</v>
      </c>
      <c r="AX154" s="13" t="s">
        <v>79</v>
      </c>
      <c r="AY154" s="152" t="s">
        <v>113</v>
      </c>
    </row>
    <row r="155" spans="1:65" s="2" customFormat="1" ht="16.5" customHeight="1">
      <c r="A155" s="28"/>
      <c r="B155" s="136"/>
      <c r="C155" s="137" t="s">
        <v>185</v>
      </c>
      <c r="D155" s="137" t="s">
        <v>115</v>
      </c>
      <c r="E155" s="138" t="s">
        <v>186</v>
      </c>
      <c r="F155" s="139" t="s">
        <v>187</v>
      </c>
      <c r="G155" s="140" t="s">
        <v>163</v>
      </c>
      <c r="H155" s="141">
        <v>24</v>
      </c>
      <c r="I155" s="142">
        <v>0</v>
      </c>
      <c r="J155" s="142">
        <f>ROUND(I155*H155,2)</f>
        <v>0</v>
      </c>
      <c r="K155" s="143"/>
      <c r="L155" s="29"/>
      <c r="M155" s="144" t="s">
        <v>1</v>
      </c>
      <c r="N155" s="145" t="s">
        <v>36</v>
      </c>
      <c r="O155" s="146">
        <v>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8" t="s">
        <v>119</v>
      </c>
      <c r="AT155" s="148" t="s">
        <v>115</v>
      </c>
      <c r="AU155" s="148" t="s">
        <v>81</v>
      </c>
      <c r="AY155" s="16" t="s">
        <v>113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6" t="s">
        <v>79</v>
      </c>
      <c r="BK155" s="149">
        <f>ROUND(I155*H155,2)</f>
        <v>0</v>
      </c>
      <c r="BL155" s="16" t="s">
        <v>119</v>
      </c>
      <c r="BM155" s="148" t="s">
        <v>188</v>
      </c>
    </row>
    <row r="156" spans="1:65" s="12" customFormat="1" ht="22.9" customHeight="1">
      <c r="B156" s="124"/>
      <c r="D156" s="125" t="s">
        <v>70</v>
      </c>
      <c r="E156" s="134" t="s">
        <v>122</v>
      </c>
      <c r="F156" s="134" t="s">
        <v>189</v>
      </c>
      <c r="J156" s="135">
        <f>BK156</f>
        <v>0</v>
      </c>
      <c r="L156" s="124"/>
      <c r="M156" s="128"/>
      <c r="N156" s="129"/>
      <c r="O156" s="129"/>
      <c r="P156" s="130">
        <f>SUM(P157:P180)</f>
        <v>0</v>
      </c>
      <c r="Q156" s="129"/>
      <c r="R156" s="130">
        <f>SUM(R157:R180)</f>
        <v>8.2534800000000015</v>
      </c>
      <c r="S156" s="129"/>
      <c r="T156" s="131">
        <f>SUM(T157:T180)</f>
        <v>0</v>
      </c>
      <c r="AR156" s="125" t="s">
        <v>79</v>
      </c>
      <c r="AT156" s="132" t="s">
        <v>70</v>
      </c>
      <c r="AU156" s="132" t="s">
        <v>79</v>
      </c>
      <c r="AY156" s="125" t="s">
        <v>113</v>
      </c>
      <c r="BK156" s="133">
        <f>SUM(BK157:BK180)</f>
        <v>0</v>
      </c>
    </row>
    <row r="157" spans="1:65" s="2" customFormat="1" ht="24.2" customHeight="1">
      <c r="A157" s="28"/>
      <c r="B157" s="136"/>
      <c r="C157" s="137" t="s">
        <v>190</v>
      </c>
      <c r="D157" s="137" t="s">
        <v>115</v>
      </c>
      <c r="E157" s="138" t="s">
        <v>191</v>
      </c>
      <c r="F157" s="139" t="s">
        <v>192</v>
      </c>
      <c r="G157" s="140" t="s">
        <v>193</v>
      </c>
      <c r="H157" s="141">
        <v>34</v>
      </c>
      <c r="I157" s="142">
        <v>0</v>
      </c>
      <c r="J157" s="142">
        <f>ROUND(I157*H157,2)</f>
        <v>0</v>
      </c>
      <c r="K157" s="143"/>
      <c r="L157" s="29"/>
      <c r="M157" s="144" t="s">
        <v>1</v>
      </c>
      <c r="N157" s="145" t="s">
        <v>36</v>
      </c>
      <c r="O157" s="146">
        <v>0</v>
      </c>
      <c r="P157" s="146">
        <f>O157*H157</f>
        <v>0</v>
      </c>
      <c r="Q157" s="146">
        <v>0.17488999999999999</v>
      </c>
      <c r="R157" s="146">
        <f>Q157*H157</f>
        <v>5.9462599999999997</v>
      </c>
      <c r="S157" s="146">
        <v>0</v>
      </c>
      <c r="T157" s="147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8" t="s">
        <v>119</v>
      </c>
      <c r="AT157" s="148" t="s">
        <v>115</v>
      </c>
      <c r="AU157" s="148" t="s">
        <v>81</v>
      </c>
      <c r="AY157" s="16" t="s">
        <v>113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79</v>
      </c>
      <c r="BK157" s="149">
        <f>ROUND(I157*H157,2)</f>
        <v>0</v>
      </c>
      <c r="BL157" s="16" t="s">
        <v>119</v>
      </c>
      <c r="BM157" s="148" t="s">
        <v>194</v>
      </c>
    </row>
    <row r="158" spans="1:65" s="13" customFormat="1">
      <c r="B158" s="150"/>
      <c r="D158" s="151" t="s">
        <v>121</v>
      </c>
      <c r="E158" s="152" t="s">
        <v>1</v>
      </c>
      <c r="F158" s="153" t="s">
        <v>195</v>
      </c>
      <c r="H158" s="154">
        <v>26</v>
      </c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 t="s">
        <v>121</v>
      </c>
      <c r="AU158" s="152" t="s">
        <v>81</v>
      </c>
      <c r="AV158" s="13" t="s">
        <v>81</v>
      </c>
      <c r="AW158" s="13" t="s">
        <v>26</v>
      </c>
      <c r="AX158" s="13" t="s">
        <v>71</v>
      </c>
      <c r="AY158" s="152" t="s">
        <v>113</v>
      </c>
    </row>
    <row r="159" spans="1:65" s="13" customFormat="1">
      <c r="B159" s="150"/>
      <c r="D159" s="151" t="s">
        <v>121</v>
      </c>
      <c r="E159" s="152" t="s">
        <v>1</v>
      </c>
      <c r="F159" s="153" t="s">
        <v>196</v>
      </c>
      <c r="H159" s="154">
        <v>8</v>
      </c>
      <c r="L159" s="150"/>
      <c r="M159" s="155"/>
      <c r="N159" s="156"/>
      <c r="O159" s="156"/>
      <c r="P159" s="156"/>
      <c r="Q159" s="156"/>
      <c r="R159" s="156"/>
      <c r="S159" s="156"/>
      <c r="T159" s="157"/>
      <c r="AT159" s="152" t="s">
        <v>121</v>
      </c>
      <c r="AU159" s="152" t="s">
        <v>81</v>
      </c>
      <c r="AV159" s="13" t="s">
        <v>81</v>
      </c>
      <c r="AW159" s="13" t="s">
        <v>26</v>
      </c>
      <c r="AX159" s="13" t="s">
        <v>71</v>
      </c>
      <c r="AY159" s="152" t="s">
        <v>113</v>
      </c>
    </row>
    <row r="160" spans="1:65" s="14" customFormat="1">
      <c r="B160" s="158"/>
      <c r="D160" s="151" t="s">
        <v>121</v>
      </c>
      <c r="E160" s="159" t="s">
        <v>1</v>
      </c>
      <c r="F160" s="160" t="s">
        <v>166</v>
      </c>
      <c r="H160" s="161">
        <v>34</v>
      </c>
      <c r="L160" s="158"/>
      <c r="M160" s="162"/>
      <c r="N160" s="163"/>
      <c r="O160" s="163"/>
      <c r="P160" s="163"/>
      <c r="Q160" s="163"/>
      <c r="R160" s="163"/>
      <c r="S160" s="163"/>
      <c r="T160" s="164"/>
      <c r="AT160" s="159" t="s">
        <v>121</v>
      </c>
      <c r="AU160" s="159" t="s">
        <v>81</v>
      </c>
      <c r="AV160" s="14" t="s">
        <v>119</v>
      </c>
      <c r="AW160" s="14" t="s">
        <v>26</v>
      </c>
      <c r="AX160" s="14" t="s">
        <v>79</v>
      </c>
      <c r="AY160" s="159" t="s">
        <v>113</v>
      </c>
    </row>
    <row r="161" spans="1:65" s="2" customFormat="1" ht="33" customHeight="1">
      <c r="A161" s="28"/>
      <c r="B161" s="136"/>
      <c r="C161" s="165" t="s">
        <v>197</v>
      </c>
      <c r="D161" s="165" t="s">
        <v>168</v>
      </c>
      <c r="E161" s="166" t="s">
        <v>198</v>
      </c>
      <c r="F161" s="167" t="s">
        <v>199</v>
      </c>
      <c r="G161" s="168" t="s">
        <v>193</v>
      </c>
      <c r="H161" s="169">
        <v>8</v>
      </c>
      <c r="I161" s="170">
        <v>0</v>
      </c>
      <c r="J161" s="170">
        <f t="shared" ref="J161:J172" si="0">ROUND(I161*H161,2)</f>
        <v>0</v>
      </c>
      <c r="K161" s="171"/>
      <c r="L161" s="172"/>
      <c r="M161" s="173" t="s">
        <v>1</v>
      </c>
      <c r="N161" s="174" t="s">
        <v>36</v>
      </c>
      <c r="O161" s="146">
        <v>0</v>
      </c>
      <c r="P161" s="146">
        <f t="shared" ref="P161:P172" si="1">O161*H161</f>
        <v>0</v>
      </c>
      <c r="Q161" s="146">
        <v>3.7000000000000002E-3</v>
      </c>
      <c r="R161" s="146">
        <f t="shared" ref="R161:R172" si="2">Q161*H161</f>
        <v>2.9600000000000001E-2</v>
      </c>
      <c r="S161" s="146">
        <v>0</v>
      </c>
      <c r="T161" s="147">
        <f t="shared" ref="T161:T172" si="3"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8" t="s">
        <v>171</v>
      </c>
      <c r="AT161" s="148" t="s">
        <v>168</v>
      </c>
      <c r="AU161" s="148" t="s">
        <v>81</v>
      </c>
      <c r="AY161" s="16" t="s">
        <v>113</v>
      </c>
      <c r="BE161" s="149">
        <f t="shared" ref="BE161:BE172" si="4">IF(N161="základní",J161,0)</f>
        <v>0</v>
      </c>
      <c r="BF161" s="149">
        <f t="shared" ref="BF161:BF172" si="5">IF(N161="snížená",J161,0)</f>
        <v>0</v>
      </c>
      <c r="BG161" s="149">
        <f t="shared" ref="BG161:BG172" si="6">IF(N161="zákl. přenesená",J161,0)</f>
        <v>0</v>
      </c>
      <c r="BH161" s="149">
        <f t="shared" ref="BH161:BH172" si="7">IF(N161="sníž. přenesená",J161,0)</f>
        <v>0</v>
      </c>
      <c r="BI161" s="149">
        <f t="shared" ref="BI161:BI172" si="8">IF(N161="nulová",J161,0)</f>
        <v>0</v>
      </c>
      <c r="BJ161" s="16" t="s">
        <v>79</v>
      </c>
      <c r="BK161" s="149">
        <f t="shared" ref="BK161:BK172" si="9">ROUND(I161*H161,2)</f>
        <v>0</v>
      </c>
      <c r="BL161" s="16" t="s">
        <v>119</v>
      </c>
      <c r="BM161" s="148" t="s">
        <v>200</v>
      </c>
    </row>
    <row r="162" spans="1:65" s="2" customFormat="1" ht="33" customHeight="1">
      <c r="A162" s="28"/>
      <c r="B162" s="136"/>
      <c r="C162" s="165" t="s">
        <v>201</v>
      </c>
      <c r="D162" s="165" t="s">
        <v>168</v>
      </c>
      <c r="E162" s="166" t="s">
        <v>202</v>
      </c>
      <c r="F162" s="167" t="s">
        <v>203</v>
      </c>
      <c r="G162" s="168" t="s">
        <v>193</v>
      </c>
      <c r="H162" s="169">
        <v>26</v>
      </c>
      <c r="I162" s="170">
        <v>0</v>
      </c>
      <c r="J162" s="170">
        <f t="shared" si="0"/>
        <v>0</v>
      </c>
      <c r="K162" s="171"/>
      <c r="L162" s="172"/>
      <c r="M162" s="173" t="s">
        <v>1</v>
      </c>
      <c r="N162" s="174" t="s">
        <v>36</v>
      </c>
      <c r="O162" s="146">
        <v>0</v>
      </c>
      <c r="P162" s="146">
        <f t="shared" si="1"/>
        <v>0</v>
      </c>
      <c r="Q162" s="146">
        <v>5.3E-3</v>
      </c>
      <c r="R162" s="146">
        <f t="shared" si="2"/>
        <v>0.13780000000000001</v>
      </c>
      <c r="S162" s="146">
        <v>0</v>
      </c>
      <c r="T162" s="147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8" t="s">
        <v>171</v>
      </c>
      <c r="AT162" s="148" t="s">
        <v>168</v>
      </c>
      <c r="AU162" s="148" t="s">
        <v>81</v>
      </c>
      <c r="AY162" s="16" t="s">
        <v>113</v>
      </c>
      <c r="BE162" s="149">
        <f t="shared" si="4"/>
        <v>0</v>
      </c>
      <c r="BF162" s="149">
        <f t="shared" si="5"/>
        <v>0</v>
      </c>
      <c r="BG162" s="149">
        <f t="shared" si="6"/>
        <v>0</v>
      </c>
      <c r="BH162" s="149">
        <f t="shared" si="7"/>
        <v>0</v>
      </c>
      <c r="BI162" s="149">
        <f t="shared" si="8"/>
        <v>0</v>
      </c>
      <c r="BJ162" s="16" t="s">
        <v>79</v>
      </c>
      <c r="BK162" s="149">
        <f t="shared" si="9"/>
        <v>0</v>
      </c>
      <c r="BL162" s="16" t="s">
        <v>119</v>
      </c>
      <c r="BM162" s="148" t="s">
        <v>204</v>
      </c>
    </row>
    <row r="163" spans="1:65" s="2" customFormat="1" ht="24.2" customHeight="1">
      <c r="A163" s="28"/>
      <c r="B163" s="136"/>
      <c r="C163" s="137" t="s">
        <v>205</v>
      </c>
      <c r="D163" s="137" t="s">
        <v>115</v>
      </c>
      <c r="E163" s="138" t="s">
        <v>206</v>
      </c>
      <c r="F163" s="139" t="s">
        <v>207</v>
      </c>
      <c r="G163" s="140" t="s">
        <v>193</v>
      </c>
      <c r="H163" s="141">
        <v>1</v>
      </c>
      <c r="I163" s="142">
        <v>0</v>
      </c>
      <c r="J163" s="142">
        <f t="shared" si="0"/>
        <v>0</v>
      </c>
      <c r="K163" s="143"/>
      <c r="L163" s="29"/>
      <c r="M163" s="144" t="s">
        <v>1</v>
      </c>
      <c r="N163" s="145" t="s">
        <v>36</v>
      </c>
      <c r="O163" s="146">
        <v>0</v>
      </c>
      <c r="P163" s="146">
        <f t="shared" si="1"/>
        <v>0</v>
      </c>
      <c r="Q163" s="146">
        <v>0</v>
      </c>
      <c r="R163" s="146">
        <f t="shared" si="2"/>
        <v>0</v>
      </c>
      <c r="S163" s="146">
        <v>0</v>
      </c>
      <c r="T163" s="147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8" t="s">
        <v>119</v>
      </c>
      <c r="AT163" s="148" t="s">
        <v>115</v>
      </c>
      <c r="AU163" s="148" t="s">
        <v>81</v>
      </c>
      <c r="AY163" s="16" t="s">
        <v>113</v>
      </c>
      <c r="BE163" s="149">
        <f t="shared" si="4"/>
        <v>0</v>
      </c>
      <c r="BF163" s="149">
        <f t="shared" si="5"/>
        <v>0</v>
      </c>
      <c r="BG163" s="149">
        <f t="shared" si="6"/>
        <v>0</v>
      </c>
      <c r="BH163" s="149">
        <f t="shared" si="7"/>
        <v>0</v>
      </c>
      <c r="BI163" s="149">
        <f t="shared" si="8"/>
        <v>0</v>
      </c>
      <c r="BJ163" s="16" t="s">
        <v>79</v>
      </c>
      <c r="BK163" s="149">
        <f t="shared" si="9"/>
        <v>0</v>
      </c>
      <c r="BL163" s="16" t="s">
        <v>119</v>
      </c>
      <c r="BM163" s="148" t="s">
        <v>208</v>
      </c>
    </row>
    <row r="164" spans="1:65" s="2" customFormat="1" ht="16.5" customHeight="1">
      <c r="A164" s="28"/>
      <c r="B164" s="136"/>
      <c r="C164" s="165" t="s">
        <v>209</v>
      </c>
      <c r="D164" s="165" t="s">
        <v>168</v>
      </c>
      <c r="E164" s="166" t="s">
        <v>210</v>
      </c>
      <c r="F164" s="167" t="s">
        <v>211</v>
      </c>
      <c r="G164" s="168" t="s">
        <v>193</v>
      </c>
      <c r="H164" s="169">
        <v>1</v>
      </c>
      <c r="I164" s="170">
        <v>0</v>
      </c>
      <c r="J164" s="170">
        <f t="shared" si="0"/>
        <v>0</v>
      </c>
      <c r="K164" s="171"/>
      <c r="L164" s="172"/>
      <c r="M164" s="173" t="s">
        <v>1</v>
      </c>
      <c r="N164" s="174" t="s">
        <v>36</v>
      </c>
      <c r="O164" s="146">
        <v>0</v>
      </c>
      <c r="P164" s="146">
        <f t="shared" si="1"/>
        <v>0</v>
      </c>
      <c r="Q164" s="146">
        <v>7.8799999999999995E-2</v>
      </c>
      <c r="R164" s="146">
        <f t="shared" si="2"/>
        <v>7.8799999999999995E-2</v>
      </c>
      <c r="S164" s="146">
        <v>0</v>
      </c>
      <c r="T164" s="147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8" t="s">
        <v>171</v>
      </c>
      <c r="AT164" s="148" t="s">
        <v>168</v>
      </c>
      <c r="AU164" s="148" t="s">
        <v>81</v>
      </c>
      <c r="AY164" s="16" t="s">
        <v>113</v>
      </c>
      <c r="BE164" s="149">
        <f t="shared" si="4"/>
        <v>0</v>
      </c>
      <c r="BF164" s="149">
        <f t="shared" si="5"/>
        <v>0</v>
      </c>
      <c r="BG164" s="149">
        <f t="shared" si="6"/>
        <v>0</v>
      </c>
      <c r="BH164" s="149">
        <f t="shared" si="7"/>
        <v>0</v>
      </c>
      <c r="BI164" s="149">
        <f t="shared" si="8"/>
        <v>0</v>
      </c>
      <c r="BJ164" s="16" t="s">
        <v>79</v>
      </c>
      <c r="BK164" s="149">
        <f t="shared" si="9"/>
        <v>0</v>
      </c>
      <c r="BL164" s="16" t="s">
        <v>119</v>
      </c>
      <c r="BM164" s="148" t="s">
        <v>212</v>
      </c>
    </row>
    <row r="165" spans="1:65" s="2" customFormat="1" ht="24.2" customHeight="1">
      <c r="A165" s="28"/>
      <c r="B165" s="136"/>
      <c r="C165" s="137" t="s">
        <v>213</v>
      </c>
      <c r="D165" s="137" t="s">
        <v>115</v>
      </c>
      <c r="E165" s="138" t="s">
        <v>214</v>
      </c>
      <c r="F165" s="139" t="s">
        <v>215</v>
      </c>
      <c r="G165" s="140" t="s">
        <v>193</v>
      </c>
      <c r="H165" s="141">
        <v>1</v>
      </c>
      <c r="I165" s="142">
        <v>0</v>
      </c>
      <c r="J165" s="142">
        <f t="shared" si="0"/>
        <v>0</v>
      </c>
      <c r="K165" s="143"/>
      <c r="L165" s="29"/>
      <c r="M165" s="144" t="s">
        <v>1</v>
      </c>
      <c r="N165" s="145" t="s">
        <v>36</v>
      </c>
      <c r="O165" s="146">
        <v>0</v>
      </c>
      <c r="P165" s="146">
        <f t="shared" si="1"/>
        <v>0</v>
      </c>
      <c r="Q165" s="146">
        <v>0</v>
      </c>
      <c r="R165" s="146">
        <f t="shared" si="2"/>
        <v>0</v>
      </c>
      <c r="S165" s="146">
        <v>0</v>
      </c>
      <c r="T165" s="147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8" t="s">
        <v>119</v>
      </c>
      <c r="AT165" s="148" t="s">
        <v>115</v>
      </c>
      <c r="AU165" s="148" t="s">
        <v>81</v>
      </c>
      <c r="AY165" s="16" t="s">
        <v>113</v>
      </c>
      <c r="BE165" s="149">
        <f t="shared" si="4"/>
        <v>0</v>
      </c>
      <c r="BF165" s="149">
        <f t="shared" si="5"/>
        <v>0</v>
      </c>
      <c r="BG165" s="149">
        <f t="shared" si="6"/>
        <v>0</v>
      </c>
      <c r="BH165" s="149">
        <f t="shared" si="7"/>
        <v>0</v>
      </c>
      <c r="BI165" s="149">
        <f t="shared" si="8"/>
        <v>0</v>
      </c>
      <c r="BJ165" s="16" t="s">
        <v>79</v>
      </c>
      <c r="BK165" s="149">
        <f t="shared" si="9"/>
        <v>0</v>
      </c>
      <c r="BL165" s="16" t="s">
        <v>119</v>
      </c>
      <c r="BM165" s="148" t="s">
        <v>216</v>
      </c>
    </row>
    <row r="166" spans="1:65" s="2" customFormat="1" ht="16.5" customHeight="1">
      <c r="A166" s="28"/>
      <c r="B166" s="136"/>
      <c r="C166" s="165" t="s">
        <v>7</v>
      </c>
      <c r="D166" s="165" t="s">
        <v>168</v>
      </c>
      <c r="E166" s="166" t="s">
        <v>217</v>
      </c>
      <c r="F166" s="167" t="s">
        <v>218</v>
      </c>
      <c r="G166" s="168" t="s">
        <v>193</v>
      </c>
      <c r="H166" s="169">
        <v>1</v>
      </c>
      <c r="I166" s="170">
        <v>0</v>
      </c>
      <c r="J166" s="170">
        <f t="shared" si="0"/>
        <v>0</v>
      </c>
      <c r="K166" s="171"/>
      <c r="L166" s="172"/>
      <c r="M166" s="173" t="s">
        <v>1</v>
      </c>
      <c r="N166" s="174" t="s">
        <v>36</v>
      </c>
      <c r="O166" s="146">
        <v>0</v>
      </c>
      <c r="P166" s="146">
        <f t="shared" si="1"/>
        <v>0</v>
      </c>
      <c r="Q166" s="146">
        <v>0.154</v>
      </c>
      <c r="R166" s="146">
        <f t="shared" si="2"/>
        <v>0.154</v>
      </c>
      <c r="S166" s="146">
        <v>0</v>
      </c>
      <c r="T166" s="147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8" t="s">
        <v>171</v>
      </c>
      <c r="AT166" s="148" t="s">
        <v>168</v>
      </c>
      <c r="AU166" s="148" t="s">
        <v>81</v>
      </c>
      <c r="AY166" s="16" t="s">
        <v>113</v>
      </c>
      <c r="BE166" s="149">
        <f t="shared" si="4"/>
        <v>0</v>
      </c>
      <c r="BF166" s="149">
        <f t="shared" si="5"/>
        <v>0</v>
      </c>
      <c r="BG166" s="149">
        <f t="shared" si="6"/>
        <v>0</v>
      </c>
      <c r="BH166" s="149">
        <f t="shared" si="7"/>
        <v>0</v>
      </c>
      <c r="BI166" s="149">
        <f t="shared" si="8"/>
        <v>0</v>
      </c>
      <c r="BJ166" s="16" t="s">
        <v>79</v>
      </c>
      <c r="BK166" s="149">
        <f t="shared" si="9"/>
        <v>0</v>
      </c>
      <c r="BL166" s="16" t="s">
        <v>119</v>
      </c>
      <c r="BM166" s="148" t="s">
        <v>219</v>
      </c>
    </row>
    <row r="167" spans="1:65" s="2" customFormat="1" ht="24.2" customHeight="1">
      <c r="A167" s="28"/>
      <c r="B167" s="136"/>
      <c r="C167" s="137" t="s">
        <v>220</v>
      </c>
      <c r="D167" s="137" t="s">
        <v>115</v>
      </c>
      <c r="E167" s="138" t="s">
        <v>221</v>
      </c>
      <c r="F167" s="139" t="s">
        <v>222</v>
      </c>
      <c r="G167" s="140" t="s">
        <v>193</v>
      </c>
      <c r="H167" s="141">
        <v>11</v>
      </c>
      <c r="I167" s="142">
        <v>0</v>
      </c>
      <c r="J167" s="142">
        <f t="shared" si="0"/>
        <v>0</v>
      </c>
      <c r="K167" s="143"/>
      <c r="L167" s="29"/>
      <c r="M167" s="144" t="s">
        <v>1</v>
      </c>
      <c r="N167" s="145" t="s">
        <v>36</v>
      </c>
      <c r="O167" s="146">
        <v>0</v>
      </c>
      <c r="P167" s="146">
        <f t="shared" si="1"/>
        <v>0</v>
      </c>
      <c r="Q167" s="146">
        <v>4.0000000000000002E-4</v>
      </c>
      <c r="R167" s="146">
        <f t="shared" si="2"/>
        <v>4.4000000000000003E-3</v>
      </c>
      <c r="S167" s="146">
        <v>0</v>
      </c>
      <c r="T167" s="147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8" t="s">
        <v>119</v>
      </c>
      <c r="AT167" s="148" t="s">
        <v>115</v>
      </c>
      <c r="AU167" s="148" t="s">
        <v>81</v>
      </c>
      <c r="AY167" s="16" t="s">
        <v>113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6" t="s">
        <v>79</v>
      </c>
      <c r="BK167" s="149">
        <f t="shared" si="9"/>
        <v>0</v>
      </c>
      <c r="BL167" s="16" t="s">
        <v>119</v>
      </c>
      <c r="BM167" s="148" t="s">
        <v>223</v>
      </c>
    </row>
    <row r="168" spans="1:65" s="2" customFormat="1" ht="16.5" customHeight="1">
      <c r="A168" s="28"/>
      <c r="B168" s="136"/>
      <c r="C168" s="165" t="s">
        <v>224</v>
      </c>
      <c r="D168" s="165" t="s">
        <v>168</v>
      </c>
      <c r="E168" s="166" t="s">
        <v>225</v>
      </c>
      <c r="F168" s="167" t="s">
        <v>226</v>
      </c>
      <c r="G168" s="168" t="s">
        <v>193</v>
      </c>
      <c r="H168" s="169">
        <v>11</v>
      </c>
      <c r="I168" s="170">
        <v>0</v>
      </c>
      <c r="J168" s="170">
        <f t="shared" si="0"/>
        <v>0</v>
      </c>
      <c r="K168" s="171"/>
      <c r="L168" s="172"/>
      <c r="M168" s="173" t="s">
        <v>1</v>
      </c>
      <c r="N168" s="174" t="s">
        <v>36</v>
      </c>
      <c r="O168" s="146">
        <v>0</v>
      </c>
      <c r="P168" s="146">
        <f t="shared" si="1"/>
        <v>0</v>
      </c>
      <c r="Q168" s="146">
        <v>6.6000000000000003E-2</v>
      </c>
      <c r="R168" s="146">
        <f t="shared" si="2"/>
        <v>0.72599999999999998</v>
      </c>
      <c r="S168" s="146">
        <v>0</v>
      </c>
      <c r="T168" s="147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8" t="s">
        <v>171</v>
      </c>
      <c r="AT168" s="148" t="s">
        <v>168</v>
      </c>
      <c r="AU168" s="148" t="s">
        <v>81</v>
      </c>
      <c r="AY168" s="16" t="s">
        <v>113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6" t="s">
        <v>79</v>
      </c>
      <c r="BK168" s="149">
        <f t="shared" si="9"/>
        <v>0</v>
      </c>
      <c r="BL168" s="16" t="s">
        <v>119</v>
      </c>
      <c r="BM168" s="148" t="s">
        <v>227</v>
      </c>
    </row>
    <row r="169" spans="1:65" s="2" customFormat="1" ht="24.2" customHeight="1">
      <c r="A169" s="28"/>
      <c r="B169" s="136"/>
      <c r="C169" s="137" t="s">
        <v>228</v>
      </c>
      <c r="D169" s="137" t="s">
        <v>115</v>
      </c>
      <c r="E169" s="138" t="s">
        <v>229</v>
      </c>
      <c r="F169" s="139" t="s">
        <v>230</v>
      </c>
      <c r="G169" s="140" t="s">
        <v>193</v>
      </c>
      <c r="H169" s="141">
        <v>12</v>
      </c>
      <c r="I169" s="142">
        <v>0</v>
      </c>
      <c r="J169" s="142">
        <f t="shared" si="0"/>
        <v>0</v>
      </c>
      <c r="K169" s="143"/>
      <c r="L169" s="29"/>
      <c r="M169" s="144" t="s">
        <v>1</v>
      </c>
      <c r="N169" s="145" t="s">
        <v>36</v>
      </c>
      <c r="O169" s="146">
        <v>0</v>
      </c>
      <c r="P169" s="146">
        <f t="shared" si="1"/>
        <v>0</v>
      </c>
      <c r="Q169" s="146">
        <v>4.0000000000000002E-4</v>
      </c>
      <c r="R169" s="146">
        <f t="shared" si="2"/>
        <v>4.8000000000000004E-3</v>
      </c>
      <c r="S169" s="146">
        <v>0</v>
      </c>
      <c r="T169" s="147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8" t="s">
        <v>119</v>
      </c>
      <c r="AT169" s="148" t="s">
        <v>115</v>
      </c>
      <c r="AU169" s="148" t="s">
        <v>81</v>
      </c>
      <c r="AY169" s="16" t="s">
        <v>113</v>
      </c>
      <c r="BE169" s="149">
        <f t="shared" si="4"/>
        <v>0</v>
      </c>
      <c r="BF169" s="149">
        <f t="shared" si="5"/>
        <v>0</v>
      </c>
      <c r="BG169" s="149">
        <f t="shared" si="6"/>
        <v>0</v>
      </c>
      <c r="BH169" s="149">
        <f t="shared" si="7"/>
        <v>0</v>
      </c>
      <c r="BI169" s="149">
        <f t="shared" si="8"/>
        <v>0</v>
      </c>
      <c r="BJ169" s="16" t="s">
        <v>79</v>
      </c>
      <c r="BK169" s="149">
        <f t="shared" si="9"/>
        <v>0</v>
      </c>
      <c r="BL169" s="16" t="s">
        <v>119</v>
      </c>
      <c r="BM169" s="148" t="s">
        <v>231</v>
      </c>
    </row>
    <row r="170" spans="1:65" s="2" customFormat="1" ht="16.5" customHeight="1">
      <c r="A170" s="28"/>
      <c r="B170" s="136"/>
      <c r="C170" s="165" t="s">
        <v>232</v>
      </c>
      <c r="D170" s="165" t="s">
        <v>168</v>
      </c>
      <c r="E170" s="166" t="s">
        <v>233</v>
      </c>
      <c r="F170" s="167" t="s">
        <v>234</v>
      </c>
      <c r="G170" s="168" t="s">
        <v>193</v>
      </c>
      <c r="H170" s="169">
        <v>3</v>
      </c>
      <c r="I170" s="170">
        <v>0</v>
      </c>
      <c r="J170" s="170">
        <f t="shared" si="0"/>
        <v>0</v>
      </c>
      <c r="K170" s="171"/>
      <c r="L170" s="172"/>
      <c r="M170" s="173" t="s">
        <v>1</v>
      </c>
      <c r="N170" s="174" t="s">
        <v>36</v>
      </c>
      <c r="O170" s="146">
        <v>0</v>
      </c>
      <c r="P170" s="146">
        <f t="shared" si="1"/>
        <v>0</v>
      </c>
      <c r="Q170" s="146">
        <v>8.6660000000000001E-2</v>
      </c>
      <c r="R170" s="146">
        <f t="shared" si="2"/>
        <v>0.25997999999999999</v>
      </c>
      <c r="S170" s="146">
        <v>0</v>
      </c>
      <c r="T170" s="147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8" t="s">
        <v>171</v>
      </c>
      <c r="AT170" s="148" t="s">
        <v>168</v>
      </c>
      <c r="AU170" s="148" t="s">
        <v>81</v>
      </c>
      <c r="AY170" s="16" t="s">
        <v>113</v>
      </c>
      <c r="BE170" s="149">
        <f t="shared" si="4"/>
        <v>0</v>
      </c>
      <c r="BF170" s="149">
        <f t="shared" si="5"/>
        <v>0</v>
      </c>
      <c r="BG170" s="149">
        <f t="shared" si="6"/>
        <v>0</v>
      </c>
      <c r="BH170" s="149">
        <f t="shared" si="7"/>
        <v>0</v>
      </c>
      <c r="BI170" s="149">
        <f t="shared" si="8"/>
        <v>0</v>
      </c>
      <c r="BJ170" s="16" t="s">
        <v>79</v>
      </c>
      <c r="BK170" s="149">
        <f t="shared" si="9"/>
        <v>0</v>
      </c>
      <c r="BL170" s="16" t="s">
        <v>119</v>
      </c>
      <c r="BM170" s="148" t="s">
        <v>235</v>
      </c>
    </row>
    <row r="171" spans="1:65" s="2" customFormat="1" ht="16.5" customHeight="1">
      <c r="A171" s="28"/>
      <c r="B171" s="136"/>
      <c r="C171" s="165" t="s">
        <v>236</v>
      </c>
      <c r="D171" s="165" t="s">
        <v>168</v>
      </c>
      <c r="E171" s="166" t="s">
        <v>237</v>
      </c>
      <c r="F171" s="167" t="s">
        <v>238</v>
      </c>
      <c r="G171" s="168" t="s">
        <v>193</v>
      </c>
      <c r="H171" s="169">
        <v>9</v>
      </c>
      <c r="I171" s="170">
        <v>0</v>
      </c>
      <c r="J171" s="170">
        <f t="shared" si="0"/>
        <v>0</v>
      </c>
      <c r="K171" s="171"/>
      <c r="L171" s="172"/>
      <c r="M171" s="173" t="s">
        <v>1</v>
      </c>
      <c r="N171" s="174" t="s">
        <v>36</v>
      </c>
      <c r="O171" s="146">
        <v>0</v>
      </c>
      <c r="P171" s="146">
        <f t="shared" si="1"/>
        <v>0</v>
      </c>
      <c r="Q171" s="146">
        <v>9.6000000000000002E-2</v>
      </c>
      <c r="R171" s="146">
        <f t="shared" si="2"/>
        <v>0.86399999999999999</v>
      </c>
      <c r="S171" s="146">
        <v>0</v>
      </c>
      <c r="T171" s="147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8" t="s">
        <v>171</v>
      </c>
      <c r="AT171" s="148" t="s">
        <v>168</v>
      </c>
      <c r="AU171" s="148" t="s">
        <v>81</v>
      </c>
      <c r="AY171" s="16" t="s">
        <v>113</v>
      </c>
      <c r="BE171" s="149">
        <f t="shared" si="4"/>
        <v>0</v>
      </c>
      <c r="BF171" s="149">
        <f t="shared" si="5"/>
        <v>0</v>
      </c>
      <c r="BG171" s="149">
        <f t="shared" si="6"/>
        <v>0</v>
      </c>
      <c r="BH171" s="149">
        <f t="shared" si="7"/>
        <v>0</v>
      </c>
      <c r="BI171" s="149">
        <f t="shared" si="8"/>
        <v>0</v>
      </c>
      <c r="BJ171" s="16" t="s">
        <v>79</v>
      </c>
      <c r="BK171" s="149">
        <f t="shared" si="9"/>
        <v>0</v>
      </c>
      <c r="BL171" s="16" t="s">
        <v>119</v>
      </c>
      <c r="BM171" s="148" t="s">
        <v>239</v>
      </c>
    </row>
    <row r="172" spans="1:65" s="2" customFormat="1" ht="24.2" customHeight="1">
      <c r="A172" s="28"/>
      <c r="B172" s="136"/>
      <c r="C172" s="137" t="s">
        <v>240</v>
      </c>
      <c r="D172" s="137" t="s">
        <v>115</v>
      </c>
      <c r="E172" s="138" t="s">
        <v>241</v>
      </c>
      <c r="F172" s="139" t="s">
        <v>242</v>
      </c>
      <c r="G172" s="140" t="s">
        <v>132</v>
      </c>
      <c r="H172" s="141">
        <v>59.8</v>
      </c>
      <c r="I172" s="142">
        <v>0</v>
      </c>
      <c r="J172" s="142">
        <f t="shared" si="0"/>
        <v>0</v>
      </c>
      <c r="K172" s="143"/>
      <c r="L172" s="29"/>
      <c r="M172" s="144" t="s">
        <v>1</v>
      </c>
      <c r="N172" s="145" t="s">
        <v>36</v>
      </c>
      <c r="O172" s="146">
        <v>0</v>
      </c>
      <c r="P172" s="146">
        <f t="shared" si="1"/>
        <v>0</v>
      </c>
      <c r="Q172" s="146">
        <v>0</v>
      </c>
      <c r="R172" s="146">
        <f t="shared" si="2"/>
        <v>0</v>
      </c>
      <c r="S172" s="146">
        <v>0</v>
      </c>
      <c r="T172" s="147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8" t="s">
        <v>119</v>
      </c>
      <c r="AT172" s="148" t="s">
        <v>115</v>
      </c>
      <c r="AU172" s="148" t="s">
        <v>81</v>
      </c>
      <c r="AY172" s="16" t="s">
        <v>113</v>
      </c>
      <c r="BE172" s="149">
        <f t="shared" si="4"/>
        <v>0</v>
      </c>
      <c r="BF172" s="149">
        <f t="shared" si="5"/>
        <v>0</v>
      </c>
      <c r="BG172" s="149">
        <f t="shared" si="6"/>
        <v>0</v>
      </c>
      <c r="BH172" s="149">
        <f t="shared" si="7"/>
        <v>0</v>
      </c>
      <c r="BI172" s="149">
        <f t="shared" si="8"/>
        <v>0</v>
      </c>
      <c r="BJ172" s="16" t="s">
        <v>79</v>
      </c>
      <c r="BK172" s="149">
        <f t="shared" si="9"/>
        <v>0</v>
      </c>
      <c r="BL172" s="16" t="s">
        <v>119</v>
      </c>
      <c r="BM172" s="148" t="s">
        <v>243</v>
      </c>
    </row>
    <row r="173" spans="1:65" s="13" customFormat="1">
      <c r="B173" s="150"/>
      <c r="D173" s="151" t="s">
        <v>121</v>
      </c>
      <c r="E173" s="152" t="s">
        <v>1</v>
      </c>
      <c r="F173" s="153" t="s">
        <v>244</v>
      </c>
      <c r="H173" s="154">
        <v>59.8</v>
      </c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121</v>
      </c>
      <c r="AU173" s="152" t="s">
        <v>81</v>
      </c>
      <c r="AV173" s="13" t="s">
        <v>81</v>
      </c>
      <c r="AW173" s="13" t="s">
        <v>26</v>
      </c>
      <c r="AX173" s="13" t="s">
        <v>79</v>
      </c>
      <c r="AY173" s="152" t="s">
        <v>113</v>
      </c>
    </row>
    <row r="174" spans="1:65" s="2" customFormat="1" ht="21.75" customHeight="1">
      <c r="A174" s="28"/>
      <c r="B174" s="136"/>
      <c r="C174" s="165" t="s">
        <v>245</v>
      </c>
      <c r="D174" s="165" t="s">
        <v>168</v>
      </c>
      <c r="E174" s="166" t="s">
        <v>246</v>
      </c>
      <c r="F174" s="167" t="s">
        <v>247</v>
      </c>
      <c r="G174" s="168" t="s">
        <v>132</v>
      </c>
      <c r="H174" s="169">
        <v>59.8</v>
      </c>
      <c r="I174" s="170">
        <v>0</v>
      </c>
      <c r="J174" s="170">
        <f t="shared" ref="J174:J180" si="10">ROUND(I174*H174,2)</f>
        <v>0</v>
      </c>
      <c r="K174" s="171"/>
      <c r="L174" s="172"/>
      <c r="M174" s="173" t="s">
        <v>1</v>
      </c>
      <c r="N174" s="174" t="s">
        <v>36</v>
      </c>
      <c r="O174" s="146">
        <v>0</v>
      </c>
      <c r="P174" s="146">
        <f t="shared" ref="P174:P180" si="11">O174*H174</f>
        <v>0</v>
      </c>
      <c r="Q174" s="146">
        <v>8.0000000000000004E-4</v>
      </c>
      <c r="R174" s="146">
        <f t="shared" ref="R174:R180" si="12">Q174*H174</f>
        <v>4.7840000000000001E-2</v>
      </c>
      <c r="S174" s="146">
        <v>0</v>
      </c>
      <c r="T174" s="147">
        <f t="shared" ref="T174:T180" si="13"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8" t="s">
        <v>171</v>
      </c>
      <c r="AT174" s="148" t="s">
        <v>168</v>
      </c>
      <c r="AU174" s="148" t="s">
        <v>81</v>
      </c>
      <c r="AY174" s="16" t="s">
        <v>113</v>
      </c>
      <c r="BE174" s="149">
        <f t="shared" ref="BE174:BE180" si="14">IF(N174="základní",J174,0)</f>
        <v>0</v>
      </c>
      <c r="BF174" s="149">
        <f t="shared" ref="BF174:BF180" si="15">IF(N174="snížená",J174,0)</f>
        <v>0</v>
      </c>
      <c r="BG174" s="149">
        <f t="shared" ref="BG174:BG180" si="16">IF(N174="zákl. přenesená",J174,0)</f>
        <v>0</v>
      </c>
      <c r="BH174" s="149">
        <f t="shared" ref="BH174:BH180" si="17">IF(N174="sníž. přenesená",J174,0)</f>
        <v>0</v>
      </c>
      <c r="BI174" s="149">
        <f t="shared" ref="BI174:BI180" si="18">IF(N174="nulová",J174,0)</f>
        <v>0</v>
      </c>
      <c r="BJ174" s="16" t="s">
        <v>79</v>
      </c>
      <c r="BK174" s="149">
        <f t="shared" ref="BK174:BK180" si="19">ROUND(I174*H174,2)</f>
        <v>0</v>
      </c>
      <c r="BL174" s="16" t="s">
        <v>119</v>
      </c>
      <c r="BM174" s="148" t="s">
        <v>248</v>
      </c>
    </row>
    <row r="175" spans="1:65" s="2" customFormat="1" ht="16.5" customHeight="1">
      <c r="A175" s="28"/>
      <c r="B175" s="136"/>
      <c r="C175" s="137" t="s">
        <v>249</v>
      </c>
      <c r="D175" s="137" t="s">
        <v>115</v>
      </c>
      <c r="E175" s="138" t="s">
        <v>250</v>
      </c>
      <c r="F175" s="139" t="s">
        <v>251</v>
      </c>
      <c r="G175" s="140" t="s">
        <v>252</v>
      </c>
      <c r="H175" s="141">
        <v>1</v>
      </c>
      <c r="I175" s="142">
        <v>0</v>
      </c>
      <c r="J175" s="142">
        <f t="shared" si="10"/>
        <v>0</v>
      </c>
      <c r="K175" s="143"/>
      <c r="L175" s="29"/>
      <c r="M175" s="144" t="s">
        <v>1</v>
      </c>
      <c r="N175" s="145" t="s">
        <v>36</v>
      </c>
      <c r="O175" s="146">
        <v>0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8" t="s">
        <v>119</v>
      </c>
      <c r="AT175" s="148" t="s">
        <v>115</v>
      </c>
      <c r="AU175" s="148" t="s">
        <v>81</v>
      </c>
      <c r="AY175" s="16" t="s">
        <v>113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6" t="s">
        <v>79</v>
      </c>
      <c r="BK175" s="149">
        <f t="shared" si="19"/>
        <v>0</v>
      </c>
      <c r="BL175" s="16" t="s">
        <v>119</v>
      </c>
      <c r="BM175" s="148" t="s">
        <v>253</v>
      </c>
    </row>
    <row r="176" spans="1:65" s="2" customFormat="1" ht="24.2" customHeight="1">
      <c r="A176" s="28"/>
      <c r="B176" s="136"/>
      <c r="C176" s="137" t="s">
        <v>254</v>
      </c>
      <c r="D176" s="137" t="s">
        <v>115</v>
      </c>
      <c r="E176" s="138" t="s">
        <v>255</v>
      </c>
      <c r="F176" s="139" t="s">
        <v>301</v>
      </c>
      <c r="G176" s="140" t="s">
        <v>252</v>
      </c>
      <c r="H176" s="141">
        <v>1</v>
      </c>
      <c r="I176" s="142">
        <v>0</v>
      </c>
      <c r="J176" s="142">
        <f t="shared" si="10"/>
        <v>0</v>
      </c>
      <c r="K176" s="143"/>
      <c r="L176" s="29"/>
      <c r="M176" s="144" t="s">
        <v>1</v>
      </c>
      <c r="N176" s="145" t="s">
        <v>36</v>
      </c>
      <c r="O176" s="146">
        <v>0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8" t="s">
        <v>119</v>
      </c>
      <c r="AT176" s="148" t="s">
        <v>115</v>
      </c>
      <c r="AU176" s="148" t="s">
        <v>81</v>
      </c>
      <c r="AY176" s="16" t="s">
        <v>113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6" t="s">
        <v>79</v>
      </c>
      <c r="BK176" s="149">
        <f t="shared" si="19"/>
        <v>0</v>
      </c>
      <c r="BL176" s="16" t="s">
        <v>119</v>
      </c>
      <c r="BM176" s="148" t="s">
        <v>256</v>
      </c>
    </row>
    <row r="177" spans="1:65" s="2" customFormat="1" ht="24.2" customHeight="1">
      <c r="A177" s="28"/>
      <c r="B177" s="136"/>
      <c r="C177" s="137" t="s">
        <v>257</v>
      </c>
      <c r="D177" s="137" t="s">
        <v>115</v>
      </c>
      <c r="E177" s="138" t="s">
        <v>258</v>
      </c>
      <c r="F177" s="139" t="s">
        <v>302</v>
      </c>
      <c r="G177" s="140" t="s">
        <v>1</v>
      </c>
      <c r="H177" s="141">
        <v>1</v>
      </c>
      <c r="I177" s="142">
        <v>0</v>
      </c>
      <c r="J177" s="142">
        <f t="shared" si="10"/>
        <v>0</v>
      </c>
      <c r="K177" s="143"/>
      <c r="L177" s="29"/>
      <c r="M177" s="144" t="s">
        <v>1</v>
      </c>
      <c r="N177" s="145" t="s">
        <v>36</v>
      </c>
      <c r="O177" s="146">
        <v>0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8" t="s">
        <v>119</v>
      </c>
      <c r="AT177" s="148" t="s">
        <v>115</v>
      </c>
      <c r="AU177" s="148" t="s">
        <v>81</v>
      </c>
      <c r="AY177" s="16" t="s">
        <v>113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6" t="s">
        <v>79</v>
      </c>
      <c r="BK177" s="149">
        <f t="shared" si="19"/>
        <v>0</v>
      </c>
      <c r="BL177" s="16" t="s">
        <v>119</v>
      </c>
      <c r="BM177" s="148" t="s">
        <v>259</v>
      </c>
    </row>
    <row r="178" spans="1:65" s="2" customFormat="1" ht="16.5" customHeight="1">
      <c r="A178" s="28"/>
      <c r="B178" s="136"/>
      <c r="C178" s="137" t="s">
        <v>260</v>
      </c>
      <c r="D178" s="137" t="s">
        <v>115</v>
      </c>
      <c r="E178" s="138" t="s">
        <v>261</v>
      </c>
      <c r="F178" s="139" t="s">
        <v>303</v>
      </c>
      <c r="G178" s="140" t="s">
        <v>252</v>
      </c>
      <c r="H178" s="141">
        <v>1</v>
      </c>
      <c r="I178" s="142">
        <v>0</v>
      </c>
      <c r="J178" s="142">
        <f t="shared" si="10"/>
        <v>0</v>
      </c>
      <c r="K178" s="143"/>
      <c r="L178" s="29"/>
      <c r="M178" s="144" t="s">
        <v>1</v>
      </c>
      <c r="N178" s="145" t="s">
        <v>36</v>
      </c>
      <c r="O178" s="146">
        <v>0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8" t="s">
        <v>119</v>
      </c>
      <c r="AT178" s="148" t="s">
        <v>115</v>
      </c>
      <c r="AU178" s="148" t="s">
        <v>81</v>
      </c>
      <c r="AY178" s="16" t="s">
        <v>113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6" t="s">
        <v>79</v>
      </c>
      <c r="BK178" s="149">
        <f t="shared" si="19"/>
        <v>0</v>
      </c>
      <c r="BL178" s="16" t="s">
        <v>119</v>
      </c>
      <c r="BM178" s="148" t="s">
        <v>262</v>
      </c>
    </row>
    <row r="179" spans="1:65" s="2" customFormat="1" ht="16.5" customHeight="1">
      <c r="A179" s="28"/>
      <c r="B179" s="136"/>
      <c r="C179" s="137" t="s">
        <v>263</v>
      </c>
      <c r="D179" s="137" t="s">
        <v>115</v>
      </c>
      <c r="E179" s="138" t="s">
        <v>264</v>
      </c>
      <c r="F179" s="139" t="s">
        <v>265</v>
      </c>
      <c r="G179" s="140" t="s">
        <v>252</v>
      </c>
      <c r="H179" s="141">
        <v>1</v>
      </c>
      <c r="I179" s="142">
        <v>0</v>
      </c>
      <c r="J179" s="142">
        <f t="shared" si="10"/>
        <v>0</v>
      </c>
      <c r="K179" s="143"/>
      <c r="L179" s="29"/>
      <c r="M179" s="144" t="s">
        <v>1</v>
      </c>
      <c r="N179" s="145" t="s">
        <v>36</v>
      </c>
      <c r="O179" s="146">
        <v>0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8" t="s">
        <v>119</v>
      </c>
      <c r="AT179" s="148" t="s">
        <v>115</v>
      </c>
      <c r="AU179" s="148" t="s">
        <v>81</v>
      </c>
      <c r="AY179" s="16" t="s">
        <v>113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6" t="s">
        <v>79</v>
      </c>
      <c r="BK179" s="149">
        <f t="shared" si="19"/>
        <v>0</v>
      </c>
      <c r="BL179" s="16" t="s">
        <v>119</v>
      </c>
      <c r="BM179" s="148" t="s">
        <v>266</v>
      </c>
    </row>
    <row r="180" spans="1:65" s="2" customFormat="1" ht="24.2" customHeight="1">
      <c r="A180" s="28"/>
      <c r="B180" s="136"/>
      <c r="C180" s="137" t="s">
        <v>267</v>
      </c>
      <c r="D180" s="137" t="s">
        <v>115</v>
      </c>
      <c r="E180" s="138" t="s">
        <v>268</v>
      </c>
      <c r="F180" s="139" t="s">
        <v>306</v>
      </c>
      <c r="G180" s="140" t="s">
        <v>252</v>
      </c>
      <c r="H180" s="141">
        <v>1</v>
      </c>
      <c r="I180" s="142">
        <v>0</v>
      </c>
      <c r="J180" s="142">
        <f t="shared" si="10"/>
        <v>0</v>
      </c>
      <c r="K180" s="143"/>
      <c r="L180" s="29"/>
      <c r="M180" s="144" t="s">
        <v>1</v>
      </c>
      <c r="N180" s="145" t="s">
        <v>36</v>
      </c>
      <c r="O180" s="146">
        <v>0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8" t="s">
        <v>119</v>
      </c>
      <c r="AT180" s="148" t="s">
        <v>115</v>
      </c>
      <c r="AU180" s="148" t="s">
        <v>81</v>
      </c>
      <c r="AY180" s="16" t="s">
        <v>113</v>
      </c>
      <c r="BE180" s="149">
        <f t="shared" si="14"/>
        <v>0</v>
      </c>
      <c r="BF180" s="149">
        <f t="shared" si="15"/>
        <v>0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6" t="s">
        <v>79</v>
      </c>
      <c r="BK180" s="149">
        <f t="shared" si="19"/>
        <v>0</v>
      </c>
      <c r="BL180" s="16" t="s">
        <v>119</v>
      </c>
      <c r="BM180" s="148" t="s">
        <v>269</v>
      </c>
    </row>
    <row r="181" spans="1:65" s="12" customFormat="1" ht="22.9" customHeight="1">
      <c r="B181" s="124"/>
      <c r="D181" s="125" t="s">
        <v>70</v>
      </c>
      <c r="E181" s="134" t="s">
        <v>149</v>
      </c>
      <c r="F181" s="134" t="s">
        <v>270</v>
      </c>
      <c r="J181" s="135">
        <f>BK181</f>
        <v>0</v>
      </c>
      <c r="L181" s="124"/>
      <c r="M181" s="128"/>
      <c r="N181" s="129"/>
      <c r="O181" s="129"/>
      <c r="P181" s="130">
        <f>SUM(P182:P184)</f>
        <v>0</v>
      </c>
      <c r="Q181" s="129"/>
      <c r="R181" s="130">
        <f>SUM(R182:R184)</f>
        <v>181.44</v>
      </c>
      <c r="S181" s="129"/>
      <c r="T181" s="131">
        <f>SUM(T182:T184)</f>
        <v>0</v>
      </c>
      <c r="AR181" s="125" t="s">
        <v>79</v>
      </c>
      <c r="AT181" s="132" t="s">
        <v>70</v>
      </c>
      <c r="AU181" s="132" t="s">
        <v>79</v>
      </c>
      <c r="AY181" s="125" t="s">
        <v>113</v>
      </c>
      <c r="BK181" s="133">
        <f>SUM(BK182:BK184)</f>
        <v>0</v>
      </c>
    </row>
    <row r="182" spans="1:65" s="2" customFormat="1" ht="24.2" customHeight="1">
      <c r="A182" s="28"/>
      <c r="B182" s="136"/>
      <c r="C182" s="137" t="s">
        <v>271</v>
      </c>
      <c r="D182" s="137" t="s">
        <v>115</v>
      </c>
      <c r="E182" s="138" t="s">
        <v>272</v>
      </c>
      <c r="F182" s="139" t="s">
        <v>273</v>
      </c>
      <c r="G182" s="140" t="s">
        <v>118</v>
      </c>
      <c r="H182" s="141">
        <v>84</v>
      </c>
      <c r="I182" s="142">
        <v>0</v>
      </c>
      <c r="J182" s="142">
        <f>ROUND(I182*H182,2)</f>
        <v>0</v>
      </c>
      <c r="K182" s="143"/>
      <c r="L182" s="29"/>
      <c r="M182" s="144" t="s">
        <v>1</v>
      </c>
      <c r="N182" s="145" t="s">
        <v>36</v>
      </c>
      <c r="O182" s="146">
        <v>0</v>
      </c>
      <c r="P182" s="146">
        <f>O182*H182</f>
        <v>0</v>
      </c>
      <c r="Q182" s="146">
        <v>2.16</v>
      </c>
      <c r="R182" s="146">
        <f>Q182*H182</f>
        <v>181.44</v>
      </c>
      <c r="S182" s="146">
        <v>0</v>
      </c>
      <c r="T182" s="147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8" t="s">
        <v>119</v>
      </c>
      <c r="AT182" s="148" t="s">
        <v>115</v>
      </c>
      <c r="AU182" s="148" t="s">
        <v>81</v>
      </c>
      <c r="AY182" s="16" t="s">
        <v>113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6" t="s">
        <v>79</v>
      </c>
      <c r="BK182" s="149">
        <f>ROUND(I182*H182,2)</f>
        <v>0</v>
      </c>
      <c r="BL182" s="16" t="s">
        <v>119</v>
      </c>
      <c r="BM182" s="148" t="s">
        <v>274</v>
      </c>
    </row>
    <row r="183" spans="1:65" s="2" customFormat="1" ht="29.25">
      <c r="A183" s="28"/>
      <c r="B183" s="29"/>
      <c r="C183" s="28"/>
      <c r="D183" s="151" t="s">
        <v>275</v>
      </c>
      <c r="E183" s="28"/>
      <c r="F183" s="175" t="s">
        <v>276</v>
      </c>
      <c r="G183" s="28"/>
      <c r="H183" s="28"/>
      <c r="I183" s="28"/>
      <c r="J183" s="28"/>
      <c r="K183" s="28"/>
      <c r="L183" s="29"/>
      <c r="M183" s="176"/>
      <c r="N183" s="177"/>
      <c r="O183" s="54"/>
      <c r="P183" s="54"/>
      <c r="Q183" s="54"/>
      <c r="R183" s="54"/>
      <c r="S183" s="54"/>
      <c r="T183" s="55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6" t="s">
        <v>275</v>
      </c>
      <c r="AU183" s="16" t="s">
        <v>81</v>
      </c>
    </row>
    <row r="184" spans="1:65" s="13" customFormat="1">
      <c r="B184" s="150"/>
      <c r="D184" s="151" t="s">
        <v>121</v>
      </c>
      <c r="E184" s="152" t="s">
        <v>1</v>
      </c>
      <c r="F184" s="153" t="s">
        <v>304</v>
      </c>
      <c r="H184" s="154">
        <v>84</v>
      </c>
      <c r="L184" s="150"/>
      <c r="M184" s="155"/>
      <c r="N184" s="156"/>
      <c r="O184" s="156"/>
      <c r="P184" s="156"/>
      <c r="Q184" s="156"/>
      <c r="R184" s="156"/>
      <c r="S184" s="156"/>
      <c r="T184" s="157"/>
      <c r="AT184" s="152" t="s">
        <v>121</v>
      </c>
      <c r="AU184" s="152" t="s">
        <v>81</v>
      </c>
      <c r="AV184" s="13" t="s">
        <v>81</v>
      </c>
      <c r="AW184" s="13" t="s">
        <v>26</v>
      </c>
      <c r="AX184" s="13" t="s">
        <v>79</v>
      </c>
      <c r="AY184" s="152" t="s">
        <v>113</v>
      </c>
    </row>
    <row r="185" spans="1:65" s="12" customFormat="1" ht="22.9" customHeight="1">
      <c r="B185" s="124"/>
      <c r="D185" s="125" t="s">
        <v>70</v>
      </c>
      <c r="E185" s="134" t="s">
        <v>160</v>
      </c>
      <c r="F185" s="134" t="s">
        <v>277</v>
      </c>
      <c r="J185" s="135">
        <f>BK185</f>
        <v>0</v>
      </c>
      <c r="L185" s="124"/>
      <c r="M185" s="128"/>
      <c r="N185" s="129"/>
      <c r="O185" s="129"/>
      <c r="P185" s="130">
        <f>SUM(P186:P188)</f>
        <v>0</v>
      </c>
      <c r="Q185" s="129"/>
      <c r="R185" s="130">
        <f>SUM(R186:R188)</f>
        <v>1.01095</v>
      </c>
      <c r="S185" s="129"/>
      <c r="T185" s="131">
        <f>SUM(T186:T188)</f>
        <v>0</v>
      </c>
      <c r="AR185" s="125" t="s">
        <v>79</v>
      </c>
      <c r="AT185" s="132" t="s">
        <v>70</v>
      </c>
      <c r="AU185" s="132" t="s">
        <v>79</v>
      </c>
      <c r="AY185" s="125" t="s">
        <v>113</v>
      </c>
      <c r="BK185" s="133">
        <f>SUM(BK186:BK188)</f>
        <v>0</v>
      </c>
    </row>
    <row r="186" spans="1:65" s="2" customFormat="1" ht="24.2" customHeight="1">
      <c r="A186" s="28"/>
      <c r="B186" s="136"/>
      <c r="C186" s="137" t="s">
        <v>278</v>
      </c>
      <c r="D186" s="137" t="s">
        <v>115</v>
      </c>
      <c r="E186" s="138" t="s">
        <v>279</v>
      </c>
      <c r="F186" s="139" t="s">
        <v>280</v>
      </c>
      <c r="G186" s="140" t="s">
        <v>132</v>
      </c>
      <c r="H186" s="141">
        <v>5</v>
      </c>
      <c r="I186" s="142">
        <v>0</v>
      </c>
      <c r="J186" s="142">
        <f>ROUND(I186*H186,2)</f>
        <v>0</v>
      </c>
      <c r="K186" s="143"/>
      <c r="L186" s="29"/>
      <c r="M186" s="144" t="s">
        <v>1</v>
      </c>
      <c r="N186" s="145" t="s">
        <v>36</v>
      </c>
      <c r="O186" s="146">
        <v>0</v>
      </c>
      <c r="P186" s="146">
        <f>O186*H186</f>
        <v>0</v>
      </c>
      <c r="Q186" s="146">
        <v>0.20219000000000001</v>
      </c>
      <c r="R186" s="146">
        <f>Q186*H186</f>
        <v>1.01095</v>
      </c>
      <c r="S186" s="146">
        <v>0</v>
      </c>
      <c r="T186" s="147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8" t="s">
        <v>119</v>
      </c>
      <c r="AT186" s="148" t="s">
        <v>115</v>
      </c>
      <c r="AU186" s="148" t="s">
        <v>81</v>
      </c>
      <c r="AY186" s="16" t="s">
        <v>113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79</v>
      </c>
      <c r="BK186" s="149">
        <f>ROUND(I186*H186,2)</f>
        <v>0</v>
      </c>
      <c r="BL186" s="16" t="s">
        <v>119</v>
      </c>
      <c r="BM186" s="148" t="s">
        <v>281</v>
      </c>
    </row>
    <row r="187" spans="1:65" s="13" customFormat="1">
      <c r="B187" s="150"/>
      <c r="D187" s="151" t="s">
        <v>121</v>
      </c>
      <c r="E187" s="152" t="s">
        <v>1</v>
      </c>
      <c r="F187" s="153" t="s">
        <v>282</v>
      </c>
      <c r="H187" s="154">
        <v>5</v>
      </c>
      <c r="L187" s="150"/>
      <c r="M187" s="155"/>
      <c r="N187" s="156"/>
      <c r="O187" s="156"/>
      <c r="P187" s="156"/>
      <c r="Q187" s="156"/>
      <c r="R187" s="156"/>
      <c r="S187" s="156"/>
      <c r="T187" s="157"/>
      <c r="AT187" s="152" t="s">
        <v>121</v>
      </c>
      <c r="AU187" s="152" t="s">
        <v>81</v>
      </c>
      <c r="AV187" s="13" t="s">
        <v>81</v>
      </c>
      <c r="AW187" s="13" t="s">
        <v>26</v>
      </c>
      <c r="AX187" s="13" t="s">
        <v>79</v>
      </c>
      <c r="AY187" s="152" t="s">
        <v>113</v>
      </c>
    </row>
    <row r="188" spans="1:65" s="2" customFormat="1" ht="16.5" customHeight="1">
      <c r="A188" s="28"/>
      <c r="B188" s="136"/>
      <c r="C188" s="165"/>
      <c r="D188" s="165"/>
      <c r="E188" s="166"/>
      <c r="F188" s="167"/>
      <c r="G188" s="168"/>
      <c r="H188" s="169"/>
      <c r="I188" s="170"/>
      <c r="J188" s="170"/>
      <c r="K188" s="171"/>
      <c r="L188" s="172"/>
      <c r="M188" s="173" t="s">
        <v>1</v>
      </c>
      <c r="N188" s="174" t="s">
        <v>36</v>
      </c>
      <c r="O188" s="146">
        <v>0</v>
      </c>
      <c r="P188" s="146">
        <f>O188*H188</f>
        <v>0</v>
      </c>
      <c r="Q188" s="146">
        <v>0.108</v>
      </c>
      <c r="R188" s="146">
        <f>Q188*H188</f>
        <v>0</v>
      </c>
      <c r="S188" s="146">
        <v>0</v>
      </c>
      <c r="T188" s="147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8" t="s">
        <v>171</v>
      </c>
      <c r="AT188" s="148" t="s">
        <v>168</v>
      </c>
      <c r="AU188" s="148" t="s">
        <v>81</v>
      </c>
      <c r="AY188" s="16" t="s">
        <v>113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6" t="s">
        <v>79</v>
      </c>
      <c r="BK188" s="149">
        <f>ROUND(I188*H188,2)</f>
        <v>0</v>
      </c>
      <c r="BL188" s="16" t="s">
        <v>119</v>
      </c>
      <c r="BM188" s="148" t="s">
        <v>283</v>
      </c>
    </row>
    <row r="189" spans="1:65" s="12" customFormat="1" ht="22.9" customHeight="1">
      <c r="B189" s="124"/>
      <c r="D189" s="125" t="s">
        <v>70</v>
      </c>
      <c r="E189" s="134" t="s">
        <v>284</v>
      </c>
      <c r="F189" s="134" t="s">
        <v>285</v>
      </c>
      <c r="J189" s="135">
        <f>BK189</f>
        <v>0</v>
      </c>
      <c r="L189" s="124"/>
      <c r="M189" s="128"/>
      <c r="N189" s="129"/>
      <c r="O189" s="129"/>
      <c r="P189" s="130">
        <f>P190</f>
        <v>0</v>
      </c>
      <c r="Q189" s="129"/>
      <c r="R189" s="130">
        <f>R190</f>
        <v>0</v>
      </c>
      <c r="S189" s="129"/>
      <c r="T189" s="131">
        <f>T190</f>
        <v>0</v>
      </c>
      <c r="AR189" s="125" t="s">
        <v>79</v>
      </c>
      <c r="AT189" s="132" t="s">
        <v>70</v>
      </c>
      <c r="AU189" s="132" t="s">
        <v>79</v>
      </c>
      <c r="AY189" s="125" t="s">
        <v>113</v>
      </c>
      <c r="BK189" s="133">
        <f>BK190</f>
        <v>0</v>
      </c>
    </row>
    <row r="190" spans="1:65" s="2" customFormat="1" ht="24.2" customHeight="1">
      <c r="A190" s="28"/>
      <c r="B190" s="136"/>
      <c r="C190" s="137" t="s">
        <v>286</v>
      </c>
      <c r="D190" s="137" t="s">
        <v>115</v>
      </c>
      <c r="E190" s="138" t="s">
        <v>287</v>
      </c>
      <c r="F190" s="139" t="s">
        <v>288</v>
      </c>
      <c r="G190" s="140" t="s">
        <v>156</v>
      </c>
      <c r="H190" s="141">
        <v>217.459</v>
      </c>
      <c r="I190" s="142">
        <v>0</v>
      </c>
      <c r="J190" s="142">
        <f>ROUND(I190*H190,2)</f>
        <v>0</v>
      </c>
      <c r="K190" s="143"/>
      <c r="L190" s="29"/>
      <c r="M190" s="144" t="s">
        <v>1</v>
      </c>
      <c r="N190" s="145" t="s">
        <v>36</v>
      </c>
      <c r="O190" s="146">
        <v>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8" t="s">
        <v>119</v>
      </c>
      <c r="AT190" s="148" t="s">
        <v>115</v>
      </c>
      <c r="AU190" s="148" t="s">
        <v>81</v>
      </c>
      <c r="AY190" s="16" t="s">
        <v>113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79</v>
      </c>
      <c r="BK190" s="149">
        <f>ROUND(I190*H190,2)</f>
        <v>0</v>
      </c>
      <c r="BL190" s="16" t="s">
        <v>119</v>
      </c>
      <c r="BM190" s="148" t="s">
        <v>289</v>
      </c>
    </row>
    <row r="191" spans="1:65" s="12" customFormat="1" ht="25.9" customHeight="1">
      <c r="B191" s="124"/>
      <c r="D191" s="125" t="s">
        <v>70</v>
      </c>
      <c r="E191" s="126" t="s">
        <v>290</v>
      </c>
      <c r="F191" s="126" t="s">
        <v>291</v>
      </c>
      <c r="J191" s="127">
        <f>BK191</f>
        <v>0</v>
      </c>
      <c r="L191" s="124"/>
      <c r="M191" s="128"/>
      <c r="N191" s="129"/>
      <c r="O191" s="129"/>
      <c r="P191" s="130">
        <f>P192</f>
        <v>0</v>
      </c>
      <c r="Q191" s="129"/>
      <c r="R191" s="130">
        <f>R192</f>
        <v>0</v>
      </c>
      <c r="S191" s="129"/>
      <c r="T191" s="131">
        <f>T192</f>
        <v>0</v>
      </c>
      <c r="AR191" s="125" t="s">
        <v>144</v>
      </c>
      <c r="AT191" s="132" t="s">
        <v>70</v>
      </c>
      <c r="AU191" s="132" t="s">
        <v>71</v>
      </c>
      <c r="AY191" s="125" t="s">
        <v>113</v>
      </c>
      <c r="BK191" s="133">
        <f>BK192</f>
        <v>0</v>
      </c>
    </row>
    <row r="192" spans="1:65" s="12" customFormat="1" ht="22.9" customHeight="1">
      <c r="B192" s="124"/>
      <c r="D192" s="125" t="s">
        <v>70</v>
      </c>
      <c r="E192" s="134" t="s">
        <v>292</v>
      </c>
      <c r="F192" s="134" t="s">
        <v>293</v>
      </c>
      <c r="J192" s="135">
        <f>BK192</f>
        <v>0</v>
      </c>
      <c r="L192" s="124"/>
      <c r="M192" s="128"/>
      <c r="N192" s="129"/>
      <c r="O192" s="129"/>
      <c r="P192" s="130">
        <f>SUM(P193:P194)</f>
        <v>0</v>
      </c>
      <c r="Q192" s="129"/>
      <c r="R192" s="130">
        <f>SUM(R193:R194)</f>
        <v>0</v>
      </c>
      <c r="S192" s="129"/>
      <c r="T192" s="131">
        <f>SUM(T193:T194)</f>
        <v>0</v>
      </c>
      <c r="AR192" s="125" t="s">
        <v>144</v>
      </c>
      <c r="AT192" s="132" t="s">
        <v>70</v>
      </c>
      <c r="AU192" s="132" t="s">
        <v>79</v>
      </c>
      <c r="AY192" s="125" t="s">
        <v>113</v>
      </c>
      <c r="BK192" s="133">
        <f>SUM(BK193:BK194)</f>
        <v>0</v>
      </c>
    </row>
    <row r="193" spans="1:65" s="2" customFormat="1" ht="33" customHeight="1">
      <c r="A193" s="28"/>
      <c r="B193" s="136"/>
      <c r="C193" s="137" t="s">
        <v>81</v>
      </c>
      <c r="D193" s="137" t="s">
        <v>115</v>
      </c>
      <c r="E193" s="138" t="s">
        <v>294</v>
      </c>
      <c r="F193" s="139" t="s">
        <v>295</v>
      </c>
      <c r="G193" s="140" t="s">
        <v>296</v>
      </c>
      <c r="H193" s="141">
        <v>1</v>
      </c>
      <c r="I193" s="142">
        <v>0</v>
      </c>
      <c r="J193" s="142">
        <f>ROUND(I193*H193,2)</f>
        <v>0</v>
      </c>
      <c r="K193" s="143"/>
      <c r="L193" s="29"/>
      <c r="M193" s="144" t="s">
        <v>1</v>
      </c>
      <c r="N193" s="145" t="s">
        <v>36</v>
      </c>
      <c r="O193" s="146">
        <v>0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8" t="s">
        <v>297</v>
      </c>
      <c r="AT193" s="148" t="s">
        <v>115</v>
      </c>
      <c r="AU193" s="148" t="s">
        <v>81</v>
      </c>
      <c r="AY193" s="16" t="s">
        <v>113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6" t="s">
        <v>79</v>
      </c>
      <c r="BK193" s="149">
        <f>ROUND(I193*H193,2)</f>
        <v>0</v>
      </c>
      <c r="BL193" s="16" t="s">
        <v>297</v>
      </c>
      <c r="BM193" s="148" t="s">
        <v>298</v>
      </c>
    </row>
    <row r="194" spans="1:65" s="2" customFormat="1" ht="39">
      <c r="A194" s="28"/>
      <c r="B194" s="29"/>
      <c r="C194" s="28"/>
      <c r="D194" s="151" t="s">
        <v>275</v>
      </c>
      <c r="E194" s="28"/>
      <c r="F194" s="175" t="s">
        <v>299</v>
      </c>
      <c r="G194" s="28"/>
      <c r="H194" s="28"/>
      <c r="I194" s="28"/>
      <c r="J194" s="28"/>
      <c r="K194" s="28"/>
      <c r="L194" s="29"/>
      <c r="M194" s="178"/>
      <c r="N194" s="179"/>
      <c r="O194" s="180"/>
      <c r="P194" s="180"/>
      <c r="Q194" s="180"/>
      <c r="R194" s="180"/>
      <c r="S194" s="180"/>
      <c r="T194" s="181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6" t="s">
        <v>275</v>
      </c>
      <c r="AU194" s="16" t="s">
        <v>81</v>
      </c>
    </row>
    <row r="195" spans="1:65" s="2" customFormat="1" ht="6.95" customHeight="1">
      <c r="A195" s="28"/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29"/>
      <c r="M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</row>
  </sheetData>
  <autoFilter ref="C124:K19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Dětské hřiště</vt:lpstr>
      <vt:lpstr>'Dětské hřiště'!Názvy_tisku</vt:lpstr>
      <vt:lpstr>'Rekapitulace stavby'!Názvy_tisku</vt:lpstr>
      <vt:lpstr>'Dětské hřiště'!Oblast_tisku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Chadim</dc:creator>
  <cp:lastModifiedBy>Tomáš Kytlík</cp:lastModifiedBy>
  <dcterms:created xsi:type="dcterms:W3CDTF">2022-07-29T06:37:46Z</dcterms:created>
  <dcterms:modified xsi:type="dcterms:W3CDTF">2022-08-02T10:48:09Z</dcterms:modified>
</cp:coreProperties>
</file>