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Nové konstrukce" sheetId="3" r:id="rId3"/>
    <sheet name="03 - Zateplení obvodového..." sheetId="4" r:id="rId4"/>
    <sheet name="04 - Střešní plášť" sheetId="5" r:id="rId5"/>
    <sheet name="05 - Rozpočet ÚT" sheetId="6" r:id="rId6"/>
    <sheet name="06.1 - Vzduchotechnika do..." sheetId="7" r:id="rId7"/>
    <sheet name="06.2 - Vzduchotechnika mo..." sheetId="8" r:id="rId8"/>
    <sheet name="07.1 - Instalace NN - dod..." sheetId="9" r:id="rId9"/>
    <sheet name="07.2 - Instalace NN - MONTÁŽ" sheetId="10" r:id="rId10"/>
    <sheet name="07.3 - Sdělovací rozvody ..." sheetId="11" r:id="rId11"/>
    <sheet name="07.4 - Sdělovací rozvody ..." sheetId="12" r:id="rId12"/>
    <sheet name="08 - ZTI " sheetId="13" r:id="rId13"/>
    <sheet name="09 - Zpevněné plochy" sheetId="14" r:id="rId14"/>
    <sheet name="VRN - Vedlejší rozpočtové..." sheetId="15" r:id="rId15"/>
  </sheets>
  <definedNames>
    <definedName name="_xlnm.Print_Area" localSheetId="0">'Rekapitulace stavby'!$D$4:$AO$76,'Rekapitulace stavby'!$C$82:$AQ$111</definedName>
    <definedName name="_xlnm.Print_Titles" localSheetId="0">'Rekapitulace stavby'!$92:$92</definedName>
    <definedName name="_xlnm._FilterDatabase" localSheetId="1" hidden="1">'01 - Bourací práce'!$C$133:$K$477</definedName>
    <definedName name="_xlnm.Print_Area" localSheetId="1">'01 - Bourací práce'!$C$4:$J$76,'01 - Bourací práce'!$C$82:$J$115,'01 - Bourací práce'!$C$121:$K$477</definedName>
    <definedName name="_xlnm.Print_Titles" localSheetId="1">'01 - Bourací práce'!$133:$133</definedName>
    <definedName name="_xlnm._FilterDatabase" localSheetId="2" hidden="1">'02 - Nové konstrukce'!$C$136:$K$983</definedName>
    <definedName name="_xlnm.Print_Area" localSheetId="2">'02 - Nové konstrukce'!$C$4:$J$76,'02 - Nové konstrukce'!$C$82:$J$118,'02 - Nové konstrukce'!$C$124:$K$983</definedName>
    <definedName name="_xlnm.Print_Titles" localSheetId="2">'02 - Nové konstrukce'!$136:$136</definedName>
    <definedName name="_xlnm._FilterDatabase" localSheetId="3" hidden="1">'03 - Zateplení obvodového...'!$C$129:$K$576</definedName>
    <definedName name="_xlnm.Print_Area" localSheetId="3">'03 - Zateplení obvodového...'!$C$4:$J$76,'03 - Zateplení obvodového...'!$C$82:$J$111,'03 - Zateplení obvodového...'!$C$117:$K$576</definedName>
    <definedName name="_xlnm.Print_Titles" localSheetId="3">'03 - Zateplení obvodového...'!$129:$129</definedName>
    <definedName name="_xlnm._FilterDatabase" localSheetId="4" hidden="1">'04 - Střešní plášť'!$C$122:$K$284</definedName>
    <definedName name="_xlnm.Print_Area" localSheetId="4">'04 - Střešní plášť'!$C$4:$J$76,'04 - Střešní plášť'!$C$82:$J$104,'04 - Střešní plášť'!$C$110:$K$284</definedName>
    <definedName name="_xlnm.Print_Titles" localSheetId="4">'04 - Střešní plášť'!$122:$122</definedName>
    <definedName name="_xlnm._FilterDatabase" localSheetId="5" hidden="1">'05 - Rozpočet ÚT'!$C$115:$K$143</definedName>
    <definedName name="_xlnm.Print_Area" localSheetId="5">'05 - Rozpočet ÚT'!$C$4:$J$76,'05 - Rozpočet ÚT'!$C$82:$J$97,'05 - Rozpočet ÚT'!$C$103:$K$143</definedName>
    <definedName name="_xlnm.Print_Titles" localSheetId="5">'05 - Rozpočet ÚT'!$115:$115</definedName>
    <definedName name="_xlnm._FilterDatabase" localSheetId="6" hidden="1">'06.1 - Vzduchotechnika do...'!$C$120:$K$154</definedName>
    <definedName name="_xlnm.Print_Area" localSheetId="6">'06.1 - Vzduchotechnika do...'!$C$4:$J$76,'06.1 - Vzduchotechnika do...'!$C$82:$J$100,'06.1 - Vzduchotechnika do...'!$C$106:$K$154</definedName>
    <definedName name="_xlnm.Print_Titles" localSheetId="6">'06.1 - Vzduchotechnika do...'!$120:$120</definedName>
    <definedName name="_xlnm._FilterDatabase" localSheetId="7" hidden="1">'06.2 - Vzduchotechnika mo...'!$C$120:$K$158</definedName>
    <definedName name="_xlnm.Print_Area" localSheetId="7">'06.2 - Vzduchotechnika mo...'!$C$4:$J$76,'06.2 - Vzduchotechnika mo...'!$C$82:$J$100,'06.2 - Vzduchotechnika mo...'!$C$106:$K$158</definedName>
    <definedName name="_xlnm.Print_Titles" localSheetId="7">'06.2 - Vzduchotechnika mo...'!$120:$120</definedName>
    <definedName name="_xlnm._FilterDatabase" localSheetId="8" hidden="1">'07.1 - Instalace NN - dod...'!$C$121:$K$191</definedName>
    <definedName name="_xlnm.Print_Area" localSheetId="8">'07.1 - Instalace NN - dod...'!$C$4:$J$76,'07.1 - Instalace NN - dod...'!$C$82:$J$101,'07.1 - Instalace NN - dod...'!$C$107:$K$191</definedName>
    <definedName name="_xlnm.Print_Titles" localSheetId="8">'07.1 - Instalace NN - dod...'!$121:$121</definedName>
    <definedName name="_xlnm._FilterDatabase" localSheetId="9" hidden="1">'07.2 - Instalace NN - MONTÁŽ'!$C$121:$K$204</definedName>
    <definedName name="_xlnm.Print_Area" localSheetId="9">'07.2 - Instalace NN - MONTÁŽ'!$C$4:$J$76,'07.2 - Instalace NN - MONTÁŽ'!$C$82:$J$101,'07.2 - Instalace NN - MONTÁŽ'!$C$107:$K$204</definedName>
    <definedName name="_xlnm.Print_Titles" localSheetId="9">'07.2 - Instalace NN - MONTÁŽ'!$121:$121</definedName>
    <definedName name="_xlnm._FilterDatabase" localSheetId="10" hidden="1">'07.3 - Sdělovací rozvody ...'!$C$122:$K$148</definedName>
    <definedName name="_xlnm.Print_Area" localSheetId="10">'07.3 - Sdělovací rozvody ...'!$C$4:$J$76,'07.3 - Sdělovací rozvody ...'!$C$82:$J$102,'07.3 - Sdělovací rozvody ...'!$C$108:$K$148</definedName>
    <definedName name="_xlnm.Print_Titles" localSheetId="10">'07.3 - Sdělovací rozvody ...'!$122:$122</definedName>
    <definedName name="_xlnm._FilterDatabase" localSheetId="11" hidden="1">'07.4 - Sdělovací rozvody ...'!$C$120:$K$139</definedName>
    <definedName name="_xlnm.Print_Area" localSheetId="11">'07.4 - Sdělovací rozvody ...'!$C$4:$J$76,'07.4 - Sdělovací rozvody ...'!$C$82:$J$100,'07.4 - Sdělovací rozvody ...'!$C$106:$K$139</definedName>
    <definedName name="_xlnm.Print_Titles" localSheetId="11">'07.4 - Sdělovací rozvody ...'!$120:$120</definedName>
    <definedName name="_xlnm._FilterDatabase" localSheetId="12" hidden="1">'08 - ZTI '!$C$125:$K$272</definedName>
    <definedName name="_xlnm.Print_Area" localSheetId="12">'08 - ZTI '!$C$4:$J$76,'08 - ZTI '!$C$82:$J$107,'08 - ZTI '!$C$113:$K$272</definedName>
    <definedName name="_xlnm.Print_Titles" localSheetId="12">'08 - ZTI '!$125:$125</definedName>
    <definedName name="_xlnm._FilterDatabase" localSheetId="13" hidden="1">'09 - Zpevněné plochy'!$C$120:$K$193</definedName>
    <definedName name="_xlnm.Print_Area" localSheetId="13">'09 - Zpevněné plochy'!$C$4:$J$76,'09 - Zpevněné plochy'!$C$82:$J$102,'09 - Zpevněné plochy'!$C$108:$K$193</definedName>
    <definedName name="_xlnm.Print_Titles" localSheetId="13">'09 - Zpevněné plochy'!$120:$120</definedName>
    <definedName name="_xlnm._FilterDatabase" localSheetId="14" hidden="1">'VRN - Vedlejší rozpočtové...'!$C$116:$K$125</definedName>
    <definedName name="_xlnm.Print_Area" localSheetId="14">'VRN - Vedlejší rozpočtové...'!$C$4:$J$76,'VRN - Vedlejší rozpočtové...'!$C$82:$J$98,'VRN - Vedlejší rozpočtové...'!$C$104:$K$125</definedName>
    <definedName name="_xlnm.Print_Titles" localSheetId="14">'VRN - Vedlejší rozpočtové...'!$116:$116</definedName>
  </definedNames>
  <calcPr/>
</workbook>
</file>

<file path=xl/calcChain.xml><?xml version="1.0" encoding="utf-8"?>
<calcChain xmlns="http://schemas.openxmlformats.org/spreadsheetml/2006/main">
  <c i="15" l="1" r="J37"/>
  <c r="J36"/>
  <c i="1" r="AY110"/>
  <c i="15" r="J35"/>
  <c i="1" r="AX110"/>
  <c i="15"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92"/>
  <c r="J17"/>
  <c r="J12"/>
  <c r="J111"/>
  <c r="E7"/>
  <c r="E107"/>
  <c i="14" r="J37"/>
  <c r="J36"/>
  <c i="1" r="AY109"/>
  <c i="14" r="J35"/>
  <c i="1" r="AX109"/>
  <c i="14" r="BI193"/>
  <c r="BH193"/>
  <c r="BG193"/>
  <c r="BF193"/>
  <c r="T193"/>
  <c r="T192"/>
  <c r="R193"/>
  <c r="R192"/>
  <c r="P193"/>
  <c r="P192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30"/>
  <c r="BH130"/>
  <c r="BG130"/>
  <c r="BF130"/>
  <c r="T130"/>
  <c r="R130"/>
  <c r="P130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89"/>
  <c r="E7"/>
  <c r="E85"/>
  <c i="13" r="J37"/>
  <c r="J36"/>
  <c i="1" r="AY108"/>
  <c i="13" r="J35"/>
  <c i="1" r="AX108"/>
  <c i="13"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89"/>
  <c r="E7"/>
  <c r="E85"/>
  <c i="12" r="J39"/>
  <c r="J38"/>
  <c i="1" r="AY107"/>
  <c i="12" r="J37"/>
  <c i="1" r="AX107"/>
  <c i="12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118"/>
  <c r="J19"/>
  <c r="J17"/>
  <c r="E17"/>
  <c r="F93"/>
  <c r="J16"/>
  <c r="J14"/>
  <c r="J115"/>
  <c r="E7"/>
  <c r="E85"/>
  <c i="11" r="J39"/>
  <c r="J38"/>
  <c i="1" r="AY106"/>
  <c i="11" r="J37"/>
  <c i="1" r="AX106"/>
  <c i="11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93"/>
  <c r="J22"/>
  <c r="J20"/>
  <c r="E20"/>
  <c r="F94"/>
  <c r="J19"/>
  <c r="J17"/>
  <c r="E17"/>
  <c r="F119"/>
  <c r="J16"/>
  <c r="J14"/>
  <c r="J117"/>
  <c r="E7"/>
  <c r="E85"/>
  <c i="10" r="J39"/>
  <c r="J38"/>
  <c i="1" r="AY105"/>
  <c i="10" r="J37"/>
  <c i="1" r="AX105"/>
  <c i="10"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91"/>
  <c r="E7"/>
  <c r="E85"/>
  <c i="9" r="J39"/>
  <c r="J38"/>
  <c i="1" r="AY104"/>
  <c i="9" r="J37"/>
  <c i="1" r="AX104"/>
  <c i="9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91"/>
  <c r="E89"/>
  <c r="J26"/>
  <c r="E26"/>
  <c r="J94"/>
  <c r="J25"/>
  <c r="J23"/>
  <c r="E23"/>
  <c r="J118"/>
  <c r="J22"/>
  <c r="J20"/>
  <c r="E20"/>
  <c r="F119"/>
  <c r="J19"/>
  <c r="J17"/>
  <c r="E17"/>
  <c r="F118"/>
  <c r="J16"/>
  <c r="J14"/>
  <c r="J91"/>
  <c r="E7"/>
  <c r="E110"/>
  <c i="8" r="J39"/>
  <c r="J38"/>
  <c i="1" r="AY102"/>
  <c i="8" r="J37"/>
  <c i="1" r="AX102"/>
  <c i="8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94"/>
  <c r="J19"/>
  <c r="J17"/>
  <c r="E17"/>
  <c r="F93"/>
  <c r="J16"/>
  <c r="J14"/>
  <c r="J115"/>
  <c r="E7"/>
  <c r="E109"/>
  <c i="7" r="J39"/>
  <c r="J38"/>
  <c i="1" r="AY101"/>
  <c i="7" r="J37"/>
  <c i="1" r="AX101"/>
  <c i="7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117"/>
  <c r="J16"/>
  <c r="J14"/>
  <c r="J91"/>
  <c r="E7"/>
  <c r="E85"/>
  <c i="6" r="J37"/>
  <c r="J36"/>
  <c i="1" r="AY99"/>
  <c i="6" r="J35"/>
  <c i="1" r="AX99"/>
  <c i="6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91"/>
  <c r="J20"/>
  <c r="J18"/>
  <c r="E18"/>
  <c r="F113"/>
  <c r="J17"/>
  <c r="J15"/>
  <c r="E15"/>
  <c r="F112"/>
  <c r="J14"/>
  <c r="J12"/>
  <c r="J110"/>
  <c r="E7"/>
  <c r="E106"/>
  <c i="5" r="J37"/>
  <c r="J36"/>
  <c i="1" r="AY98"/>
  <c i="5" r="J35"/>
  <c i="1" r="AX98"/>
  <c i="5"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0"/>
  <c r="BH230"/>
  <c r="BG230"/>
  <c r="BF230"/>
  <c r="T230"/>
  <c r="T229"/>
  <c r="R230"/>
  <c r="R229"/>
  <c r="P230"/>
  <c r="P229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84"/>
  <c r="BH184"/>
  <c r="BG184"/>
  <c r="BF184"/>
  <c r="T184"/>
  <c r="R184"/>
  <c r="P184"/>
  <c r="BI174"/>
  <c r="BH174"/>
  <c r="BG174"/>
  <c r="BF174"/>
  <c r="T174"/>
  <c r="R174"/>
  <c r="P174"/>
  <c r="BI170"/>
  <c r="BH170"/>
  <c r="BG170"/>
  <c r="BF170"/>
  <c r="T170"/>
  <c r="R170"/>
  <c r="P170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38"/>
  <c r="BH138"/>
  <c r="BG138"/>
  <c r="BF138"/>
  <c r="T138"/>
  <c r="R138"/>
  <c r="P138"/>
  <c r="BI134"/>
  <c r="BH134"/>
  <c r="BG134"/>
  <c r="BF134"/>
  <c r="T134"/>
  <c r="R134"/>
  <c r="P134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92"/>
  <c r="J17"/>
  <c r="J12"/>
  <c r="J117"/>
  <c r="E7"/>
  <c r="E113"/>
  <c i="4" r="J37"/>
  <c r="J36"/>
  <c i="1" r="AY97"/>
  <c i="4" r="J35"/>
  <c i="1" r="AX97"/>
  <c i="4" r="BI572"/>
  <c r="BH572"/>
  <c r="BG572"/>
  <c r="BF572"/>
  <c r="T572"/>
  <c r="T571"/>
  <c r="R572"/>
  <c r="R571"/>
  <c r="P572"/>
  <c r="P571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49"/>
  <c r="BH549"/>
  <c r="BG549"/>
  <c r="BF549"/>
  <c r="T549"/>
  <c r="R549"/>
  <c r="P549"/>
  <c r="BI546"/>
  <c r="BH546"/>
  <c r="BG546"/>
  <c r="BF546"/>
  <c r="T546"/>
  <c r="R546"/>
  <c r="P546"/>
  <c r="BI545"/>
  <c r="BH545"/>
  <c r="BG545"/>
  <c r="BF545"/>
  <c r="T545"/>
  <c r="R545"/>
  <c r="P545"/>
  <c r="BI542"/>
  <c r="BH542"/>
  <c r="BG542"/>
  <c r="BF542"/>
  <c r="T542"/>
  <c r="R542"/>
  <c r="P542"/>
  <c r="BI538"/>
  <c r="BH538"/>
  <c r="BG538"/>
  <c r="BF538"/>
  <c r="T538"/>
  <c r="R538"/>
  <c r="P538"/>
  <c r="BI535"/>
  <c r="BH535"/>
  <c r="BG535"/>
  <c r="BF535"/>
  <c r="T535"/>
  <c r="R535"/>
  <c r="P535"/>
  <c r="BI533"/>
  <c r="BH533"/>
  <c r="BG533"/>
  <c r="BF533"/>
  <c r="T533"/>
  <c r="R533"/>
  <c r="P533"/>
  <c r="BI527"/>
  <c r="BH527"/>
  <c r="BG527"/>
  <c r="BF527"/>
  <c r="T527"/>
  <c r="R527"/>
  <c r="P527"/>
  <c r="BI523"/>
  <c r="BH523"/>
  <c r="BG523"/>
  <c r="BF523"/>
  <c r="T523"/>
  <c r="R523"/>
  <c r="P523"/>
  <c r="BI518"/>
  <c r="BH518"/>
  <c r="BG518"/>
  <c r="BF518"/>
  <c r="T518"/>
  <c r="R518"/>
  <c r="P518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8"/>
  <c r="BH498"/>
  <c r="BG498"/>
  <c r="BF498"/>
  <c r="T498"/>
  <c r="R498"/>
  <c r="P498"/>
  <c r="BI494"/>
  <c r="BH494"/>
  <c r="BG494"/>
  <c r="BF494"/>
  <c r="T494"/>
  <c r="R494"/>
  <c r="P494"/>
  <c r="BI491"/>
  <c r="BH491"/>
  <c r="BG491"/>
  <c r="BF491"/>
  <c r="T491"/>
  <c r="R491"/>
  <c r="P491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2"/>
  <c r="BH472"/>
  <c r="BG472"/>
  <c r="BF472"/>
  <c r="T472"/>
  <c r="R472"/>
  <c r="P472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T458"/>
  <c r="R459"/>
  <c r="R458"/>
  <c r="P459"/>
  <c r="P458"/>
  <c r="BI457"/>
  <c r="BH457"/>
  <c r="BG457"/>
  <c r="BF457"/>
  <c r="T457"/>
  <c r="R457"/>
  <c r="P457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2"/>
  <c r="BH422"/>
  <c r="BG422"/>
  <c r="BF422"/>
  <c r="T422"/>
  <c r="R422"/>
  <c r="P422"/>
  <c r="BI409"/>
  <c r="BH409"/>
  <c r="BG409"/>
  <c r="BF409"/>
  <c r="T409"/>
  <c r="R409"/>
  <c r="P409"/>
  <c r="BI387"/>
  <c r="BH387"/>
  <c r="BG387"/>
  <c r="BF387"/>
  <c r="T387"/>
  <c r="R387"/>
  <c r="P387"/>
  <c r="BI384"/>
  <c r="BH384"/>
  <c r="BG384"/>
  <c r="BF384"/>
  <c r="T384"/>
  <c r="R384"/>
  <c r="P384"/>
  <c r="BI379"/>
  <c r="BH379"/>
  <c r="BG379"/>
  <c r="BF379"/>
  <c r="T379"/>
  <c r="R379"/>
  <c r="P379"/>
  <c r="BI372"/>
  <c r="BH372"/>
  <c r="BG372"/>
  <c r="BF372"/>
  <c r="T372"/>
  <c r="R372"/>
  <c r="P372"/>
  <c r="BI369"/>
  <c r="BH369"/>
  <c r="BG369"/>
  <c r="BF369"/>
  <c r="T369"/>
  <c r="R369"/>
  <c r="P369"/>
  <c r="BI362"/>
  <c r="BH362"/>
  <c r="BG362"/>
  <c r="BF362"/>
  <c r="T362"/>
  <c r="R362"/>
  <c r="P362"/>
  <c r="BI334"/>
  <c r="BH334"/>
  <c r="BG334"/>
  <c r="BF334"/>
  <c r="T334"/>
  <c r="R334"/>
  <c r="P334"/>
  <c r="BI308"/>
  <c r="BH308"/>
  <c r="BG308"/>
  <c r="BF308"/>
  <c r="T308"/>
  <c r="R308"/>
  <c r="P30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52"/>
  <c r="BH252"/>
  <c r="BG252"/>
  <c r="BF252"/>
  <c r="T252"/>
  <c r="R252"/>
  <c r="P252"/>
  <c r="BI249"/>
  <c r="BH249"/>
  <c r="BG249"/>
  <c r="BF249"/>
  <c r="T249"/>
  <c r="R249"/>
  <c r="P249"/>
  <c r="BI240"/>
  <c r="BH240"/>
  <c r="BG240"/>
  <c r="BF240"/>
  <c r="T240"/>
  <c r="R240"/>
  <c r="P240"/>
  <c r="BI237"/>
  <c r="BH237"/>
  <c r="BG237"/>
  <c r="BF237"/>
  <c r="T237"/>
  <c r="R237"/>
  <c r="P23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J126"/>
  <c r="F126"/>
  <c r="F124"/>
  <c r="E122"/>
  <c r="J91"/>
  <c r="F91"/>
  <c r="F89"/>
  <c r="E87"/>
  <c r="J24"/>
  <c r="E24"/>
  <c r="J92"/>
  <c r="J23"/>
  <c r="J18"/>
  <c r="E18"/>
  <c r="F127"/>
  <c r="J17"/>
  <c r="J12"/>
  <c r="J89"/>
  <c r="E7"/>
  <c r="E120"/>
  <c i="3" r="J37"/>
  <c r="J36"/>
  <c i="1" r="AY96"/>
  <c i="3" r="J35"/>
  <c i="1" r="AX96"/>
  <c i="3" r="BI982"/>
  <c r="BH982"/>
  <c r="BG982"/>
  <c r="BF982"/>
  <c r="T982"/>
  <c r="R982"/>
  <c r="P982"/>
  <c r="BI978"/>
  <c r="BH978"/>
  <c r="BG978"/>
  <c r="BF978"/>
  <c r="T978"/>
  <c r="R978"/>
  <c r="P978"/>
  <c r="BI975"/>
  <c r="BH975"/>
  <c r="BG975"/>
  <c r="BF975"/>
  <c r="T975"/>
  <c r="R975"/>
  <c r="P975"/>
  <c r="BI953"/>
  <c r="BH953"/>
  <c r="BG953"/>
  <c r="BF953"/>
  <c r="T953"/>
  <c r="R953"/>
  <c r="P953"/>
  <c r="BI949"/>
  <c r="BH949"/>
  <c r="BG949"/>
  <c r="BF949"/>
  <c r="T949"/>
  <c r="R949"/>
  <c r="P949"/>
  <c r="BI947"/>
  <c r="BH947"/>
  <c r="BG947"/>
  <c r="BF947"/>
  <c r="T947"/>
  <c r="R947"/>
  <c r="P947"/>
  <c r="BI945"/>
  <c r="BH945"/>
  <c r="BG945"/>
  <c r="BF945"/>
  <c r="T945"/>
  <c r="R945"/>
  <c r="P945"/>
  <c r="BI943"/>
  <c r="BH943"/>
  <c r="BG943"/>
  <c r="BF943"/>
  <c r="T943"/>
  <c r="R943"/>
  <c r="P943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3"/>
  <c r="BH933"/>
  <c r="BG933"/>
  <c r="BF933"/>
  <c r="T933"/>
  <c r="R933"/>
  <c r="P933"/>
  <c r="BI931"/>
  <c r="BH931"/>
  <c r="BG931"/>
  <c r="BF931"/>
  <c r="T931"/>
  <c r="R931"/>
  <c r="P931"/>
  <c r="BI908"/>
  <c r="BH908"/>
  <c r="BG908"/>
  <c r="BF908"/>
  <c r="T908"/>
  <c r="R908"/>
  <c r="P908"/>
  <c r="BI906"/>
  <c r="BH906"/>
  <c r="BG906"/>
  <c r="BF906"/>
  <c r="T906"/>
  <c r="R906"/>
  <c r="P906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67"/>
  <c r="BH867"/>
  <c r="BG867"/>
  <c r="BF867"/>
  <c r="T867"/>
  <c r="R867"/>
  <c r="P867"/>
  <c r="BI865"/>
  <c r="BH865"/>
  <c r="BG865"/>
  <c r="BF865"/>
  <c r="T865"/>
  <c r="R865"/>
  <c r="P865"/>
  <c r="BI862"/>
  <c r="BH862"/>
  <c r="BG862"/>
  <c r="BF862"/>
  <c r="T862"/>
  <c r="R862"/>
  <c r="P862"/>
  <c r="BI859"/>
  <c r="BH859"/>
  <c r="BG859"/>
  <c r="BF859"/>
  <c r="T859"/>
  <c r="R859"/>
  <c r="P859"/>
  <c r="BI856"/>
  <c r="BH856"/>
  <c r="BG856"/>
  <c r="BF856"/>
  <c r="T856"/>
  <c r="R856"/>
  <c r="P856"/>
  <c r="BI851"/>
  <c r="BH851"/>
  <c r="BG851"/>
  <c r="BF851"/>
  <c r="T851"/>
  <c r="R851"/>
  <c r="P851"/>
  <c r="BI847"/>
  <c r="BH847"/>
  <c r="BG847"/>
  <c r="BF847"/>
  <c r="T847"/>
  <c r="R847"/>
  <c r="P847"/>
  <c r="BI821"/>
  <c r="BH821"/>
  <c r="BG821"/>
  <c r="BF821"/>
  <c r="T821"/>
  <c r="R821"/>
  <c r="P821"/>
  <c r="BI818"/>
  <c r="BH818"/>
  <c r="BG818"/>
  <c r="BF818"/>
  <c r="T818"/>
  <c r="R818"/>
  <c r="P818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3"/>
  <c r="BH743"/>
  <c r="BG743"/>
  <c r="BF743"/>
  <c r="T743"/>
  <c r="R743"/>
  <c r="P743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07"/>
  <c r="BH707"/>
  <c r="BG707"/>
  <c r="BF707"/>
  <c r="T707"/>
  <c r="R707"/>
  <c r="P707"/>
  <c r="BI702"/>
  <c r="BH702"/>
  <c r="BG702"/>
  <c r="BF702"/>
  <c r="T702"/>
  <c r="R702"/>
  <c r="P702"/>
  <c r="BI699"/>
  <c r="BH699"/>
  <c r="BG699"/>
  <c r="BF699"/>
  <c r="T699"/>
  <c r="R699"/>
  <c r="P699"/>
  <c r="BI696"/>
  <c r="BH696"/>
  <c r="BG696"/>
  <c r="BF696"/>
  <c r="T696"/>
  <c r="R696"/>
  <c r="P696"/>
  <c r="BI693"/>
  <c r="BH693"/>
  <c r="BG693"/>
  <c r="BF693"/>
  <c r="T693"/>
  <c r="R693"/>
  <c r="P693"/>
  <c r="BI690"/>
  <c r="BH690"/>
  <c r="BG690"/>
  <c r="BF690"/>
  <c r="T690"/>
  <c r="R690"/>
  <c r="P690"/>
  <c r="BI685"/>
  <c r="BH685"/>
  <c r="BG685"/>
  <c r="BF685"/>
  <c r="T685"/>
  <c r="R685"/>
  <c r="P685"/>
  <c r="BI680"/>
  <c r="BH680"/>
  <c r="BG680"/>
  <c r="BF680"/>
  <c r="T680"/>
  <c r="R680"/>
  <c r="P680"/>
  <c r="BI675"/>
  <c r="BH675"/>
  <c r="BG675"/>
  <c r="BF675"/>
  <c r="T675"/>
  <c r="R675"/>
  <c r="P675"/>
  <c r="BI670"/>
  <c r="BH670"/>
  <c r="BG670"/>
  <c r="BF670"/>
  <c r="T670"/>
  <c r="R670"/>
  <c r="P670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50"/>
  <c r="BH650"/>
  <c r="BG650"/>
  <c r="BF650"/>
  <c r="T650"/>
  <c r="R650"/>
  <c r="P650"/>
  <c r="BI645"/>
  <c r="BH645"/>
  <c r="BG645"/>
  <c r="BF645"/>
  <c r="T645"/>
  <c r="R645"/>
  <c r="P645"/>
  <c r="BI640"/>
  <c r="BH640"/>
  <c r="BG640"/>
  <c r="BF640"/>
  <c r="T640"/>
  <c r="R640"/>
  <c r="P640"/>
  <c r="BI635"/>
  <c r="BH635"/>
  <c r="BG635"/>
  <c r="BF635"/>
  <c r="T635"/>
  <c r="R635"/>
  <c r="P635"/>
  <c r="BI630"/>
  <c r="BH630"/>
  <c r="BG630"/>
  <c r="BF630"/>
  <c r="T630"/>
  <c r="R630"/>
  <c r="P630"/>
  <c r="BI625"/>
  <c r="BH625"/>
  <c r="BG625"/>
  <c r="BF625"/>
  <c r="T625"/>
  <c r="R625"/>
  <c r="P625"/>
  <c r="BI620"/>
  <c r="BH620"/>
  <c r="BG620"/>
  <c r="BF620"/>
  <c r="T620"/>
  <c r="R620"/>
  <c r="P620"/>
  <c r="BI615"/>
  <c r="BH615"/>
  <c r="BG615"/>
  <c r="BF615"/>
  <c r="T615"/>
  <c r="R615"/>
  <c r="P615"/>
  <c r="BI611"/>
  <c r="BH611"/>
  <c r="BG611"/>
  <c r="BF611"/>
  <c r="T611"/>
  <c r="R611"/>
  <c r="P611"/>
  <c r="BI609"/>
  <c r="BH609"/>
  <c r="BG609"/>
  <c r="BF609"/>
  <c r="T609"/>
  <c r="R609"/>
  <c r="P609"/>
  <c r="BI597"/>
  <c r="BH597"/>
  <c r="BG597"/>
  <c r="BF597"/>
  <c r="T597"/>
  <c r="R597"/>
  <c r="P597"/>
  <c r="BI594"/>
  <c r="BH594"/>
  <c r="BG594"/>
  <c r="BF594"/>
  <c r="T594"/>
  <c r="R594"/>
  <c r="P594"/>
  <c r="BI577"/>
  <c r="BH577"/>
  <c r="BG577"/>
  <c r="BF577"/>
  <c r="T577"/>
  <c r="R577"/>
  <c r="P577"/>
  <c r="BI575"/>
  <c r="BH575"/>
  <c r="BG575"/>
  <c r="BF575"/>
  <c r="T575"/>
  <c r="R575"/>
  <c r="P575"/>
  <c r="BI572"/>
  <c r="BH572"/>
  <c r="BG572"/>
  <c r="BF572"/>
  <c r="T572"/>
  <c r="R572"/>
  <c r="P572"/>
  <c r="BI570"/>
  <c r="BH570"/>
  <c r="BG570"/>
  <c r="BF570"/>
  <c r="T570"/>
  <c r="R570"/>
  <c r="P570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3"/>
  <c r="BH523"/>
  <c r="BG523"/>
  <c r="BF523"/>
  <c r="T523"/>
  <c r="R523"/>
  <c r="P523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6"/>
  <c r="BH506"/>
  <c r="BG506"/>
  <c r="BF506"/>
  <c r="T506"/>
  <c r="R506"/>
  <c r="P506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3"/>
  <c r="BH483"/>
  <c r="BG483"/>
  <c r="BF483"/>
  <c r="T483"/>
  <c r="R483"/>
  <c r="P483"/>
  <c r="BI479"/>
  <c r="BH479"/>
  <c r="BG479"/>
  <c r="BF479"/>
  <c r="T479"/>
  <c r="R479"/>
  <c r="P479"/>
  <c r="BI476"/>
  <c r="BH476"/>
  <c r="BG476"/>
  <c r="BF476"/>
  <c r="T476"/>
  <c r="T475"/>
  <c r="R476"/>
  <c r="R475"/>
  <c r="P476"/>
  <c r="P475"/>
  <c r="BI474"/>
  <c r="BH474"/>
  <c r="BG474"/>
  <c r="BF474"/>
  <c r="T474"/>
  <c r="R474"/>
  <c r="P474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7"/>
  <c r="BH457"/>
  <c r="BG457"/>
  <c r="BF457"/>
  <c r="T457"/>
  <c r="R457"/>
  <c r="P457"/>
  <c r="BI455"/>
  <c r="BH455"/>
  <c r="BG455"/>
  <c r="BF455"/>
  <c r="T455"/>
  <c r="R455"/>
  <c r="P455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395"/>
  <c r="BH395"/>
  <c r="BG395"/>
  <c r="BF395"/>
  <c r="T395"/>
  <c r="R395"/>
  <c r="P39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55"/>
  <c r="BH255"/>
  <c r="BG255"/>
  <c r="BF255"/>
  <c r="T255"/>
  <c r="R255"/>
  <c r="P255"/>
  <c r="BI235"/>
  <c r="BH235"/>
  <c r="BG235"/>
  <c r="BF235"/>
  <c r="T235"/>
  <c r="R235"/>
  <c r="P235"/>
  <c r="BI223"/>
  <c r="BH223"/>
  <c r="BG223"/>
  <c r="BF223"/>
  <c r="T223"/>
  <c r="R223"/>
  <c r="P223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J133"/>
  <c r="F133"/>
  <c r="F131"/>
  <c r="E129"/>
  <c r="J91"/>
  <c r="F91"/>
  <c r="F89"/>
  <c r="E87"/>
  <c r="J24"/>
  <c r="E24"/>
  <c r="J92"/>
  <c r="J23"/>
  <c r="J18"/>
  <c r="E18"/>
  <c r="F134"/>
  <c r="J17"/>
  <c r="J12"/>
  <c r="J131"/>
  <c r="E7"/>
  <c r="E85"/>
  <c i="2" r="T400"/>
  <c r="R400"/>
  <c r="P400"/>
  <c r="BK400"/>
  <c r="J400"/>
  <c r="J111"/>
  <c r="J37"/>
  <c r="J36"/>
  <c i="1" r="AY95"/>
  <c i="2" r="J35"/>
  <c i="1" r="AX95"/>
  <c i="2" r="BI475"/>
  <c r="BH475"/>
  <c r="BG475"/>
  <c r="BF475"/>
  <c r="T475"/>
  <c r="T474"/>
  <c r="R475"/>
  <c r="R474"/>
  <c r="P475"/>
  <c r="P474"/>
  <c r="BI458"/>
  <c r="BH458"/>
  <c r="BG458"/>
  <c r="BF458"/>
  <c r="T458"/>
  <c r="T457"/>
  <c r="R458"/>
  <c r="R457"/>
  <c r="P458"/>
  <c r="P457"/>
  <c r="BI436"/>
  <c r="BH436"/>
  <c r="BG436"/>
  <c r="BF436"/>
  <c r="T436"/>
  <c r="T435"/>
  <c r="R436"/>
  <c r="R435"/>
  <c r="P436"/>
  <c r="P435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T374"/>
  <c r="R375"/>
  <c r="P375"/>
  <c r="P374"/>
  <c r="BI367"/>
  <c r="BH367"/>
  <c r="BG367"/>
  <c r="BF367"/>
  <c r="T367"/>
  <c r="T366"/>
  <c r="R367"/>
  <c r="R366"/>
  <c r="P367"/>
  <c r="P366"/>
  <c r="BI363"/>
  <c r="BH363"/>
  <c r="BG363"/>
  <c r="BF363"/>
  <c r="T363"/>
  <c r="T362"/>
  <c r="R363"/>
  <c r="R362"/>
  <c r="P363"/>
  <c r="P362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T333"/>
  <c r="R334"/>
  <c r="R333"/>
  <c r="P334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273"/>
  <c r="BH273"/>
  <c r="BG273"/>
  <c r="BF273"/>
  <c r="T273"/>
  <c r="R273"/>
  <c r="P273"/>
  <c r="BI265"/>
  <c r="BH265"/>
  <c r="BG265"/>
  <c r="BF265"/>
  <c r="T265"/>
  <c r="R265"/>
  <c r="P265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25"/>
  <c r="BH225"/>
  <c r="BG225"/>
  <c r="BF225"/>
  <c r="T225"/>
  <c r="R225"/>
  <c r="P225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58"/>
  <c r="BH158"/>
  <c r="BG158"/>
  <c r="BF158"/>
  <c r="T158"/>
  <c r="R158"/>
  <c r="P158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J130"/>
  <c r="F130"/>
  <c r="F128"/>
  <c r="E126"/>
  <c r="J91"/>
  <c r="F91"/>
  <c r="F89"/>
  <c r="E87"/>
  <c r="J24"/>
  <c r="E24"/>
  <c r="J92"/>
  <c r="J23"/>
  <c r="J18"/>
  <c r="E18"/>
  <c r="F92"/>
  <c r="J17"/>
  <c r="J12"/>
  <c r="J128"/>
  <c r="E7"/>
  <c r="E124"/>
  <c i="1" r="L90"/>
  <c r="AM90"/>
  <c r="AM89"/>
  <c r="L89"/>
  <c r="AM87"/>
  <c r="L87"/>
  <c r="L85"/>
  <c r="L84"/>
  <c i="2" r="BK475"/>
  <c r="J250"/>
  <c r="BK391"/>
  <c r="BK347"/>
  <c r="J158"/>
  <c r="J367"/>
  <c r="BK178"/>
  <c r="J254"/>
  <c r="BK334"/>
  <c r="J397"/>
  <c r="J334"/>
  <c r="BK211"/>
  <c r="J360"/>
  <c r="BK219"/>
  <c r="BK137"/>
  <c i="3" r="BK693"/>
  <c r="J497"/>
  <c r="BK383"/>
  <c r="J818"/>
  <c r="J696"/>
  <c r="J625"/>
  <c r="J538"/>
  <c r="BK485"/>
  <c r="BK455"/>
  <c r="BK273"/>
  <c r="BK146"/>
  <c r="J611"/>
  <c r="J898"/>
  <c r="BK799"/>
  <c r="BK736"/>
  <c r="BK597"/>
  <c r="BK530"/>
  <c r="BK445"/>
  <c r="BK284"/>
  <c r="J149"/>
  <c r="J707"/>
  <c r="J615"/>
  <c r="J532"/>
  <c r="BK326"/>
  <c r="BK660"/>
  <c r="J472"/>
  <c r="BK265"/>
  <c r="BK797"/>
  <c r="J146"/>
  <c r="J953"/>
  <c r="BK941"/>
  <c r="J931"/>
  <c r="BK904"/>
  <c r="J865"/>
  <c r="J702"/>
  <c r="J594"/>
  <c r="J470"/>
  <c r="BK269"/>
  <c i="4" r="J466"/>
  <c r="BK181"/>
  <c r="BK470"/>
  <c r="J384"/>
  <c r="J191"/>
  <c r="J145"/>
  <c r="J409"/>
  <c r="BK191"/>
  <c r="J508"/>
  <c r="BK555"/>
  <c r="BK504"/>
  <c r="J462"/>
  <c r="J445"/>
  <c r="BK424"/>
  <c r="J308"/>
  <c r="BK237"/>
  <c r="BK157"/>
  <c r="J535"/>
  <c r="BK466"/>
  <c r="J564"/>
  <c i="5" r="J226"/>
  <c r="BK249"/>
  <c r="BK215"/>
  <c r="J174"/>
  <c r="J252"/>
  <c r="J217"/>
  <c r="J265"/>
  <c r="J238"/>
  <c r="J215"/>
  <c r="J195"/>
  <c r="BK149"/>
  <c r="J268"/>
  <c r="J230"/>
  <c r="J138"/>
  <c i="6" r="BK119"/>
  <c r="BK122"/>
  <c r="J136"/>
  <c r="BK117"/>
  <c r="BK136"/>
  <c r="BK129"/>
  <c r="J119"/>
  <c r="BK130"/>
  <c i="7" r="BK146"/>
  <c r="BK137"/>
  <c r="BK128"/>
  <c r="J149"/>
  <c r="BK129"/>
  <c r="J144"/>
  <c r="BK151"/>
  <c r="J140"/>
  <c r="J128"/>
  <c i="8" r="J134"/>
  <c r="BK133"/>
  <c r="BK146"/>
  <c r="BK132"/>
  <c r="BK129"/>
  <c r="J153"/>
  <c r="J143"/>
  <c r="BK152"/>
  <c r="BK157"/>
  <c r="J145"/>
  <c r="BK136"/>
  <c i="9" r="BK166"/>
  <c r="J130"/>
  <c r="J164"/>
  <c r="BK144"/>
  <c r="J185"/>
  <c r="BK174"/>
  <c r="J166"/>
  <c r="J155"/>
  <c r="J125"/>
  <c r="BK142"/>
  <c r="J152"/>
  <c r="BK182"/>
  <c r="BK138"/>
  <c r="J181"/>
  <c r="BK145"/>
  <c r="BK140"/>
  <c r="J186"/>
  <c r="BK175"/>
  <c r="BK170"/>
  <c r="BK157"/>
  <c r="BK147"/>
  <c r="BK139"/>
  <c r="BK126"/>
  <c i="10" r="J190"/>
  <c r="J166"/>
  <c r="BK184"/>
  <c r="BK177"/>
  <c r="BK165"/>
  <c r="J149"/>
  <c r="BK139"/>
  <c r="BK124"/>
  <c r="J194"/>
  <c r="J170"/>
  <c r="J183"/>
  <c r="J154"/>
  <c r="BK194"/>
  <c r="J177"/>
  <c r="J167"/>
  <c r="J158"/>
  <c r="BK149"/>
  <c r="J141"/>
  <c r="J131"/>
  <c r="BK188"/>
  <c r="J151"/>
  <c r="J126"/>
  <c r="J201"/>
  <c r="J192"/>
  <c r="BK166"/>
  <c r="BK151"/>
  <c i="11" r="BK148"/>
  <c r="BK137"/>
  <c r="J130"/>
  <c r="BK128"/>
  <c r="BK136"/>
  <c r="J126"/>
  <c r="J140"/>
  <c r="BK125"/>
  <c i="12" r="J123"/>
  <c r="BK123"/>
  <c r="J137"/>
  <c r="J127"/>
  <c r="J132"/>
  <c r="J124"/>
  <c i="13" r="J217"/>
  <c r="J196"/>
  <c r="BK159"/>
  <c r="J129"/>
  <c r="BK254"/>
  <c r="BK160"/>
  <c i="14" r="J144"/>
  <c r="BK193"/>
  <c r="BK147"/>
  <c i="15" r="BK122"/>
  <c i="2" r="J341"/>
  <c r="J475"/>
  <c r="J357"/>
  <c r="BK170"/>
  <c r="J351"/>
  <c r="BK328"/>
  <c r="J273"/>
  <c r="J388"/>
  <c r="J324"/>
  <c r="J338"/>
  <c r="BK181"/>
  <c i="3" r="J516"/>
  <c r="J180"/>
  <c r="J757"/>
  <c r="J675"/>
  <c r="J527"/>
  <c r="BK468"/>
  <c r="BK189"/>
  <c r="BK743"/>
  <c r="J523"/>
  <c r="BK156"/>
  <c r="BK675"/>
  <c r="J570"/>
  <c r="J462"/>
  <c r="J333"/>
  <c r="J156"/>
  <c r="J740"/>
  <c r="BK635"/>
  <c r="J490"/>
  <c r="J189"/>
  <c r="BK333"/>
  <c r="BK169"/>
  <c r="BK472"/>
  <c r="J978"/>
  <c r="BK945"/>
  <c r="J933"/>
  <c r="BK900"/>
  <c r="BK856"/>
  <c r="J630"/>
  <c r="BK510"/>
  <c r="BK286"/>
  <c i="4" r="BK277"/>
  <c r="BK549"/>
  <c r="BK498"/>
  <c r="J369"/>
  <c r="J204"/>
  <c r="J498"/>
  <c r="BK133"/>
  <c r="BK457"/>
  <c r="BK481"/>
  <c r="J334"/>
  <c r="J176"/>
  <c r="BK564"/>
  <c r="BK445"/>
  <c r="BK198"/>
  <c r="J572"/>
  <c r="BK443"/>
  <c i="5" r="J245"/>
  <c r="BK170"/>
  <c r="BK235"/>
  <c r="J274"/>
  <c r="BK226"/>
  <c r="BK174"/>
  <c r="BK212"/>
  <c r="BK195"/>
  <c r="J126"/>
  <c i="6" r="BK120"/>
  <c r="BK138"/>
  <c r="J142"/>
  <c r="J137"/>
  <c r="BK124"/>
  <c r="J124"/>
  <c i="7" r="J145"/>
  <c r="BK133"/>
  <c r="J152"/>
  <c r="J127"/>
  <c r="BK139"/>
  <c r="BK141"/>
  <c r="J130"/>
  <c i="8" r="J133"/>
  <c r="J124"/>
  <c r="BK145"/>
  <c r="BK131"/>
  <c r="BK123"/>
  <c r="J149"/>
  <c r="BK124"/>
  <c r="BK158"/>
  <c r="J144"/>
  <c i="9" r="BK162"/>
  <c r="BK187"/>
  <c r="BK190"/>
  <c r="J170"/>
  <c r="J157"/>
  <c r="J143"/>
  <c r="J162"/>
  <c r="J177"/>
  <c r="J175"/>
  <c r="J142"/>
  <c r="J132"/>
  <c r="BK172"/>
  <c r="BK159"/>
  <c r="J141"/>
  <c r="J127"/>
  <c i="10" r="BK187"/>
  <c r="BK140"/>
  <c r="BK170"/>
  <c r="J150"/>
  <c r="J133"/>
  <c r="J147"/>
  <c r="J184"/>
  <c r="BK191"/>
  <c r="J157"/>
  <c r="J198"/>
  <c r="BK173"/>
  <c r="BK161"/>
  <c r="BK148"/>
  <c r="J136"/>
  <c r="BK127"/>
  <c r="BK167"/>
  <c r="BK203"/>
  <c r="BK196"/>
  <c r="J165"/>
  <c i="11" r="BK126"/>
  <c r="J138"/>
  <c r="J129"/>
  <c r="BK133"/>
  <c r="J142"/>
  <c i="12" r="J133"/>
  <c r="BK138"/>
  <c r="BK125"/>
  <c r="BK127"/>
  <c i="13" r="BK215"/>
  <c r="J175"/>
  <c r="J141"/>
  <c r="J216"/>
  <c r="BK131"/>
  <c r="BK252"/>
  <c r="J251"/>
  <c r="J243"/>
  <c r="J224"/>
  <c r="BK204"/>
  <c r="BK175"/>
  <c r="BK164"/>
  <c r="J132"/>
  <c r="J222"/>
  <c r="BK208"/>
  <c r="J247"/>
  <c r="J199"/>
  <c r="J149"/>
  <c r="J254"/>
  <c r="BK245"/>
  <c r="BK217"/>
  <c r="J170"/>
  <c r="J157"/>
  <c r="BK269"/>
  <c r="BK247"/>
  <c r="BK218"/>
  <c r="J265"/>
  <c r="BK149"/>
  <c i="14" r="J142"/>
  <c r="BK130"/>
  <c r="BK171"/>
  <c r="BK132"/>
  <c r="J164"/>
  <c r="BK179"/>
  <c i="15" r="J124"/>
  <c r="J120"/>
  <c i="2" r="J383"/>
  <c r="J347"/>
  <c r="BK254"/>
  <c r="BK175"/>
  <c r="BK397"/>
  <c r="BK367"/>
  <c r="BK341"/>
  <c r="J328"/>
  <c r="BK172"/>
  <c r="BK140"/>
  <c r="J354"/>
  <c r="BK208"/>
  <c r="BK148"/>
  <c r="BK326"/>
  <c r="J246"/>
  <c r="BK401"/>
  <c r="BK246"/>
  <c r="J391"/>
  <c r="J330"/>
  <c r="J215"/>
  <c r="J178"/>
  <c r="BK357"/>
  <c r="J325"/>
  <c r="J208"/>
  <c r="J172"/>
  <c i="3" r="BK803"/>
  <c r="BK575"/>
  <c r="J500"/>
  <c r="J471"/>
  <c r="J159"/>
  <c r="BK821"/>
  <c r="BK740"/>
  <c r="BK680"/>
  <c r="J640"/>
  <c r="BK572"/>
  <c r="BK532"/>
  <c r="BK513"/>
  <c r="BK474"/>
  <c r="BK462"/>
  <c r="J381"/>
  <c r="BK223"/>
  <c r="J153"/>
  <c r="BK746"/>
  <c r="J670"/>
  <c r="BK615"/>
  <c r="BK235"/>
  <c r="BK867"/>
  <c r="J821"/>
  <c r="BK757"/>
  <c r="BK738"/>
  <c r="BK640"/>
  <c r="BK594"/>
  <c r="BK506"/>
  <c r="J494"/>
  <c r="J465"/>
  <c r="J395"/>
  <c r="J379"/>
  <c r="J276"/>
  <c r="BK180"/>
  <c r="BK143"/>
  <c r="J801"/>
  <c r="J699"/>
  <c r="BK625"/>
  <c r="J547"/>
  <c r="J513"/>
  <c r="BK470"/>
  <c r="J235"/>
  <c r="BK702"/>
  <c r="J620"/>
  <c r="BK523"/>
  <c r="J455"/>
  <c r="J269"/>
  <c r="BK801"/>
  <c r="BK547"/>
  <c r="J326"/>
  <c r="J169"/>
  <c r="BK140"/>
  <c r="BK975"/>
  <c r="BK949"/>
  <c r="BK943"/>
  <c r="J941"/>
  <c r="J937"/>
  <c r="BK908"/>
  <c r="BK902"/>
  <c r="BK898"/>
  <c r="J797"/>
  <c r="J736"/>
  <c r="BK685"/>
  <c r="J544"/>
  <c r="BK457"/>
  <c r="BK335"/>
  <c i="4" r="J491"/>
  <c r="BK455"/>
  <c i="2" r="BK385"/>
  <c r="J265"/>
  <c r="J242"/>
  <c r="J458"/>
  <c r="J385"/>
  <c r="BK360"/>
  <c r="BK330"/>
  <c r="BK225"/>
  <c r="J144"/>
  <c r="J375"/>
  <c r="J236"/>
  <c r="J363"/>
  <c r="BK324"/>
  <c r="J238"/>
  <c r="BK383"/>
  <c r="J137"/>
  <c r="BK338"/>
  <c r="J225"/>
  <c r="J175"/>
  <c r="BK144"/>
  <c r="J344"/>
  <c r="BK394"/>
  <c r="J140"/>
  <c i="3" r="J750"/>
  <c r="J577"/>
  <c r="J488"/>
  <c r="BK483"/>
  <c r="J223"/>
  <c r="J847"/>
  <c r="J755"/>
  <c r="BK707"/>
  <c r="BK655"/>
  <c r="BK620"/>
  <c r="J550"/>
  <c r="J530"/>
  <c r="BK476"/>
  <c r="BK465"/>
  <c r="J448"/>
  <c r="BK276"/>
  <c r="BK165"/>
  <c r="J140"/>
  <c r="J660"/>
  <c r="J645"/>
  <c r="J255"/>
  <c r="BK159"/>
  <c r="J862"/>
  <c r="J803"/>
  <c r="BK748"/>
  <c r="J665"/>
  <c r="BK611"/>
  <c r="BK550"/>
  <c r="BK504"/>
  <c r="BK488"/>
  <c r="J451"/>
  <c r="BK381"/>
  <c r="BK279"/>
  <c r="J192"/>
  <c r="J162"/>
  <c r="BK847"/>
  <c r="J738"/>
  <c r="J655"/>
  <c r="J575"/>
  <c r="J506"/>
  <c r="J476"/>
  <c r="J331"/>
  <c r="J680"/>
  <c r="BK527"/>
  <c r="BK471"/>
  <c r="BK331"/>
  <c r="BK183"/>
  <c r="J799"/>
  <c r="J504"/>
  <c r="J284"/>
  <c r="J143"/>
  <c r="BK978"/>
  <c r="BK953"/>
  <c r="BK947"/>
  <c r="J943"/>
  <c r="BK939"/>
  <c r="BK933"/>
  <c r="BK906"/>
  <c r="J902"/>
  <c r="J900"/>
  <c r="BK862"/>
  <c r="J746"/>
  <c r="BK645"/>
  <c r="J572"/>
  <c r="BK479"/>
  <c r="BK395"/>
  <c r="J183"/>
  <c i="4" r="J542"/>
  <c r="BK485"/>
  <c r="J453"/>
  <c r="BK214"/>
  <c r="BK154"/>
  <c r="BK500"/>
  <c r="BK252"/>
  <c r="J538"/>
  <c r="J477"/>
  <c r="J240"/>
  <c r="BK557"/>
  <c r="BK546"/>
  <c r="BK538"/>
  <c r="J518"/>
  <c r="BK491"/>
  <c r="J459"/>
  <c r="J443"/>
  <c r="J387"/>
  <c r="J362"/>
  <c r="J274"/>
  <c r="BK204"/>
  <c r="BK145"/>
  <c r="J441"/>
  <c r="BK433"/>
  <c r="BK430"/>
  <c r="BK422"/>
  <c r="BK372"/>
  <c r="J211"/>
  <c r="J195"/>
  <c r="J154"/>
  <c r="BK566"/>
  <c r="J557"/>
  <c r="BK462"/>
  <c r="J372"/>
  <c r="J277"/>
  <c r="J181"/>
  <c r="J139"/>
  <c r="J570"/>
  <c r="J549"/>
  <c r="BK139"/>
  <c i="5" r="J146"/>
  <c r="BK252"/>
  <c r="J228"/>
  <c r="BK202"/>
  <c r="J134"/>
  <c r="J276"/>
  <c r="J223"/>
  <c r="BK268"/>
  <c r="BK240"/>
  <c r="BK223"/>
  <c r="J202"/>
  <c r="J153"/>
  <c r="BK271"/>
  <c r="BK262"/>
  <c r="BK274"/>
  <c i="6" r="BK131"/>
  <c r="J118"/>
  <c r="J117"/>
  <c r="BK128"/>
  <c r="BK118"/>
  <c r="BK139"/>
  <c r="BK134"/>
  <c r="J126"/>
  <c r="BK140"/>
  <c r="J129"/>
  <c i="7" r="BK127"/>
  <c r="J141"/>
  <c r="BK135"/>
  <c r="J126"/>
  <c r="J129"/>
  <c r="J153"/>
  <c r="J147"/>
  <c r="BK136"/>
  <c r="BK145"/>
  <c r="J138"/>
  <c r="BK132"/>
  <c r="BK123"/>
  <c i="8" r="J140"/>
  <c r="BK128"/>
  <c r="J156"/>
  <c r="BK144"/>
  <c r="J136"/>
  <c r="J129"/>
  <c r="J152"/>
  <c r="BK156"/>
  <c r="J146"/>
  <c r="J125"/>
  <c r="BK150"/>
  <c r="J150"/>
  <c r="BK141"/>
  <c r="BK125"/>
  <c i="9" r="J131"/>
  <c r="BK125"/>
  <c r="J163"/>
  <c r="BK137"/>
  <c r="J188"/>
  <c r="BK180"/>
  <c r="BK169"/>
  <c r="BK163"/>
  <c r="J156"/>
  <c r="BK148"/>
  <c r="J144"/>
  <c r="BK178"/>
  <c r="J151"/>
  <c r="J129"/>
  <c r="BK160"/>
  <c r="J182"/>
  <c r="BK151"/>
  <c r="J137"/>
  <c r="J187"/>
  <c r="BK184"/>
  <c r="BK177"/>
  <c r="BK171"/>
  <c r="BK161"/>
  <c r="J148"/>
  <c r="J138"/>
  <c r="BK124"/>
  <c i="10" r="J191"/>
  <c r="BK182"/>
  <c r="BK141"/>
  <c r="BK181"/>
  <c r="BK171"/>
  <c r="J161"/>
  <c r="BK152"/>
  <c r="J144"/>
  <c r="J134"/>
  <c r="BK200"/>
  <c r="J195"/>
  <c r="BK176"/>
  <c r="BK138"/>
  <c r="J181"/>
  <c r="BK159"/>
  <c r="BK144"/>
  <c r="BK190"/>
  <c r="J178"/>
  <c r="J169"/>
  <c r="BK162"/>
  <c r="BK145"/>
  <c r="J139"/>
  <c r="J129"/>
  <c r="BK189"/>
  <c r="BK175"/>
  <c r="BK129"/>
  <c r="J204"/>
  <c r="J200"/>
  <c r="J188"/>
  <c r="BK163"/>
  <c r="J152"/>
  <c i="11" r="J146"/>
  <c r="BK145"/>
  <c r="BK131"/>
  <c r="BK138"/>
  <c r="BK143"/>
  <c r="J132"/>
  <c r="J145"/>
  <c r="J137"/>
  <c r="BK129"/>
  <c i="12" r="J130"/>
  <c r="J131"/>
  <c r="J136"/>
  <c r="BK128"/>
  <c r="BK135"/>
  <c r="J128"/>
  <c i="13" r="J272"/>
  <c r="BK216"/>
  <c r="J191"/>
  <c r="J152"/>
  <c r="BK135"/>
  <c r="J255"/>
  <c r="BK162"/>
  <c r="BK270"/>
  <c r="J264"/>
  <c r="J253"/>
  <c r="BK248"/>
  <c r="BK224"/>
  <c r="BK222"/>
  <c r="BK214"/>
  <c r="BK171"/>
  <c r="BK161"/>
  <c r="J150"/>
  <c r="BK129"/>
  <c r="BK262"/>
  <c r="BK251"/>
  <c r="J246"/>
  <c r="BK225"/>
  <c r="BK169"/>
  <c r="BK264"/>
  <c r="BK132"/>
  <c i="14" r="J187"/>
  <c r="BK185"/>
  <c r="J174"/>
  <c r="J132"/>
  <c r="J193"/>
  <c r="J140"/>
  <c r="J124"/>
  <c r="BK174"/>
  <c r="BK124"/>
  <c r="BK177"/>
  <c i="15" r="J121"/>
  <c r="BK124"/>
  <c i="2" r="BK379"/>
  <c r="BK436"/>
  <c r="BK273"/>
  <c r="BK458"/>
  <c r="J181"/>
  <c r="BK258"/>
  <c r="BK265"/>
  <c r="BK375"/>
  <c r="BK242"/>
  <c i="1" r="AS103"/>
  <c i="3" r="J485"/>
  <c r="J856"/>
  <c r="J753"/>
  <c r="BK650"/>
  <c r="BK544"/>
  <c r="J479"/>
  <c r="J279"/>
  <c r="J335"/>
  <c r="J165"/>
  <c r="J748"/>
  <c r="BK577"/>
  <c r="J474"/>
  <c r="J690"/>
  <c r="J483"/>
  <c r="J186"/>
  <c r="J329"/>
  <c r="BK982"/>
  <c r="J947"/>
  <c r="J939"/>
  <c r="J908"/>
  <c r="J867"/>
  <c r="J693"/>
  <c r="BK490"/>
  <c r="BK186"/>
  <c i="4" r="BK533"/>
  <c r="J457"/>
  <c r="BK279"/>
  <c r="BK163"/>
  <c r="BK379"/>
  <c r="J527"/>
  <c r="J436"/>
  <c r="J424"/>
  <c r="BK409"/>
  <c r="J237"/>
  <c r="BK527"/>
  <c r="J481"/>
  <c r="BK436"/>
  <c r="J285"/>
  <c r="J163"/>
  <c r="J485"/>
  <c r="BK282"/>
  <c r="BK560"/>
  <c r="BK334"/>
  <c r="BK173"/>
  <c r="J560"/>
  <c i="5" r="BK138"/>
  <c r="J212"/>
  <c r="BK126"/>
  <c r="BK199"/>
  <c r="BK256"/>
  <c r="J204"/>
  <c r="J149"/>
  <c r="J184"/>
  <c i="6" r="BK142"/>
  <c r="BK137"/>
  <c r="J139"/>
  <c r="J120"/>
  <c r="J135"/>
  <c r="J141"/>
  <c r="J125"/>
  <c i="7" r="J148"/>
  <c r="J132"/>
  <c r="J123"/>
  <c r="BK152"/>
  <c r="BK140"/>
  <c r="BK144"/>
  <c r="J135"/>
  <c r="BK124"/>
  <c i="8" r="BK134"/>
  <c r="BK154"/>
  <c r="J135"/>
  <c r="BK155"/>
  <c r="BK151"/>
  <c r="J141"/>
  <c r="BK138"/>
  <c r="J147"/>
  <c r="BK130"/>
  <c i="9" r="J126"/>
  <c r="BK152"/>
  <c r="BK189"/>
  <c r="J171"/>
  <c r="J158"/>
  <c r="J147"/>
  <c r="BK173"/>
  <c r="BK132"/>
  <c r="BK130"/>
  <c r="BK146"/>
  <c r="J190"/>
  <c r="BK179"/>
  <c r="BK158"/>
  <c r="BK135"/>
  <c i="10" r="BK154"/>
  <c r="J142"/>
  <c r="J187"/>
  <c r="BK185"/>
  <c r="J171"/>
  <c r="BK135"/>
  <c r="BK180"/>
  <c r="J168"/>
  <c r="BK156"/>
  <c r="J140"/>
  <c r="BK126"/>
  <c r="BK157"/>
  <c r="BK125"/>
  <c r="J197"/>
  <c r="J174"/>
  <c r="J138"/>
  <c i="11" r="BK141"/>
  <c r="J125"/>
  <c r="J128"/>
  <c r="BK147"/>
  <c r="J131"/>
  <c i="12" r="BK133"/>
  <c r="BK130"/>
  <c r="BK124"/>
  <c r="J125"/>
  <c i="13" r="BK219"/>
  <c r="J188"/>
  <c r="BK147"/>
  <c r="J256"/>
  <c r="J179"/>
  <c r="J168"/>
  <c r="J162"/>
  <c r="J257"/>
  <c r="BK212"/>
  <c r="J137"/>
  <c r="BK196"/>
  <c r="BK151"/>
  <c r="BK260"/>
  <c r="BK243"/>
  <c r="J218"/>
  <c r="BK187"/>
  <c r="BK153"/>
  <c r="J270"/>
  <c r="BK255"/>
  <c r="J245"/>
  <c r="J183"/>
  <c r="BK257"/>
  <c i="14" r="J177"/>
  <c r="BK168"/>
  <c r="J155"/>
  <c r="BK169"/>
  <c r="J185"/>
  <c r="BK187"/>
  <c r="BK151"/>
  <c i="15" r="BK120"/>
  <c i="4" r="BK535"/>
  <c r="BK459"/>
  <c r="J427"/>
  <c r="BK274"/>
  <c r="J198"/>
  <c r="BK149"/>
  <c r="J472"/>
  <c r="J157"/>
  <c r="BK518"/>
  <c r="J252"/>
  <c r="J207"/>
  <c r="J553"/>
  <c r="BK545"/>
  <c r="J494"/>
  <c r="J470"/>
  <c r="J455"/>
  <c r="J439"/>
  <c r="BK384"/>
  <c r="J249"/>
  <c r="BK166"/>
  <c r="BK542"/>
  <c r="BK494"/>
  <c r="J562"/>
  <c r="BK523"/>
  <c r="BK453"/>
  <c r="BK249"/>
  <c r="J178"/>
  <c r="BK572"/>
  <c r="BK568"/>
  <c r="J555"/>
  <c r="J430"/>
  <c i="5" r="BK156"/>
  <c r="J256"/>
  <c r="J235"/>
  <c r="BK204"/>
  <c r="BK160"/>
  <c r="J249"/>
  <c r="J220"/>
  <c r="J271"/>
  <c r="J262"/>
  <c r="BK228"/>
  <c r="BK207"/>
  <c r="J160"/>
  <c r="BK146"/>
  <c r="J280"/>
  <c r="BK265"/>
  <c r="BK153"/>
  <c r="J170"/>
  <c i="6" r="J128"/>
  <c r="BK127"/>
  <c r="BK143"/>
  <c r="J123"/>
  <c r="BK141"/>
  <c r="J138"/>
  <c r="J132"/>
  <c r="BK123"/>
  <c r="J133"/>
  <c r="BK121"/>
  <c i="7" r="BK153"/>
  <c r="BK143"/>
  <c r="BK138"/>
  <c r="J131"/>
  <c r="J151"/>
  <c r="J124"/>
  <c r="BK148"/>
  <c r="J143"/>
  <c r="J150"/>
  <c r="J139"/>
  <c r="BK131"/>
  <c r="J125"/>
  <c i="8" r="J138"/>
  <c r="J123"/>
  <c r="BK149"/>
  <c r="J137"/>
  <c r="J130"/>
  <c r="BK137"/>
  <c r="J127"/>
  <c r="BK147"/>
  <c r="J131"/>
  <c r="J154"/>
  <c r="J151"/>
  <c r="BK140"/>
  <c r="J126"/>
  <c i="9" r="BK133"/>
  <c r="BK186"/>
  <c r="BK153"/>
  <c r="BK127"/>
  <c r="J184"/>
  <c r="BK176"/>
  <c r="BK168"/>
  <c r="J159"/>
  <c r="BK154"/>
  <c r="BK167"/>
  <c r="BK141"/>
  <c r="J169"/>
  <c r="J133"/>
  <c r="J178"/>
  <c r="BK136"/>
  <c r="J160"/>
  <c r="BK149"/>
  <c r="J136"/>
  <c r="BK185"/>
  <c r="BK181"/>
  <c r="J174"/>
  <c r="J168"/>
  <c r="BK156"/>
  <c r="J146"/>
  <c r="BK129"/>
  <c i="10" r="J189"/>
  <c r="BK160"/>
  <c r="J182"/>
  <c r="BK172"/>
  <c r="BK155"/>
  <c r="J148"/>
  <c r="J143"/>
  <c r="J130"/>
  <c r="BK134"/>
  <c r="BK193"/>
  <c r="J173"/>
  <c r="BK201"/>
  <c r="J160"/>
  <c r="J145"/>
  <c r="BK202"/>
  <c r="BK186"/>
  <c r="BK174"/>
  <c r="J163"/>
  <c r="BK153"/>
  <c r="BK142"/>
  <c r="BK137"/>
  <c r="BK130"/>
  <c r="J125"/>
  <c r="J172"/>
  <c r="J127"/>
  <c r="BK204"/>
  <c r="BK198"/>
  <c r="J186"/>
  <c r="J156"/>
  <c r="BK136"/>
  <c i="11" r="BK142"/>
  <c r="J136"/>
  <c r="J127"/>
  <c r="BK146"/>
  <c r="BK144"/>
  <c r="J144"/>
  <c r="J141"/>
  <c r="BK132"/>
  <c i="12" r="BK139"/>
  <c r="J135"/>
  <c r="J139"/>
  <c r="BK132"/>
  <c r="BK126"/>
  <c r="BK131"/>
  <c i="13" r="J271"/>
  <c r="J220"/>
  <c r="J204"/>
  <c r="BK179"/>
  <c r="BK148"/>
  <c r="J260"/>
  <c r="BK246"/>
  <c r="BK157"/>
  <c r="J148"/>
  <c r="BK266"/>
  <c r="J258"/>
  <c r="J249"/>
  <c r="J226"/>
  <c r="J219"/>
  <c r="BK199"/>
  <c r="BK168"/>
  <c r="J151"/>
  <c r="BK137"/>
  <c r="J266"/>
  <c r="BK256"/>
  <c r="BK249"/>
  <c r="BK244"/>
  <c r="BK188"/>
  <c r="J155"/>
  <c r="BK191"/>
  <c r="J131"/>
  <c i="14" r="J168"/>
  <c r="BK175"/>
  <c r="BK144"/>
  <c r="BK137"/>
  <c r="J179"/>
  <c r="BK142"/>
  <c r="J130"/>
  <c r="J180"/>
  <c r="BK140"/>
  <c r="J175"/>
  <c i="15" r="J122"/>
  <c r="J119"/>
  <c i="2" r="BK354"/>
  <c r="J401"/>
  <c r="J326"/>
  <c r="J436"/>
  <c r="BK158"/>
  <c r="J394"/>
  <c r="BK344"/>
  <c r="BK250"/>
  <c r="J379"/>
  <c r="J211"/>
  <c i="3" r="BK851"/>
  <c r="BK494"/>
  <c r="J851"/>
  <c r="BK699"/>
  <c r="BK570"/>
  <c r="J510"/>
  <c r="J377"/>
  <c r="BK149"/>
  <c r="J650"/>
  <c r="BK379"/>
  <c r="BK865"/>
  <c r="BK753"/>
  <c r="BK630"/>
  <c r="BK500"/>
  <c r="J383"/>
  <c r="J273"/>
  <c r="BK818"/>
  <c r="BK665"/>
  <c r="J541"/>
  <c r="J468"/>
  <c r="J685"/>
  <c r="BK329"/>
  <c r="J286"/>
  <c r="J982"/>
  <c r="J949"/>
  <c r="BK937"/>
  <c r="J904"/>
  <c r="BK750"/>
  <c r="BK609"/>
  <c r="BK448"/>
  <c r="BK153"/>
  <c i="4" r="BK441"/>
  <c r="J546"/>
  <c r="BK477"/>
  <c r="BK439"/>
  <c r="BK211"/>
  <c r="J523"/>
  <c r="J545"/>
  <c r="BK472"/>
  <c r="J504"/>
  <c r="J379"/>
  <c r="BK207"/>
  <c r="J568"/>
  <c r="BK553"/>
  <c r="BK308"/>
  <c r="J166"/>
  <c r="J566"/>
  <c r="BK176"/>
  <c i="5" r="J240"/>
  <c r="BK184"/>
  <c r="J259"/>
  <c r="BK280"/>
  <c r="BK217"/>
  <c r="J156"/>
  <c r="BK210"/>
  <c r="BK220"/>
  <c i="6" r="BK132"/>
  <c r="BK126"/>
  <c r="J134"/>
  <c r="J143"/>
  <c r="BK133"/>
  <c r="J122"/>
  <c r="J131"/>
  <c i="7" r="BK150"/>
  <c r="BK134"/>
  <c r="BK125"/>
  <c r="J146"/>
  <c r="J134"/>
  <c r="BK147"/>
  <c r="J136"/>
  <c i="8" r="J155"/>
  <c r="J158"/>
  <c r="BK139"/>
  <c r="BK127"/>
  <c r="J128"/>
  <c r="BK142"/>
  <c r="BK153"/>
  <c r="BK143"/>
  <c i="9" r="J176"/>
  <c r="BK165"/>
  <c r="J191"/>
  <c r="J172"/>
  <c r="J161"/>
  <c r="J149"/>
  <c r="BK188"/>
  <c r="J154"/>
  <c r="J179"/>
  <c r="J124"/>
  <c r="BK143"/>
  <c r="BK191"/>
  <c r="J183"/>
  <c r="J167"/>
  <c r="BK155"/>
  <c r="BK131"/>
  <c i="10" r="J199"/>
  <c r="BK169"/>
  <c r="BK183"/>
  <c r="BK158"/>
  <c r="BK146"/>
  <c r="J132"/>
  <c r="BK197"/>
  <c r="J175"/>
  <c r="BK178"/>
  <c r="J203"/>
  <c r="J179"/>
  <c r="BK164"/>
  <c r="BK150"/>
  <c r="J124"/>
  <c r="BK143"/>
  <c r="BK199"/>
  <c r="J185"/>
  <c r="J155"/>
  <c i="11" r="J147"/>
  <c r="J133"/>
  <c r="BK140"/>
  <c r="J143"/>
  <c i="12" r="BK136"/>
  <c r="J129"/>
  <c r="BK129"/>
  <c r="J138"/>
  <c r="J126"/>
  <c i="13" r="J225"/>
  <c r="BK163"/>
  <c r="J262"/>
  <c r="J239"/>
  <c r="BK145"/>
  <c r="J269"/>
  <c r="J250"/>
  <c r="BK242"/>
  <c r="J208"/>
  <c r="J187"/>
  <c r="J171"/>
  <c r="J166"/>
  <c r="J160"/>
  <c r="J240"/>
  <c r="BK206"/>
  <c r="BK220"/>
  <c r="J153"/>
  <c r="BK272"/>
  <c r="BK265"/>
  <c r="J252"/>
  <c r="BK223"/>
  <c r="BK210"/>
  <c r="J164"/>
  <c r="BK141"/>
  <c r="BK258"/>
  <c r="BK250"/>
  <c r="J221"/>
  <c r="J135"/>
  <c r="BK150"/>
  <c i="14" r="BK183"/>
  <c r="J151"/>
  <c r="BK155"/>
  <c r="J137"/>
  <c r="J159"/>
  <c r="J169"/>
  <c i="15" r="BK121"/>
  <c i="2" r="BK351"/>
  <c r="J219"/>
  <c r="BK363"/>
  <c r="BK215"/>
  <c r="BK388"/>
  <c r="J170"/>
  <c r="BK236"/>
  <c r="BK238"/>
  <c r="BK325"/>
  <c r="J148"/>
  <c r="J258"/>
  <c i="1" r="AS100"/>
  <c i="3" r="BK192"/>
  <c r="J743"/>
  <c r="J609"/>
  <c r="BK516"/>
  <c r="BK451"/>
  <c r="BK162"/>
  <c r="BK696"/>
  <c r="J265"/>
  <c r="BK859"/>
  <c r="BK670"/>
  <c r="BK541"/>
  <c r="J457"/>
  <c r="BK174"/>
  <c r="BK755"/>
  <c r="J597"/>
  <c r="J445"/>
  <c r="BK538"/>
  <c r="BK255"/>
  <c r="J635"/>
  <c r="J174"/>
  <c r="J975"/>
  <c r="J945"/>
  <c r="BK931"/>
  <c r="J906"/>
  <c r="J859"/>
  <c r="BK690"/>
  <c r="BK497"/>
  <c r="BK377"/>
  <c i="4" r="J214"/>
  <c r="BK562"/>
  <c r="BK508"/>
  <c r="BK454"/>
  <c r="BK362"/>
  <c r="BK178"/>
  <c r="BK427"/>
  <c r="BK195"/>
  <c r="J433"/>
  <c r="J422"/>
  <c r="J282"/>
  <c r="J136"/>
  <c r="J533"/>
  <c r="J454"/>
  <c r="BK369"/>
  <c r="BK240"/>
  <c r="J133"/>
  <c r="BK387"/>
  <c r="J279"/>
  <c r="BK136"/>
  <c r="J500"/>
  <c r="BK285"/>
  <c r="J149"/>
  <c r="BK570"/>
  <c r="J173"/>
  <c i="5" r="BK134"/>
  <c r="J210"/>
  <c r="BK230"/>
  <c r="BK276"/>
  <c r="BK245"/>
  <c r="J199"/>
  <c r="BK259"/>
  <c r="BK238"/>
  <c r="J207"/>
  <c i="6" r="J127"/>
  <c r="J121"/>
  <c r="BK125"/>
  <c r="J140"/>
  <c r="J130"/>
  <c r="BK135"/>
  <c i="7" r="J137"/>
  <c r="BK142"/>
  <c r="BK130"/>
  <c r="J142"/>
  <c r="J133"/>
  <c r="BK149"/>
  <c r="BK126"/>
  <c i="8" r="BK135"/>
  <c r="J157"/>
  <c r="J142"/>
  <c r="BK126"/>
  <c r="J148"/>
  <c r="J139"/>
  <c r="BK148"/>
  <c r="J132"/>
  <c i="9" r="J145"/>
  <c r="J173"/>
  <c r="BK134"/>
  <c r="BK183"/>
  <c r="BK164"/>
  <c r="J153"/>
  <c r="J189"/>
  <c r="J134"/>
  <c r="J139"/>
  <c r="BK150"/>
  <c r="J135"/>
  <c r="J180"/>
  <c r="J165"/>
  <c r="J150"/>
  <c r="J140"/>
  <c i="10" r="J193"/>
  <c r="BK168"/>
  <c r="BK179"/>
  <c r="J164"/>
  <c r="BK147"/>
  <c r="BK131"/>
  <c r="BK192"/>
  <c r="J135"/>
  <c r="J153"/>
  <c r="J196"/>
  <c r="J176"/>
  <c r="J159"/>
  <c r="J146"/>
  <c r="BK133"/>
  <c r="J180"/>
  <c r="BK132"/>
  <c r="J202"/>
  <c r="BK195"/>
  <c r="J162"/>
  <c r="J137"/>
  <c i="11" r="BK139"/>
  <c r="J139"/>
  <c r="J148"/>
  <c r="BK127"/>
  <c r="BK130"/>
  <c i="12" r="J134"/>
  <c r="BK134"/>
  <c r="BK137"/>
  <c i="13" r="J248"/>
  <c r="J212"/>
  <c r="BK166"/>
  <c r="J145"/>
  <c r="J147"/>
  <c r="J130"/>
  <c r="J261"/>
  <c r="J244"/>
  <c r="BK240"/>
  <c r="J223"/>
  <c r="J206"/>
  <c r="BK183"/>
  <c r="BK170"/>
  <c r="J161"/>
  <c r="J242"/>
  <c r="BK221"/>
  <c r="J159"/>
  <c r="J214"/>
  <c r="BK152"/>
  <c r="BK261"/>
  <c r="BK239"/>
  <c r="J215"/>
  <c r="J169"/>
  <c r="BK155"/>
  <c r="BK271"/>
  <c r="BK253"/>
  <c r="BK226"/>
  <c r="J163"/>
  <c r="J210"/>
  <c r="BK130"/>
  <c i="14" r="BK180"/>
  <c r="BK164"/>
  <c r="BK159"/>
  <c r="J183"/>
  <c r="J147"/>
  <c r="J171"/>
  <c i="15" r="BK119"/>
  <c i="2" l="1" r="P136"/>
  <c r="R323"/>
  <c r="BK337"/>
  <c r="J337"/>
  <c r="J103"/>
  <c r="R343"/>
  <c r="BK387"/>
  <c r="J387"/>
  <c r="J110"/>
  <c r="R387"/>
  <c i="3" r="BK139"/>
  <c r="J139"/>
  <c r="J98"/>
  <c r="T283"/>
  <c r="T478"/>
  <c r="R505"/>
  <c r="P610"/>
  <c r="T706"/>
  <c r="BK866"/>
  <c r="J866"/>
  <c r="J114"/>
  <c r="P932"/>
  <c r="T977"/>
  <c i="4" r="T153"/>
  <c r="P452"/>
  <c r="P471"/>
  <c r="T507"/>
  <c r="R548"/>
  <c i="5" r="T203"/>
  <c r="P234"/>
  <c r="T275"/>
  <c i="8" r="P122"/>
  <c r="P121"/>
  <c i="1" r="AU102"/>
  <c i="9" r="R128"/>
  <c i="10" r="BK128"/>
  <c r="J128"/>
  <c r="J100"/>
  <c i="11" r="BK124"/>
  <c r="J124"/>
  <c r="J99"/>
  <c r="T135"/>
  <c r="T134"/>
  <c i="13" r="BK128"/>
  <c r="J128"/>
  <c r="J98"/>
  <c r="BK134"/>
  <c r="J134"/>
  <c r="J100"/>
  <c r="P167"/>
  <c r="R241"/>
  <c r="T259"/>
  <c r="P263"/>
  <c r="T263"/>
  <c i="14" r="P146"/>
  <c r="R163"/>
  <c i="2" r="BK147"/>
  <c r="J147"/>
  <c r="J99"/>
  <c r="BK323"/>
  <c r="J323"/>
  <c r="J100"/>
  <c r="P337"/>
  <c r="P332"/>
  <c r="R350"/>
  <c r="P387"/>
  <c i="3" r="BK182"/>
  <c r="J182"/>
  <c r="J100"/>
  <c r="R182"/>
  <c r="P272"/>
  <c r="BK461"/>
  <c r="J461"/>
  <c r="J103"/>
  <c r="R478"/>
  <c r="P505"/>
  <c r="BK610"/>
  <c r="J610"/>
  <c r="J110"/>
  <c r="P706"/>
  <c r="P866"/>
  <c r="R952"/>
  <c i="4" r="R153"/>
  <c r="R452"/>
  <c r="T471"/>
  <c r="BK534"/>
  <c r="J534"/>
  <c r="J108"/>
  <c r="P548"/>
  <c i="5" r="T125"/>
  <c r="P239"/>
  <c i="6" r="T116"/>
  <c i="13" r="T128"/>
  <c r="T127"/>
  <c r="T134"/>
  <c r="T241"/>
  <c r="R263"/>
  <c i="14" r="P123"/>
  <c r="T163"/>
  <c i="4" r="P132"/>
  <c r="BK421"/>
  <c r="J421"/>
  <c r="J100"/>
  <c r="T452"/>
  <c r="P461"/>
  <c r="BK507"/>
  <c r="J507"/>
  <c r="J107"/>
  <c r="R534"/>
  <c i="5" r="R125"/>
  <c r="R239"/>
  <c i="6" r="P116"/>
  <c i="1" r="AU99"/>
  <c i="7" r="R122"/>
  <c r="R121"/>
  <c i="9" r="BK123"/>
  <c r="J123"/>
  <c r="J99"/>
  <c r="R123"/>
  <c i="10" r="T128"/>
  <c i="11" r="BK135"/>
  <c r="BK134"/>
  <c r="J134"/>
  <c r="J100"/>
  <c i="12" r="BK122"/>
  <c r="BK121"/>
  <c r="J121"/>
  <c r="J98"/>
  <c i="13" r="R128"/>
  <c r="R127"/>
  <c r="T167"/>
  <c r="P259"/>
  <c r="T268"/>
  <c r="T267"/>
  <c i="14" r="BK123"/>
  <c r="J123"/>
  <c r="J98"/>
  <c r="R146"/>
  <c i="2" r="BK136"/>
  <c r="J136"/>
  <c r="J98"/>
  <c r="R136"/>
  <c r="T323"/>
  <c r="R337"/>
  <c r="T343"/>
  <c r="BK378"/>
  <c r="J378"/>
  <c r="J109"/>
  <c i="3" r="P139"/>
  <c r="T152"/>
  <c r="T182"/>
  <c r="R272"/>
  <c r="P461"/>
  <c r="T469"/>
  <c r="BK505"/>
  <c r="J505"/>
  <c r="J108"/>
  <c r="T505"/>
  <c r="R610"/>
  <c r="R706"/>
  <c r="T866"/>
  <c r="R932"/>
  <c r="BK977"/>
  <c r="J977"/>
  <c r="J117"/>
  <c i="2" r="T147"/>
  <c r="T337"/>
  <c r="T332"/>
  <c r="P350"/>
  <c r="P378"/>
  <c i="3" r="T139"/>
  <c r="P283"/>
  <c r="BK469"/>
  <c r="J469"/>
  <c r="J104"/>
  <c r="BK515"/>
  <c r="J515"/>
  <c r="J109"/>
  <c r="T610"/>
  <c r="BK706"/>
  <c r="J706"/>
  <c r="J112"/>
  <c r="R756"/>
  <c r="BK952"/>
  <c r="J952"/>
  <c r="J116"/>
  <c r="R977"/>
  <c i="4" r="BK153"/>
  <c r="J153"/>
  <c r="J99"/>
  <c r="R421"/>
  <c r="BK461"/>
  <c r="R461"/>
  <c r="BK499"/>
  <c r="J499"/>
  <c r="J106"/>
  <c r="R499"/>
  <c r="BK548"/>
  <c r="J548"/>
  <c r="J109"/>
  <c i="5" r="BK203"/>
  <c r="J203"/>
  <c r="J99"/>
  <c r="BK239"/>
  <c r="J239"/>
  <c r="J102"/>
  <c r="R275"/>
  <c i="6" r="BK116"/>
  <c r="J116"/>
  <c r="J96"/>
  <c i="7" r="T122"/>
  <c r="T121"/>
  <c i="8" r="T122"/>
  <c r="T121"/>
  <c i="9" r="T128"/>
  <c i="10" r="P128"/>
  <c i="11" r="P124"/>
  <c r="P135"/>
  <c r="P134"/>
  <c i="12" r="P122"/>
  <c r="P121"/>
  <c i="1" r="AU107"/>
  <c i="2" r="R147"/>
  <c r="R135"/>
  <c r="BK343"/>
  <c r="J343"/>
  <c r="J104"/>
  <c r="T350"/>
  <c r="R378"/>
  <c i="3" r="P152"/>
  <c r="BK283"/>
  <c r="J283"/>
  <c r="J102"/>
  <c r="T461"/>
  <c r="P478"/>
  <c r="T515"/>
  <c r="BK689"/>
  <c r="J689"/>
  <c r="J111"/>
  <c r="R689"/>
  <c r="T689"/>
  <c r="T756"/>
  <c r="T932"/>
  <c r="P977"/>
  <c i="4" r="R132"/>
  <c r="R131"/>
  <c r="P421"/>
  <c r="BK471"/>
  <c r="J471"/>
  <c r="J105"/>
  <c r="P507"/>
  <c r="P534"/>
  <c i="5" r="P203"/>
  <c r="R234"/>
  <c r="BK275"/>
  <c r="J275"/>
  <c r="J103"/>
  <c i="7" r="P122"/>
  <c r="P121"/>
  <c i="1" r="AU101"/>
  <c i="8" r="BK122"/>
  <c r="BK121"/>
  <c r="J121"/>
  <c i="9" r="BK128"/>
  <c r="J128"/>
  <c r="J100"/>
  <c i="10" r="R128"/>
  <c i="11" r="R124"/>
  <c i="12" r="T122"/>
  <c r="T121"/>
  <c i="13" r="P128"/>
  <c r="P127"/>
  <c r="P134"/>
  <c r="R167"/>
  <c r="P241"/>
  <c r="R259"/>
  <c r="BK263"/>
  <c r="J263"/>
  <c r="J104"/>
  <c r="P268"/>
  <c r="P267"/>
  <c i="14" r="R123"/>
  <c r="R122"/>
  <c r="R121"/>
  <c r="BK146"/>
  <c r="J146"/>
  <c r="J99"/>
  <c r="P163"/>
  <c i="15" r="BK118"/>
  <c r="BK117"/>
  <c r="J117"/>
  <c r="J96"/>
  <c r="R118"/>
  <c r="R117"/>
  <c i="2" r="T136"/>
  <c r="P323"/>
  <c r="P343"/>
  <c r="T378"/>
  <c r="T387"/>
  <c i="3" r="R139"/>
  <c r="R152"/>
  <c r="P182"/>
  <c r="BK272"/>
  <c r="J272"/>
  <c r="J101"/>
  <c r="T272"/>
  <c r="R461"/>
  <c r="R469"/>
  <c r="P515"/>
  <c r="P477"/>
  <c r="P689"/>
  <c r="P756"/>
  <c r="BK932"/>
  <c r="J932"/>
  <c r="J115"/>
  <c r="P952"/>
  <c i="4" r="BK132"/>
  <c r="T132"/>
  <c r="T421"/>
  <c r="R471"/>
  <c r="P499"/>
  <c r="T499"/>
  <c r="T534"/>
  <c i="5" r="P125"/>
  <c r="P124"/>
  <c r="T239"/>
  <c i="7" r="BK122"/>
  <c r="J122"/>
  <c r="J99"/>
  <c i="8" r="R122"/>
  <c r="R121"/>
  <c i="9" r="P123"/>
  <c r="T123"/>
  <c i="10" r="P123"/>
  <c r="P122"/>
  <c i="1" r="AU105"/>
  <c i="10" r="R123"/>
  <c i="11" r="R135"/>
  <c r="R134"/>
  <c i="12" r="R122"/>
  <c r="R121"/>
  <c i="13" r="R134"/>
  <c r="R133"/>
  <c r="BK241"/>
  <c r="J241"/>
  <c r="J102"/>
  <c r="BK268"/>
  <c r="J268"/>
  <c r="J106"/>
  <c i="14" r="T123"/>
  <c r="T146"/>
  <c i="15" r="P118"/>
  <c r="P117"/>
  <c i="1" r="AU110"/>
  <c i="2" r="P147"/>
  <c r="P135"/>
  <c r="BK350"/>
  <c r="J350"/>
  <c r="J105"/>
  <c r="R374"/>
  <c i="3" r="BK152"/>
  <c r="R283"/>
  <c r="P469"/>
  <c r="BK478"/>
  <c r="R515"/>
  <c r="BK756"/>
  <c r="J756"/>
  <c r="J113"/>
  <c r="R866"/>
  <c r="T952"/>
  <c i="4" r="P153"/>
  <c r="BK452"/>
  <c r="J452"/>
  <c r="J101"/>
  <c r="T461"/>
  <c r="R507"/>
  <c r="T548"/>
  <c i="5" r="BK125"/>
  <c r="J125"/>
  <c r="J98"/>
  <c r="R203"/>
  <c r="BK234"/>
  <c r="J234"/>
  <c r="J101"/>
  <c r="T234"/>
  <c r="P275"/>
  <c i="6" r="R116"/>
  <c i="9" r="P128"/>
  <c r="P122"/>
  <c i="1" r="AU104"/>
  <c i="10" r="BK123"/>
  <c r="J123"/>
  <c r="J99"/>
  <c r="T123"/>
  <c r="T122"/>
  <c i="11" r="T124"/>
  <c i="13" r="BK167"/>
  <c r="J167"/>
  <c r="J101"/>
  <c r="BK259"/>
  <c r="J259"/>
  <c r="J103"/>
  <c r="R268"/>
  <c r="R267"/>
  <c i="14" r="BK163"/>
  <c r="J163"/>
  <c r="J100"/>
  <c i="15" r="T118"/>
  <c r="T117"/>
  <c i="2" r="BK374"/>
  <c r="J374"/>
  <c r="J108"/>
  <c r="BK435"/>
  <c r="J435"/>
  <c r="J112"/>
  <c i="4" r="BK571"/>
  <c r="J571"/>
  <c r="J110"/>
  <c i="2" r="BK333"/>
  <c r="BK457"/>
  <c r="J457"/>
  <c r="J113"/>
  <c i="5" r="BK229"/>
  <c r="J229"/>
  <c r="J100"/>
  <c i="14" r="BK192"/>
  <c r="J192"/>
  <c r="J101"/>
  <c i="2" r="BK362"/>
  <c r="J362"/>
  <c r="J106"/>
  <c r="BK474"/>
  <c r="J474"/>
  <c r="J114"/>
  <c i="3" r="BK475"/>
  <c r="J475"/>
  <c r="J105"/>
  <c i="2" r="BK366"/>
  <c r="J366"/>
  <c r="J107"/>
  <c i="4" r="BK458"/>
  <c r="J458"/>
  <c r="J102"/>
  <c i="15" r="E85"/>
  <c r="F114"/>
  <c r="BE121"/>
  <c r="BE122"/>
  <c r="BE124"/>
  <c r="J89"/>
  <c r="BE120"/>
  <c i="14" r="BK122"/>
  <c r="J122"/>
  <c r="J97"/>
  <c i="15" r="J114"/>
  <c r="BE119"/>
  <c i="14" r="F92"/>
  <c r="BE155"/>
  <c r="BE187"/>
  <c r="BE193"/>
  <c i="13" r="BK133"/>
  <c r="J133"/>
  <c r="J99"/>
  <c i="14" r="J115"/>
  <c r="BE132"/>
  <c r="BE137"/>
  <c r="BE144"/>
  <c r="BE151"/>
  <c r="BE177"/>
  <c r="BE179"/>
  <c i="13" r="BK127"/>
  <c r="J127"/>
  <c r="J97"/>
  <c i="14" r="BE159"/>
  <c r="BE164"/>
  <c r="BE168"/>
  <c r="BE174"/>
  <c r="BE180"/>
  <c r="BE185"/>
  <c r="E111"/>
  <c r="BE124"/>
  <c r="BE140"/>
  <c r="BE169"/>
  <c r="BE171"/>
  <c r="BE175"/>
  <c r="J92"/>
  <c r="BE130"/>
  <c r="BE142"/>
  <c r="BE147"/>
  <c i="13" r="BK267"/>
  <c r="J267"/>
  <c r="J105"/>
  <c i="14" r="BE183"/>
  <c i="13" r="E116"/>
  <c r="BE152"/>
  <c r="BE159"/>
  <c r="BE160"/>
  <c r="BE162"/>
  <c r="BE214"/>
  <c r="BE266"/>
  <c r="BE272"/>
  <c r="BE149"/>
  <c r="BE166"/>
  <c r="BE170"/>
  <c r="BE171"/>
  <c r="BE191"/>
  <c r="BE219"/>
  <c r="BE222"/>
  <c r="BE224"/>
  <c r="BE240"/>
  <c r="BE245"/>
  <c r="BE256"/>
  <c r="BE265"/>
  <c r="BE270"/>
  <c i="12" r="J122"/>
  <c r="J99"/>
  <c i="13" r="F123"/>
  <c r="BE150"/>
  <c r="BE183"/>
  <c r="BE188"/>
  <c r="BE196"/>
  <c r="BE204"/>
  <c r="BE208"/>
  <c r="BE212"/>
  <c r="BE216"/>
  <c r="BE218"/>
  <c r="BE226"/>
  <c r="BE239"/>
  <c r="BE242"/>
  <c r="BE244"/>
  <c r="BE251"/>
  <c r="BE252"/>
  <c r="BE257"/>
  <c r="BE264"/>
  <c r="BE269"/>
  <c r="BE271"/>
  <c r="BE130"/>
  <c r="BE145"/>
  <c r="BE161"/>
  <c r="BE169"/>
  <c r="BE179"/>
  <c r="BE206"/>
  <c r="BE225"/>
  <c r="BE248"/>
  <c r="BE260"/>
  <c r="J120"/>
  <c r="BE129"/>
  <c r="BE175"/>
  <c r="BE215"/>
  <c r="BE246"/>
  <c r="BE250"/>
  <c r="BE258"/>
  <c r="BE141"/>
  <c r="BE147"/>
  <c r="BE153"/>
  <c r="BE217"/>
  <c r="BE220"/>
  <c r="BE253"/>
  <c r="BE255"/>
  <c r="BE262"/>
  <c r="BE135"/>
  <c r="BE148"/>
  <c r="BE163"/>
  <c r="BE210"/>
  <c r="BE223"/>
  <c r="BE247"/>
  <c r="BE131"/>
  <c r="BE132"/>
  <c r="BE137"/>
  <c r="BE151"/>
  <c r="BE155"/>
  <c r="BE157"/>
  <c r="BE164"/>
  <c r="BE168"/>
  <c r="BE187"/>
  <c r="BE199"/>
  <c r="BE221"/>
  <c r="BE243"/>
  <c r="BE249"/>
  <c r="BE254"/>
  <c r="BE261"/>
  <c i="11" r="P123"/>
  <c i="1" r="AU106"/>
  <c i="11" r="BK123"/>
  <c r="J123"/>
  <c r="J98"/>
  <c r="J135"/>
  <c r="J101"/>
  <c i="12" r="F94"/>
  <c r="E109"/>
  <c r="BE126"/>
  <c r="BE130"/>
  <c r="BE131"/>
  <c r="BE134"/>
  <c r="BE137"/>
  <c r="BE139"/>
  <c r="J94"/>
  <c r="F117"/>
  <c r="J117"/>
  <c r="BE123"/>
  <c r="BE124"/>
  <c r="BE127"/>
  <c r="BE128"/>
  <c r="BE129"/>
  <c r="BE133"/>
  <c r="BE135"/>
  <c r="BE136"/>
  <c r="BE138"/>
  <c r="BE125"/>
  <c r="J91"/>
  <c r="BE132"/>
  <c i="10" r="BK122"/>
  <c r="J122"/>
  <c r="J98"/>
  <c i="11" r="J91"/>
  <c r="J94"/>
  <c r="J119"/>
  <c r="F120"/>
  <c r="BE127"/>
  <c r="BE131"/>
  <c r="BE132"/>
  <c r="BE136"/>
  <c r="BE138"/>
  <c r="BE144"/>
  <c r="BE146"/>
  <c r="F93"/>
  <c r="BE133"/>
  <c r="BE128"/>
  <c r="BE145"/>
  <c r="E111"/>
  <c r="BE126"/>
  <c r="BE129"/>
  <c r="BE141"/>
  <c r="BE143"/>
  <c r="BE125"/>
  <c r="BE139"/>
  <c r="BE142"/>
  <c r="BE130"/>
  <c r="BE137"/>
  <c r="BE140"/>
  <c r="BE147"/>
  <c r="BE148"/>
  <c i="9" r="BK122"/>
  <c r="J122"/>
  <c r="J98"/>
  <c i="10" r="J93"/>
  <c r="BE194"/>
  <c r="BE199"/>
  <c r="BE203"/>
  <c r="BE204"/>
  <c r="F93"/>
  <c r="E110"/>
  <c r="BE133"/>
  <c r="BE136"/>
  <c r="BE140"/>
  <c r="BE152"/>
  <c r="BE161"/>
  <c r="BE164"/>
  <c r="BE168"/>
  <c r="BE173"/>
  <c r="BE177"/>
  <c r="BE184"/>
  <c r="BE190"/>
  <c r="BE200"/>
  <c r="F94"/>
  <c r="BE131"/>
  <c r="BE134"/>
  <c r="BE138"/>
  <c r="BE144"/>
  <c r="BE145"/>
  <c r="BE147"/>
  <c r="BE157"/>
  <c r="BE158"/>
  <c r="BE172"/>
  <c r="BE179"/>
  <c r="BE180"/>
  <c r="BE182"/>
  <c r="BE185"/>
  <c r="BE188"/>
  <c r="BE189"/>
  <c r="BE191"/>
  <c r="BE195"/>
  <c r="BE197"/>
  <c r="BE202"/>
  <c r="J94"/>
  <c r="BE124"/>
  <c r="BE130"/>
  <c r="BE132"/>
  <c r="BE137"/>
  <c r="BE155"/>
  <c r="BE162"/>
  <c r="BE166"/>
  <c r="BE169"/>
  <c r="BE175"/>
  <c r="BE176"/>
  <c r="BE192"/>
  <c r="BE125"/>
  <c r="BE150"/>
  <c r="BE156"/>
  <c r="BE160"/>
  <c r="BE171"/>
  <c r="BE183"/>
  <c r="BE186"/>
  <c r="BE198"/>
  <c r="BE201"/>
  <c r="J116"/>
  <c r="BE126"/>
  <c r="BE139"/>
  <c r="BE165"/>
  <c r="BE181"/>
  <c r="BE193"/>
  <c r="BE129"/>
  <c r="BE135"/>
  <c r="BE141"/>
  <c r="BE142"/>
  <c r="BE148"/>
  <c r="BE149"/>
  <c r="BE151"/>
  <c r="BE153"/>
  <c r="BE154"/>
  <c r="BE159"/>
  <c r="BE163"/>
  <c r="BE167"/>
  <c r="BE174"/>
  <c r="BE187"/>
  <c r="BE196"/>
  <c r="BE127"/>
  <c r="BE143"/>
  <c r="BE146"/>
  <c r="BE170"/>
  <c r="BE178"/>
  <c i="8" r="J98"/>
  <c r="J122"/>
  <c r="J99"/>
  <c i="9" r="J93"/>
  <c r="BE137"/>
  <c r="BE146"/>
  <c r="BE153"/>
  <c r="BE160"/>
  <c r="BE173"/>
  <c r="BE178"/>
  <c r="BE185"/>
  <c r="BE189"/>
  <c r="J119"/>
  <c r="BE131"/>
  <c r="BE138"/>
  <c r="BE139"/>
  <c r="BE188"/>
  <c r="E85"/>
  <c r="BE132"/>
  <c r="BE140"/>
  <c r="BE141"/>
  <c r="BE143"/>
  <c r="BE144"/>
  <c r="BE161"/>
  <c r="BE164"/>
  <c r="BE170"/>
  <c r="BE180"/>
  <c r="BE186"/>
  <c r="F93"/>
  <c r="BE124"/>
  <c r="BE125"/>
  <c r="BE135"/>
  <c r="BE145"/>
  <c r="BE158"/>
  <c r="BE174"/>
  <c r="BE179"/>
  <c r="J116"/>
  <c r="BE126"/>
  <c r="BE130"/>
  <c r="BE159"/>
  <c r="BE162"/>
  <c r="BE176"/>
  <c r="BE181"/>
  <c r="F94"/>
  <c r="BE129"/>
  <c r="BE133"/>
  <c r="BE142"/>
  <c r="BE147"/>
  <c r="BE149"/>
  <c r="BE152"/>
  <c r="BE155"/>
  <c r="BE156"/>
  <c r="BE157"/>
  <c r="BE163"/>
  <c r="BE165"/>
  <c r="BE169"/>
  <c r="BE184"/>
  <c r="BE191"/>
  <c r="BE136"/>
  <c r="BE148"/>
  <c r="BE150"/>
  <c r="BE154"/>
  <c r="BE166"/>
  <c r="BE168"/>
  <c r="BE171"/>
  <c r="BE175"/>
  <c r="BE183"/>
  <c r="BE190"/>
  <c r="BE127"/>
  <c r="BE134"/>
  <c r="BE151"/>
  <c r="BE167"/>
  <c r="BE172"/>
  <c r="BE177"/>
  <c r="BE182"/>
  <c r="BE187"/>
  <c i="8" r="J91"/>
  <c r="J94"/>
  <c r="BE124"/>
  <c r="BE125"/>
  <c r="BE127"/>
  <c r="BE139"/>
  <c r="BE140"/>
  <c r="BE142"/>
  <c r="BE146"/>
  <c r="BE150"/>
  <c r="BE154"/>
  <c r="BE158"/>
  <c i="7" r="BK121"/>
  <c r="J121"/>
  <c r="J98"/>
  <c i="8" r="J117"/>
  <c r="BE131"/>
  <c r="BE151"/>
  <c r="F118"/>
  <c r="BE128"/>
  <c r="BE132"/>
  <c r="BE137"/>
  <c r="BE147"/>
  <c r="BE149"/>
  <c r="BE155"/>
  <c r="F117"/>
  <c r="BE134"/>
  <c r="BE123"/>
  <c r="BE130"/>
  <c r="BE138"/>
  <c r="BE145"/>
  <c r="BE153"/>
  <c r="E85"/>
  <c r="BE129"/>
  <c r="BE133"/>
  <c r="BE135"/>
  <c r="BE136"/>
  <c r="BE141"/>
  <c r="BE143"/>
  <c r="BE152"/>
  <c r="BE156"/>
  <c r="BE126"/>
  <c r="BE144"/>
  <c r="BE148"/>
  <c r="BE157"/>
  <c i="7" r="F93"/>
  <c r="E109"/>
  <c r="J115"/>
  <c r="BE124"/>
  <c r="BE125"/>
  <c r="BE127"/>
  <c r="BE128"/>
  <c r="BE129"/>
  <c r="BE134"/>
  <c r="BE143"/>
  <c r="J94"/>
  <c r="BE126"/>
  <c r="BE130"/>
  <c r="BE133"/>
  <c r="BE137"/>
  <c r="BE149"/>
  <c r="BE135"/>
  <c r="BE136"/>
  <c r="BE138"/>
  <c r="F118"/>
  <c r="BE131"/>
  <c r="BE147"/>
  <c r="BE151"/>
  <c r="J93"/>
  <c r="BE139"/>
  <c r="BE123"/>
  <c r="BE132"/>
  <c r="BE140"/>
  <c r="BE142"/>
  <c r="BE144"/>
  <c r="BE146"/>
  <c r="BE148"/>
  <c r="BE150"/>
  <c r="BE153"/>
  <c r="BE141"/>
  <c r="BE145"/>
  <c r="BE152"/>
  <c i="5" r="BK124"/>
  <c r="J124"/>
  <c r="J97"/>
  <c i="6" r="J112"/>
  <c r="BE122"/>
  <c r="BE139"/>
  <c r="BE143"/>
  <c r="E85"/>
  <c r="J89"/>
  <c r="F92"/>
  <c r="J113"/>
  <c r="BE118"/>
  <c r="BE119"/>
  <c r="BE121"/>
  <c r="BE127"/>
  <c r="BE128"/>
  <c r="F91"/>
  <c r="BE125"/>
  <c r="BE129"/>
  <c r="BE130"/>
  <c r="BE132"/>
  <c r="BE134"/>
  <c r="BE135"/>
  <c r="BE138"/>
  <c r="BE142"/>
  <c r="BE124"/>
  <c r="BE136"/>
  <c r="BE141"/>
  <c r="BE117"/>
  <c r="BE123"/>
  <c r="BE126"/>
  <c r="BE131"/>
  <c r="BE133"/>
  <c r="BE120"/>
  <c r="BE137"/>
  <c r="BE140"/>
  <c i="4" r="J132"/>
  <c r="J98"/>
  <c r="J461"/>
  <c r="J104"/>
  <c i="5" r="BE210"/>
  <c r="J89"/>
  <c r="BE126"/>
  <c r="BE146"/>
  <c r="BE215"/>
  <c r="BE259"/>
  <c r="BE274"/>
  <c r="BE276"/>
  <c r="BE280"/>
  <c r="BE153"/>
  <c r="BE199"/>
  <c r="BE220"/>
  <c r="BE228"/>
  <c r="BE249"/>
  <c r="BE252"/>
  <c r="BE256"/>
  <c r="BE268"/>
  <c r="J92"/>
  <c r="F120"/>
  <c r="BE170"/>
  <c r="BE212"/>
  <c r="BE235"/>
  <c r="E85"/>
  <c r="BE240"/>
  <c r="BE134"/>
  <c r="BE195"/>
  <c r="BE202"/>
  <c r="BE204"/>
  <c r="BE265"/>
  <c r="BE138"/>
  <c r="BE149"/>
  <c r="BE156"/>
  <c r="BE174"/>
  <c r="BE223"/>
  <c r="BE226"/>
  <c r="BE230"/>
  <c r="BE238"/>
  <c r="BE262"/>
  <c r="BE160"/>
  <c r="BE184"/>
  <c r="BE207"/>
  <c r="BE217"/>
  <c r="BE245"/>
  <c r="BE271"/>
  <c i="4" r="E85"/>
  <c r="BE252"/>
  <c r="BE372"/>
  <c r="BE422"/>
  <c r="BE453"/>
  <c r="BE498"/>
  <c r="BE568"/>
  <c r="BE570"/>
  <c r="BE572"/>
  <c r="J124"/>
  <c r="J127"/>
  <c r="BE237"/>
  <c r="BE282"/>
  <c r="BE387"/>
  <c r="BE409"/>
  <c r="BE472"/>
  <c r="BE504"/>
  <c r="BE533"/>
  <c r="BE549"/>
  <c r="BE562"/>
  <c r="BE564"/>
  <c r="BE566"/>
  <c r="BE427"/>
  <c r="BE454"/>
  <c r="BE545"/>
  <c i="3" r="J152"/>
  <c r="J99"/>
  <c i="4" r="BE154"/>
  <c r="BE173"/>
  <c r="BE214"/>
  <c r="BE334"/>
  <c r="BE441"/>
  <c r="BE457"/>
  <c r="BE477"/>
  <c r="BE485"/>
  <c r="BE508"/>
  <c r="BE542"/>
  <c r="BE560"/>
  <c r="BE163"/>
  <c r="BE166"/>
  <c r="BE195"/>
  <c r="BE211"/>
  <c r="BE285"/>
  <c r="BE362"/>
  <c r="BE439"/>
  <c r="BE445"/>
  <c r="BE459"/>
  <c r="BE462"/>
  <c i="3" r="J478"/>
  <c r="J107"/>
  <c i="4" r="F92"/>
  <c r="BE136"/>
  <c r="BE145"/>
  <c r="BE149"/>
  <c r="BE178"/>
  <c r="BE204"/>
  <c r="BE207"/>
  <c r="BE274"/>
  <c r="BE279"/>
  <c r="BE384"/>
  <c r="BE430"/>
  <c r="BE491"/>
  <c r="BE538"/>
  <c r="BE553"/>
  <c r="BE133"/>
  <c r="BE139"/>
  <c r="BE157"/>
  <c r="BE176"/>
  <c r="BE181"/>
  <c r="BE240"/>
  <c r="BE277"/>
  <c r="BE308"/>
  <c r="BE379"/>
  <c r="BE433"/>
  <c r="BE436"/>
  <c r="BE455"/>
  <c r="BE466"/>
  <c r="BE481"/>
  <c r="BE523"/>
  <c r="BE527"/>
  <c r="BE555"/>
  <c r="BE191"/>
  <c r="BE198"/>
  <c r="BE249"/>
  <c r="BE369"/>
  <c r="BE424"/>
  <c r="BE443"/>
  <c r="BE470"/>
  <c r="BE494"/>
  <c r="BE500"/>
  <c r="BE518"/>
  <c r="BE535"/>
  <c r="BE546"/>
  <c r="BE557"/>
  <c i="3" r="BE143"/>
  <c r="BE189"/>
  <c r="BE255"/>
  <c r="BE383"/>
  <c r="BE468"/>
  <c r="BE474"/>
  <c r="BE476"/>
  <c r="BE483"/>
  <c r="BE640"/>
  <c r="BE680"/>
  <c r="BE818"/>
  <c r="BE847"/>
  <c r="BE859"/>
  <c r="BE865"/>
  <c r="BE867"/>
  <c r="BE898"/>
  <c r="BE900"/>
  <c r="BE902"/>
  <c r="BE904"/>
  <c r="BE906"/>
  <c r="BE908"/>
  <c r="BE931"/>
  <c r="BE933"/>
  <c r="BE937"/>
  <c r="BE939"/>
  <c r="BE941"/>
  <c r="BE943"/>
  <c r="BE945"/>
  <c r="BE947"/>
  <c r="BE949"/>
  <c r="BE953"/>
  <c r="BE975"/>
  <c r="BE978"/>
  <c r="BE982"/>
  <c i="2" r="BK135"/>
  <c i="3" r="J89"/>
  <c r="BE156"/>
  <c r="BE180"/>
  <c r="BE265"/>
  <c r="BE462"/>
  <c r="BE479"/>
  <c r="BE516"/>
  <c r="BE615"/>
  <c r="BE655"/>
  <c r="BE675"/>
  <c r="BE690"/>
  <c r="BE738"/>
  <c r="BE803"/>
  <c r="E127"/>
  <c r="BE174"/>
  <c r="BE276"/>
  <c r="BE485"/>
  <c r="BE494"/>
  <c r="BE500"/>
  <c r="BE544"/>
  <c r="BE550"/>
  <c r="BE625"/>
  <c r="BE645"/>
  <c r="BE665"/>
  <c r="BE693"/>
  <c r="BE707"/>
  <c r="BE740"/>
  <c r="BE748"/>
  <c r="BE757"/>
  <c r="BE149"/>
  <c r="BE159"/>
  <c r="BE279"/>
  <c r="BE286"/>
  <c r="BE333"/>
  <c r="BE451"/>
  <c r="BE465"/>
  <c r="BE471"/>
  <c r="BE472"/>
  <c r="BE504"/>
  <c r="BE570"/>
  <c r="BE650"/>
  <c r="F92"/>
  <c r="BE140"/>
  <c r="BE153"/>
  <c r="BE223"/>
  <c r="BE269"/>
  <c r="BE331"/>
  <c r="BE377"/>
  <c r="BE448"/>
  <c r="BE497"/>
  <c r="BE510"/>
  <c r="BE513"/>
  <c r="BE527"/>
  <c r="BE532"/>
  <c r="BE538"/>
  <c r="BE577"/>
  <c r="BE609"/>
  <c r="BE635"/>
  <c r="BE660"/>
  <c r="BE797"/>
  <c r="BE801"/>
  <c r="BE821"/>
  <c r="BE856"/>
  <c r="BE862"/>
  <c i="2" r="J333"/>
  <c r="J102"/>
  <c i="3" r="J134"/>
  <c r="BE162"/>
  <c r="BE169"/>
  <c r="BE273"/>
  <c r="BE284"/>
  <c r="BE329"/>
  <c r="BE381"/>
  <c r="BE455"/>
  <c r="BE470"/>
  <c r="BE541"/>
  <c r="BE572"/>
  <c r="BE597"/>
  <c r="BE620"/>
  <c r="BE685"/>
  <c r="BE699"/>
  <c r="BE755"/>
  <c r="BE799"/>
  <c r="BE186"/>
  <c r="BE192"/>
  <c r="BE335"/>
  <c r="BE379"/>
  <c r="BE445"/>
  <c r="BE488"/>
  <c r="BE490"/>
  <c r="BE547"/>
  <c r="BE575"/>
  <c r="BE746"/>
  <c r="BE750"/>
  <c r="BE851"/>
  <c r="BE146"/>
  <c r="BE165"/>
  <c r="BE183"/>
  <c r="BE235"/>
  <c r="BE326"/>
  <c r="BE395"/>
  <c r="BE457"/>
  <c r="BE506"/>
  <c r="BE523"/>
  <c r="BE530"/>
  <c r="BE594"/>
  <c r="BE611"/>
  <c r="BE630"/>
  <c r="BE670"/>
  <c r="BE696"/>
  <c r="BE702"/>
  <c r="BE736"/>
  <c r="BE743"/>
  <c r="BE753"/>
  <c i="2" r="E85"/>
  <c r="F131"/>
  <c r="BE144"/>
  <c r="BE170"/>
  <c r="J131"/>
  <c r="BE140"/>
  <c r="BE148"/>
  <c r="BE178"/>
  <c r="BE211"/>
  <c r="BE236"/>
  <c r="BE238"/>
  <c r="BE326"/>
  <c r="J89"/>
  <c r="BE273"/>
  <c r="BE385"/>
  <c r="BE172"/>
  <c r="BE181"/>
  <c r="BE215"/>
  <c r="BE219"/>
  <c r="BE225"/>
  <c r="BE324"/>
  <c r="BE328"/>
  <c r="BE341"/>
  <c r="BE357"/>
  <c r="BE360"/>
  <c r="BE367"/>
  <c r="BE375"/>
  <c r="BE388"/>
  <c r="BE391"/>
  <c r="BE137"/>
  <c r="BE175"/>
  <c r="BE344"/>
  <c r="BE347"/>
  <c r="BE351"/>
  <c r="BE254"/>
  <c r="BE258"/>
  <c r="BE265"/>
  <c r="BE330"/>
  <c r="BE394"/>
  <c r="BE397"/>
  <c r="BE401"/>
  <c r="BE242"/>
  <c r="BE250"/>
  <c r="BE325"/>
  <c r="BE338"/>
  <c r="BE354"/>
  <c r="BE363"/>
  <c r="BE379"/>
  <c r="BE458"/>
  <c r="BE475"/>
  <c r="BE158"/>
  <c r="BE208"/>
  <c r="BE246"/>
  <c r="BE334"/>
  <c r="BE383"/>
  <c r="BE436"/>
  <c i="1" r="AS94"/>
  <c i="3" r="F36"/>
  <c i="1" r="BC96"/>
  <c i="5" r="J34"/>
  <c i="1" r="AW98"/>
  <c i="7" r="F38"/>
  <c i="1" r="BC101"/>
  <c i="9" r="F37"/>
  <c i="1" r="BB104"/>
  <c i="10" r="F38"/>
  <c i="1" r="BC105"/>
  <c i="13" r="F35"/>
  <c i="1" r="BB108"/>
  <c i="2" r="F35"/>
  <c i="1" r="BB95"/>
  <c i="3" r="F37"/>
  <c i="1" r="BD96"/>
  <c i="5" r="F36"/>
  <c i="1" r="BC98"/>
  <c i="7" r="F39"/>
  <c i="1" r="BD101"/>
  <c i="9" r="F36"/>
  <c i="1" r="BA104"/>
  <c i="11" r="F38"/>
  <c i="1" r="BC106"/>
  <c i="11" r="F36"/>
  <c i="1" r="BA106"/>
  <c i="12" r="F38"/>
  <c i="1" r="BC107"/>
  <c r="AU103"/>
  <c i="14" r="F37"/>
  <c i="1" r="BD109"/>
  <c i="14" r="F36"/>
  <c i="1" r="BC109"/>
  <c i="2" r="F34"/>
  <c i="1" r="BA95"/>
  <c i="4" r="J34"/>
  <c i="1" r="AW97"/>
  <c i="6" r="F34"/>
  <c i="1" r="BA99"/>
  <c i="6" r="J34"/>
  <c i="1" r="AW99"/>
  <c i="6" r="F35"/>
  <c i="1" r="BB99"/>
  <c i="6" r="F36"/>
  <c i="1" r="BC99"/>
  <c i="7" r="F37"/>
  <c i="1" r="BB101"/>
  <c i="8" r="F37"/>
  <c i="1" r="BB102"/>
  <c i="10" r="J36"/>
  <c i="1" r="AW105"/>
  <c i="12" r="F39"/>
  <c i="1" r="BD107"/>
  <c i="12" r="J32"/>
  <c i="14" r="F35"/>
  <c i="1" r="BB109"/>
  <c i="14" r="F34"/>
  <c i="1" r="BA109"/>
  <c i="15" r="F36"/>
  <c i="1" r="BC110"/>
  <c i="15" r="J34"/>
  <c i="1" r="AW110"/>
  <c i="2" r="J34"/>
  <c i="1" r="AW95"/>
  <c i="4" r="F35"/>
  <c i="1" r="BB97"/>
  <c i="5" r="F34"/>
  <c i="1" r="BA98"/>
  <c i="7" r="F36"/>
  <c i="1" r="BA101"/>
  <c i="8" r="J36"/>
  <c i="1" r="AW102"/>
  <c i="10" r="F37"/>
  <c i="1" r="BB105"/>
  <c i="12" r="J36"/>
  <c i="1" r="AW107"/>
  <c i="13" r="F36"/>
  <c i="1" r="BC108"/>
  <c i="3" r="J34"/>
  <c i="1" r="AW96"/>
  <c i="5" r="F35"/>
  <c i="1" r="BB98"/>
  <c i="7" r="J36"/>
  <c i="1" r="AW101"/>
  <c i="8" r="F36"/>
  <c i="1" r="BA102"/>
  <c i="10" r="F36"/>
  <c i="1" r="BA105"/>
  <c i="12" r="F37"/>
  <c i="1" r="BB107"/>
  <c i="14" r="J34"/>
  <c i="1" r="AW109"/>
  <c i="15" r="F34"/>
  <c i="1" r="BA110"/>
  <c i="15" r="F37"/>
  <c i="1" r="BD110"/>
  <c i="15" r="F35"/>
  <c i="1" r="BB110"/>
  <c i="2" r="F37"/>
  <c i="1" r="BD95"/>
  <c i="4" r="F34"/>
  <c i="1" r="BA97"/>
  <c i="5" r="F37"/>
  <c i="1" r="BD98"/>
  <c i="6" r="F37"/>
  <c i="1" r="BD99"/>
  <c i="8" r="F38"/>
  <c i="1" r="BC102"/>
  <c i="9" r="F39"/>
  <c i="1" r="BD104"/>
  <c i="11" r="J36"/>
  <c i="1" r="AW106"/>
  <c i="12" r="F36"/>
  <c i="1" r="BA107"/>
  <c i="13" r="F34"/>
  <c i="1" r="BA108"/>
  <c i="8" r="J32"/>
  <c i="2" r="F36"/>
  <c i="1" r="BC95"/>
  <c i="3" r="F34"/>
  <c i="1" r="BA96"/>
  <c i="4" r="F36"/>
  <c i="1" r="BC97"/>
  <c i="6" r="J30"/>
  <c i="8" r="F39"/>
  <c i="1" r="BD102"/>
  <c i="9" r="J36"/>
  <c i="1" r="AW104"/>
  <c i="11" r="F37"/>
  <c i="1" r="BB106"/>
  <c i="11" r="F39"/>
  <c i="1" r="BD106"/>
  <c i="13" r="J34"/>
  <c i="1" r="AW108"/>
  <c i="3" r="F35"/>
  <c i="1" r="BB96"/>
  <c i="4" r="F37"/>
  <c i="1" r="BD97"/>
  <c i="9" r="F38"/>
  <c i="1" r="BC104"/>
  <c i="10" r="F39"/>
  <c i="1" r="BD105"/>
  <c i="13" r="F37"/>
  <c i="1" r="BD108"/>
  <c i="14" l="1" r="T122"/>
  <c r="T121"/>
  <c i="4" r="T460"/>
  <c r="T131"/>
  <c r="T130"/>
  <c i="2" r="BK332"/>
  <c r="J332"/>
  <c r="J101"/>
  <c r="P134"/>
  <c i="1" r="AU95"/>
  <c i="13" r="R126"/>
  <c i="4" r="R460"/>
  <c r="R130"/>
  <c i="5" r="T124"/>
  <c r="T123"/>
  <c i="4" r="BK131"/>
  <c r="J131"/>
  <c r="J97"/>
  <c i="3" r="T477"/>
  <c i="14" r="P122"/>
  <c r="P121"/>
  <c i="1" r="AU109"/>
  <c i="11" r="T123"/>
  <c r="R123"/>
  <c i="3" r="T138"/>
  <c r="BK138"/>
  <c i="5" r="P123"/>
  <c i="1" r="AU98"/>
  <c i="3" r="P138"/>
  <c r="P137"/>
  <c i="1" r="AU96"/>
  <c i="4" r="BK460"/>
  <c r="J460"/>
  <c r="J103"/>
  <c i="2" r="T135"/>
  <c r="T134"/>
  <c r="R332"/>
  <c r="R134"/>
  <c i="4" r="P460"/>
  <c i="9" r="R122"/>
  <c i="13" r="P133"/>
  <c r="P126"/>
  <c i="1" r="AU108"/>
  <c i="3" r="R477"/>
  <c i="9" r="T122"/>
  <c i="5" r="R124"/>
  <c r="R123"/>
  <c i="13" r="T133"/>
  <c r="T126"/>
  <c i="3" r="BK477"/>
  <c r="J477"/>
  <c r="J106"/>
  <c r="R138"/>
  <c r="R137"/>
  <c i="10" r="R122"/>
  <c i="4" r="P131"/>
  <c r="P130"/>
  <c i="1" r="AU97"/>
  <c r="AG102"/>
  <c i="15" r="J118"/>
  <c r="J97"/>
  <c i="14" r="BK121"/>
  <c r="J121"/>
  <c i="13" r="BK126"/>
  <c r="J126"/>
  <c r="J96"/>
  <c i="1" r="AG107"/>
  <c r="AG99"/>
  <c i="5" r="BK123"/>
  <c r="J123"/>
  <c r="J96"/>
  <c i="2" r="J135"/>
  <c r="J97"/>
  <c i="3" r="F33"/>
  <c i="1" r="AZ96"/>
  <c i="5" r="F33"/>
  <c i="1" r="AZ98"/>
  <c i="6" r="F33"/>
  <c i="1" r="AZ99"/>
  <c i="7" r="F35"/>
  <c i="1" r="AZ101"/>
  <c r="BA100"/>
  <c r="AW100"/>
  <c i="8" r="F35"/>
  <c i="1" r="AZ102"/>
  <c i="10" r="J32"/>
  <c i="1" r="AG105"/>
  <c i="11" r="J35"/>
  <c i="1" r="AV106"/>
  <c r="AT106"/>
  <c r="BC103"/>
  <c r="AY103"/>
  <c i="11" r="J32"/>
  <c i="1" r="AG106"/>
  <c r="BA103"/>
  <c r="AW103"/>
  <c i="14" r="F33"/>
  <c i="1" r="AZ109"/>
  <c r="AU100"/>
  <c i="3" r="J33"/>
  <c i="1" r="AV96"/>
  <c r="AT96"/>
  <c i="2" r="F33"/>
  <c i="1" r="AZ95"/>
  <c i="8" r="J35"/>
  <c i="1" r="AV102"/>
  <c r="AT102"/>
  <c r="AN102"/>
  <c i="11" r="F35"/>
  <c i="1" r="AZ106"/>
  <c i="12" r="F35"/>
  <c i="1" r="AZ107"/>
  <c r="BD103"/>
  <c i="14" r="J33"/>
  <c i="1" r="AV109"/>
  <c r="AT109"/>
  <c i="2" r="J33"/>
  <c i="1" r="AV95"/>
  <c r="AT95"/>
  <c i="7" r="J32"/>
  <c i="1" r="AG101"/>
  <c r="AG100"/>
  <c i="9" r="J32"/>
  <c i="1" r="AG104"/>
  <c i="10" r="F35"/>
  <c i="1" r="AZ105"/>
  <c i="15" r="F33"/>
  <c i="1" r="AZ110"/>
  <c i="15" r="J30"/>
  <c i="1" r="AG110"/>
  <c i="4" r="J33"/>
  <c i="1" r="AV97"/>
  <c r="AT97"/>
  <c i="9" r="J35"/>
  <c i="1" r="AV104"/>
  <c r="AT104"/>
  <c r="BB103"/>
  <c r="AX103"/>
  <c i="13" r="J33"/>
  <c i="1" r="AV108"/>
  <c r="AT108"/>
  <c i="4" r="F33"/>
  <c i="1" r="AZ97"/>
  <c i="10" r="J35"/>
  <c i="1" r="AV105"/>
  <c r="AT105"/>
  <c i="14" r="J30"/>
  <c i="1" r="AG109"/>
  <c i="15" r="J33"/>
  <c i="1" r="AV110"/>
  <c r="AT110"/>
  <c r="AN110"/>
  <c i="5" r="J33"/>
  <c i="1" r="AV98"/>
  <c r="AT98"/>
  <c i="6" r="J33"/>
  <c i="1" r="AV99"/>
  <c r="AT99"/>
  <c r="AN99"/>
  <c i="7" r="J35"/>
  <c i="1" r="AV101"/>
  <c r="AT101"/>
  <c r="BD100"/>
  <c r="BB100"/>
  <c r="AX100"/>
  <c r="BC100"/>
  <c r="AY100"/>
  <c i="9" r="F35"/>
  <c i="1" r="AZ104"/>
  <c i="12" r="J35"/>
  <c i="1" r="AV107"/>
  <c r="AT107"/>
  <c r="AN107"/>
  <c i="13" r="F33"/>
  <c i="1" r="AZ108"/>
  <c i="3" l="1" r="BK137"/>
  <c r="J137"/>
  <c r="J96"/>
  <c r="T137"/>
  <c r="J138"/>
  <c r="J97"/>
  <c i="2" r="BK134"/>
  <c r="J134"/>
  <c i="4" r="BK130"/>
  <c r="J130"/>
  <c r="J96"/>
  <c i="1" r="AN109"/>
  <c i="14" r="J96"/>
  <c i="15" r="J39"/>
  <c i="14" r="J39"/>
  <c i="1" r="AN106"/>
  <c i="12" r="J41"/>
  <c i="1" r="AN105"/>
  <c i="11" r="J41"/>
  <c i="1" r="AN104"/>
  <c i="10" r="J41"/>
  <c i="9" r="J41"/>
  <c i="1" r="AN101"/>
  <c i="8" r="J41"/>
  <c i="7" r="J41"/>
  <c i="6" r="J39"/>
  <c i="1" r="AU94"/>
  <c r="AZ100"/>
  <c r="AV100"/>
  <c r="AT100"/>
  <c r="AN100"/>
  <c r="BB94"/>
  <c r="W31"/>
  <c i="2" r="J30"/>
  <c i="1" r="AG95"/>
  <c r="BA94"/>
  <c r="W30"/>
  <c r="AZ103"/>
  <c r="AV103"/>
  <c r="AT103"/>
  <c i="13" r="J30"/>
  <c i="1" r="AG108"/>
  <c r="AN108"/>
  <c r="BC94"/>
  <c r="AY94"/>
  <c i="5" r="J30"/>
  <c i="1" r="AG98"/>
  <c r="AN98"/>
  <c r="AG103"/>
  <c r="BD94"/>
  <c r="W33"/>
  <c i="2" l="1" r="J39"/>
  <c r="J96"/>
  <c i="13" r="J39"/>
  <c i="1" r="AN103"/>
  <c i="5" r="J39"/>
  <c i="1" r="AN95"/>
  <c i="4" r="J30"/>
  <c i="1" r="AG97"/>
  <c r="AN97"/>
  <c r="AZ94"/>
  <c r="AV94"/>
  <c r="AK29"/>
  <c i="3" r="J30"/>
  <c i="1" r="AG96"/>
  <c r="AX94"/>
  <c r="AW94"/>
  <c r="AK30"/>
  <c r="W32"/>
  <c i="4" l="1" r="J39"/>
  <c i="3" r="J39"/>
  <c i="1" r="AN96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<sst xmlns="http://schemas.openxmlformats.org/spreadsheetml/2006/main">
  <si>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</si>
  <si>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</si>
  <si>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</si>
  <si>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</si>
  <si>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</si>
  <si>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{ee26e0a0-bf00-440e-9a9d-66008da5fcbe}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</si>
  <si>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</si>
  <si>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</si>
  <si>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</si>
  <si>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</si>
  <si>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</si>
  <si>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</si>
  <si>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</si>
  <si>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</si>
  <si>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2023067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</si>
  <si>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</si>
  <si>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</si>
  <si>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Administrativní zázemí VAK Rychnov nad Kněžnou</t>
  </si>
  <si>
    <t>KSO:</t>
  </si>
  <si>
    <t>CC-CZ:</t>
  </si>
  <si>
    <t>Místo:</t>
  </si>
  <si>
    <t>Rychnov nad Kněžnou</t>
  </si>
  <si>
    <t>Datum:</t>
  </si>
  <si>
    <t>15. 9. 2023</t>
  </si>
  <si>
    <t>Zadavatel:</t>
  </si>
  <si>
    <t>IČ:</t>
  </si>
  <si>
    <t>Město Rychnov nad Kněžnou</t>
  </si>
  <si>
    <t>DIČ:</t>
  </si>
  <si>
    <t>Uchazeč:</t>
  </si>
  <si>
    <t>Vyplň údaj</t>
  </si>
  <si>
    <t>Projektant:</t>
  </si>
  <si>
    <t>IRBOS s.r.o., Kostelec nad Orlicí</t>
  </si>
  <si>
    <t>True</t>
  </si>
  <si>
    <t>Zpracovatel:</t>
  </si>
  <si>
    <t xml:space="preserve"> </t>
  </si>
  <si>
    <t>Poznámka:</t>
  </si>
  <si>
    <t>NEDÍLNOU SOUČÁSTÍ ROZPOČTU JE PROJEKTOVÁ DOKUMENTACE!_x000d_
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_x000d_
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vztahují._x000d_
Při zpracování nabídky je nutné vycházet ze všech částí dokumentace (textové i grafické části, všech schémat a specifikace materiálu)._x000d_
Součástí ceny musí být veškeré náklady, aby cena byla konečná a zahrnovala celou dodávku a montáž akce._x000d_
Všechny použité výrobky musí mít osvědčení o schválení k provozu v České republice._x000d_
V průběhu provádění prací budou respektovány všechny příslušné platné předpisy a požadavky BOZP. Náklady vyplývající z jejich dodržení jsou součástí jednotkové ceny a nebudou zvlášť hrazeny._x000d_
Veškeré práce budou provedeny úhledně, řádně a kvalitně řemeslným způsobem._x000d_
Zařízení bude uvedeno do provozu až po provedení všech výchozích zkouškách (revizích) el. instalace a pod. O provedených zkouškách budou vystaveny protokoly._x000d_
POVINNOSTÍ DODAVATELE JE PŘEKONTROLOVAT SPECIFIKACI MATERIÁLŮ A CHYBĚJÍCÍ MATERIÁL NEBO VÝKON DOPLNIT A OCENIT!_x000d_
ROZPOČET JE NAVRŽEN DLE DOSTUPNÝCH MOŽNÝCH INFORMACÍ Z PROJEKTOVÉ DOKUMENTACE, PŘI STAVEBNÍCH PRACECH MOHOU BÝT ZJIŠTĚNY TAKOVÉ_x000d_
SKUTEČNOSTI, KTERÉ MOHOU OVLIVNIT PŘEDPOKLAD A ROZSAH PRACÍ, V TĚCHTO PŘÍPADECH BUDE_x000d_
 ÚPRAVA ŘEŠENA V RÁMCI ZMĚNOVÉHO ŘÍZENÍ A ZJIŠŤOVACÍCH PROTOKOLŮ NA STAVBĚ!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</si>
  <si>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</si>
  <si>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</si>
  <si>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</si>
  <si>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</si>
  <si>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</si>
  <si>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</si>
  <si>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</si>
  <si>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</si>
  <si>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</si>
  <si>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</si>
  <si>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</si>
  <si>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</si>
  <si>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</si>
  <si>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</si>
  <si>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</si>
  <si>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</si>
  <si>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</si>
  <si>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</si>
  <si>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</si>
  <si>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</si>
  <si>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</si>
  <si>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</si>
  <si>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</si>
  <si>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</si>
  <si>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</si>
  <si>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</si>
  <si>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</si>
  <si>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</si>
  <si>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</si>
  <si>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</si>
  <si>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</si>
  <si>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</si>
  <si>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</si>
  <si>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</si>
  <si>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</si>
  <si>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</si>
  <si>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</si>
  <si>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</si>
  <si>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</si>
  <si>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</si>
  <si>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</si>
  <si>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</si>
  <si>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</si>
  <si>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</si>
  <si>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</si>
  <si>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</si>
  <si>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</si>
  <si>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</si>
  <si>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</si>
  <si>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{7978bb45-a3de-4823-b34c-cb9b3962a12e}</t>
  </si>
  <si>
    <t>2</t>
  </si>
  <si>
    <t>02</t>
  </si>
  <si>
    <t>Nové konstrukce</t>
  </si>
  <si>
    <t>{7c8e6206-2f92-4ea8-828f-715a57c0b279}</t>
  </si>
  <si>
    <t>03</t>
  </si>
  <si>
    <t>Zateplení obvodového pláště</t>
  </si>
  <si>
    <t>{a160d6f7-3943-4bf6-907c-52153f430cc4}</t>
  </si>
  <si>
    <t>04</t>
  </si>
  <si>
    <t>Střešní plášť</t>
  </si>
  <si>
    <t>{522e06fb-0504-43e4-8e92-f7f2d3f65c02}</t>
  </si>
  <si>
    <t>05</t>
  </si>
  <si>
    <t>Rozpočet ÚT</t>
  </si>
  <si>
    <t>{97e9db66-d428-49aa-b802-abb6a469ba5d}</t>
  </si>
  <si>
    <t>06</t>
  </si>
  <si>
    <t>Vzduchotechnika</t>
  </si>
  <si>
    <t>{4f3ad602-b57e-4f56-b9c7-90619f5ce2fa}</t>
  </si>
  <si>
    <t>06.1</t>
  </si>
  <si>
    <t>Vzduchotechnika dodávka</t>
  </si>
  <si>
    <t>Soupis</t>
  </si>
  <si>
    <t>{ca49d454-4498-44c7-8458-09d94ce6c47d}</t>
  </si>
  <si>
    <t>06.2</t>
  </si>
  <si>
    <t>Vzduchotechnika montáž</t>
  </si>
  <si>
    <t>{e4dbf426-f399-4263-972d-c73c73f95ad6}</t>
  </si>
  <si>
    <t>07</t>
  </si>
  <si>
    <t>ELEKTROINSTALACE vč. hromosvodu</t>
  </si>
  <si>
    <t>{56f58883-f130-4a30-8740-0e49aa01e374}</t>
  </si>
  <si>
    <t>07.1</t>
  </si>
  <si>
    <t>Instalace NN - dodávka</t>
  </si>
  <si>
    <t>{8e18cd02-af6a-4c8a-8a52-fac635953c70}</t>
  </si>
  <si>
    <t>07.2</t>
  </si>
  <si>
    <t>Instalace NN - MONTÁŽ</t>
  </si>
  <si>
    <t>{b6aa4706-a7f9-4569-ac6c-1f5143eda82b}</t>
  </si>
  <si>
    <t>07.3</t>
  </si>
  <si>
    <t>Sdělovací rozvody - DODÁVKA</t>
  </si>
  <si>
    <t>{d9c1fa6b-c723-4e3d-9d7d-67fcf288ff92}</t>
  </si>
  <si>
    <t>07.4</t>
  </si>
  <si>
    <t>Sdělovací rozvody - MONTÁŽ</t>
  </si>
  <si>
    <t>{d636231c-775a-473b-bba3-b284254bc76b}</t>
  </si>
  <si>
    <t>08</t>
  </si>
  <si>
    <t xml:space="preserve">ZTI </t>
  </si>
  <si>
    <t>{6c256c5f-e422-4e81-8956-73bcf4b6d696}</t>
  </si>
  <si>
    <t>09</t>
  </si>
  <si>
    <t>Zpevněné plochy</t>
  </si>
  <si>
    <t>{eac31239-c293-47f5-a9b3-1dd5c867b629}</t>
  </si>
  <si>
    <t>VRN</t>
  </si>
  <si>
    <t>Vedlejší rozpočtové náklady</t>
  </si>
  <si>
    <t>{10a69395-b859-4586-80cb-939bd5eca0bc}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</si>
  <si>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</si>
  <si>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</si>
  <si>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</si>
  <si>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</si>
  <si>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</si>
  <si>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</si>
  <si>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</si>
  <si>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</si>
  <si>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</si>
  <si>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</si>
  <si>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</si>
  <si>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</si>
  <si>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</si>
  <si>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</si>
  <si>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</si>
  <si>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</si>
  <si>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</si>
  <si>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</si>
  <si>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</si>
  <si>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</si>
  <si>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</si>
  <si>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</si>
  <si>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</si>
  <si>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</si>
  <si>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</si>
  <si>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</si>
  <si>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</si>
  <si>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</si>
  <si>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</si>
  <si>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</si>
  <si>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</si>
  <si>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</si>
  <si>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</si>
  <si>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</si>
  <si>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</si>
  <si>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</si>
  <si>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</si>
  <si>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</si>
  <si>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</si>
  <si>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</si>
  <si>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</si>
  <si>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</si>
  <si>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</si>
  <si>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</si>
  <si>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</si>
  <si>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</si>
  <si>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</si>
  <si>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2023 02</t>
  </si>
  <si>
    <t>4</t>
  </si>
  <si>
    <t>34523597</t>
  </si>
  <si>
    <t>VV</t>
  </si>
  <si>
    <t>okap chodník</t>
  </si>
  <si>
    <t>17,5</t>
  </si>
  <si>
    <t>113107112</t>
  </si>
  <si>
    <t>Odstranění podkladu z kameniva těženého tl přes 100 do 200 mm ručně</t>
  </si>
  <si>
    <t>1819361130</t>
  </si>
  <si>
    <t xml:space="preserve">"okap chod </t>
  </si>
  <si>
    <t>Součet</t>
  </si>
  <si>
    <t>3</t>
  </si>
  <si>
    <t>132212131</t>
  </si>
  <si>
    <t>Hloubení nezapažených rýh šířky do 800 mm v soudržných horninách třídy těžitelnosti I skupiny 3 ručně</t>
  </si>
  <si>
    <t>m3</t>
  </si>
  <si>
    <t>-433883075</t>
  </si>
  <si>
    <t>pro okapový chodník</t>
  </si>
  <si>
    <t>0,6*0,4*35</t>
  </si>
  <si>
    <t>9</t>
  </si>
  <si>
    <t>Ostatní konstrukce a práce, bourání</t>
  </si>
  <si>
    <t>962031132</t>
  </si>
  <si>
    <t>Bourání příček z cihel pálených na MVC tl do 100 mm</t>
  </si>
  <si>
    <t>1717941309</t>
  </si>
  <si>
    <t>dle popisu v PD v.č. D.1.1.2-18</t>
  </si>
  <si>
    <t>tl. 100 mm</t>
  </si>
  <si>
    <t>ozn.1</t>
  </si>
  <si>
    <t>3,2*(0,9+0,9+1,25+1,25)</t>
  </si>
  <si>
    <t>Mezisoučet</t>
  </si>
  <si>
    <t>2NP</t>
  </si>
  <si>
    <t>3*(5,3+2,8+1,58+1,275+1,28+1,76)</t>
  </si>
  <si>
    <t>5</t>
  </si>
  <si>
    <t>962031133</t>
  </si>
  <si>
    <t>Bourání příček z cihel pálených na MVC tl do 150 mm</t>
  </si>
  <si>
    <t>191095984</t>
  </si>
  <si>
    <t>1NP</t>
  </si>
  <si>
    <t>tl. 150 mm</t>
  </si>
  <si>
    <t>3,2*(12,52+5,42+5,27+5,27+5,27+1,8+0,9)</t>
  </si>
  <si>
    <t>3,2*(11,34+5,28+5,28+5,28+0,73+0,2+2,7+1,715)</t>
  </si>
  <si>
    <t>3*(5,27+8,5+3,6+4,4+1,58)</t>
  </si>
  <si>
    <t>6</t>
  </si>
  <si>
    <t>962032230</t>
  </si>
  <si>
    <t>Bourání zdiva z cihel pálených nebo vápenopískových na MV nebo MVC do 1 m3</t>
  </si>
  <si>
    <t>-1880966178</t>
  </si>
  <si>
    <t>1,1*1*0,4</t>
  </si>
  <si>
    <t>7</t>
  </si>
  <si>
    <t>965043321</t>
  </si>
  <si>
    <t>Bourání podkladů pod dlažby betonových s potěrem nebo teracem tl do 100 mm pl do 1 m2</t>
  </si>
  <si>
    <t>-581417435</t>
  </si>
  <si>
    <t>14,9*12,7*0,1</t>
  </si>
  <si>
    <t>8</t>
  </si>
  <si>
    <t>965045111</t>
  </si>
  <si>
    <t>Bourání potěrů cementových nebo pískocementových tl do 50 mm pl do 1 m2</t>
  </si>
  <si>
    <t>-1201412249</t>
  </si>
  <si>
    <t>156,54</t>
  </si>
  <si>
    <t>965049111</t>
  </si>
  <si>
    <t>Příplatek k bourání betonových mazanin za bourání mazanin se svařovanou sítí tl do 100 mm</t>
  </si>
  <si>
    <t>-688603236</t>
  </si>
  <si>
    <t>10</t>
  </si>
  <si>
    <t>965081212</t>
  </si>
  <si>
    <t>Bourání podlah z dlaždic keramických nebo xylolitových tl do 10 mm plochy do 1 m2</t>
  </si>
  <si>
    <t>-1361570474</t>
  </si>
  <si>
    <t>14,9*12,7</t>
  </si>
  <si>
    <t>odpočet PVC</t>
  </si>
  <si>
    <t>m.č.103</t>
  </si>
  <si>
    <t>-11,18</t>
  </si>
  <si>
    <t>m.č.104</t>
  </si>
  <si>
    <t>-13,07</t>
  </si>
  <si>
    <t>m.č.105</t>
  </si>
  <si>
    <t>-28,62</t>
  </si>
  <si>
    <t>m.č.108</t>
  </si>
  <si>
    <t>-11,73</t>
  </si>
  <si>
    <t>m.č.110</t>
  </si>
  <si>
    <t>-11,75</t>
  </si>
  <si>
    <t>m.č.100</t>
  </si>
  <si>
    <t>3*1</t>
  </si>
  <si>
    <t>m.č.201</t>
  </si>
  <si>
    <t>3,3</t>
  </si>
  <si>
    <t>m.č.209</t>
  </si>
  <si>
    <t>2,06</t>
  </si>
  <si>
    <t>m.č.210</t>
  </si>
  <si>
    <t>2,07</t>
  </si>
  <si>
    <t>11</t>
  </si>
  <si>
    <t>965082941</t>
  </si>
  <si>
    <t>Odstranění násypů pod podlahami tl přes 200 mm</t>
  </si>
  <si>
    <t>1503440861</t>
  </si>
  <si>
    <t>14,9*12,7*0,3</t>
  </si>
  <si>
    <t>12</t>
  </si>
  <si>
    <t>965R100</t>
  </si>
  <si>
    <t>Vybourání vstupního schodiště - dle popisu v PD</t>
  </si>
  <si>
    <t>sada</t>
  </si>
  <si>
    <t>CS Vlastní</t>
  </si>
  <si>
    <t>-1792992419</t>
  </si>
  <si>
    <t>P</t>
  </si>
  <si>
    <t>Poznámka k položce:_x000d_
kompletní provedení vč. přesunu hmot a stavebních přípomocí</t>
  </si>
  <si>
    <t>dle popisu v PD ozn. 9</t>
  </si>
  <si>
    <t>13</t>
  </si>
  <si>
    <t>965R101</t>
  </si>
  <si>
    <t>Očištění távajícího schodiště na jižní straně - dle popisu v PD</t>
  </si>
  <si>
    <t>-145252465</t>
  </si>
  <si>
    <t>dle popisu v PD ozn. 11</t>
  </si>
  <si>
    <t>14</t>
  </si>
  <si>
    <t>968072355</t>
  </si>
  <si>
    <t>Vybourání kovových rámů oken zdvojených včetně křídel pl do 2 m2</t>
  </si>
  <si>
    <t>418067905</t>
  </si>
  <si>
    <t>1,23*1,78</t>
  </si>
  <si>
    <t>výsuvné okno</t>
  </si>
  <si>
    <t>0,95*1,13</t>
  </si>
  <si>
    <t>968072455</t>
  </si>
  <si>
    <t>Vybourání kovových dveřních zárubní pl do 2 m2</t>
  </si>
  <si>
    <t>596638585</t>
  </si>
  <si>
    <t>dle popisu v PD</t>
  </si>
  <si>
    <t>0,8*1,97*10</t>
  </si>
  <si>
    <t>0,6*1,97*4</t>
  </si>
  <si>
    <t>0,8*1,97*7</t>
  </si>
  <si>
    <t>16</t>
  </si>
  <si>
    <t>968072456</t>
  </si>
  <si>
    <t>Vybourání kovových dveřních zárubní pl přes 2 m2</t>
  </si>
  <si>
    <t>1352295645</t>
  </si>
  <si>
    <t>1,45*1,97</t>
  </si>
  <si>
    <t>17</t>
  </si>
  <si>
    <t>977151124</t>
  </si>
  <si>
    <t>Jádrové vrty diamantovými korunkami do stavebních materiálů D přes 150 do 180 mm</t>
  </si>
  <si>
    <t>m</t>
  </si>
  <si>
    <t>1331492129</t>
  </si>
  <si>
    <t>prostupy</t>
  </si>
  <si>
    <t>3*0,4</t>
  </si>
  <si>
    <t>18</t>
  </si>
  <si>
    <t>977R00</t>
  </si>
  <si>
    <t>Vybourání vstupních dveří ozn. 14 - dle popisu v PD</t>
  </si>
  <si>
    <t>kus</t>
  </si>
  <si>
    <t>-314241873</t>
  </si>
  <si>
    <t>Poznámka k položce:_x000d_
kiompletní provedení vč. přesunu hmot a stavebních přípomocí</t>
  </si>
  <si>
    <t>dle popisu v PD v.č. D.1.1.2 - 18</t>
  </si>
  <si>
    <t>19</t>
  </si>
  <si>
    <t>977R001</t>
  </si>
  <si>
    <t xml:space="preserve"> ODSTRANĚNÍ DRUHÉHO STŘEŠNÍHO PLÁŠTĚ Z KERAMICKÝCH DESEK POS TL. 140 MM ULOŽENÉ A STŘEŠNÍ PANELY A SPÁDOVÉ KLÍNY Z CD-INA-A TL. 250 MM - dle popisu v PD</t>
  </si>
  <si>
    <t>1663024020</t>
  </si>
  <si>
    <t>14,02*12,62</t>
  </si>
  <si>
    <t>20</t>
  </si>
  <si>
    <t>977R002</t>
  </si>
  <si>
    <t>Vybourání betonového žlabu na střeše - dle popisu v PD</t>
  </si>
  <si>
    <t>1393971337</t>
  </si>
  <si>
    <t>14,02</t>
  </si>
  <si>
    <t>977R003</t>
  </si>
  <si>
    <t>Oprava stávajícíh stříšek nad vstupy vč. demontáž krytiny- dle popisu v PD</t>
  </si>
  <si>
    <t>-1183373813</t>
  </si>
  <si>
    <t>22</t>
  </si>
  <si>
    <t>978011141</t>
  </si>
  <si>
    <t>Otlučení (osekání) vnitřní vápenné nebo vápenocementové omítky stropů v rozsahu přes 10 do 30 %</t>
  </si>
  <si>
    <t>272621187</t>
  </si>
  <si>
    <t>169,82</t>
  </si>
  <si>
    <t>175,2</t>
  </si>
  <si>
    <t>23</t>
  </si>
  <si>
    <t>978013141</t>
  </si>
  <si>
    <t>Otlučení (osekání) vnitřní vápenné nebo vápenocementové omítky stěn v rozsahu přes 10 do 30 %</t>
  </si>
  <si>
    <t>-250876520</t>
  </si>
  <si>
    <t>dle popisu v PD v.č. D.1.1.2-18 - 30% z plochy</t>
  </si>
  <si>
    <t>2,96*(3,67+2,34+2,7+2,33+3,37+5,28+7,7+5,47+2,48+2,17+3,25+1,8+5,3+5,3+2,97)</t>
  </si>
  <si>
    <t>3*(14,82+12,62+14,82+12,62)</t>
  </si>
  <si>
    <t>3*(5,3+5,3+5,3+5,3+1+1+2,5+2,5)</t>
  </si>
  <si>
    <t>24</t>
  </si>
  <si>
    <t>978013191</t>
  </si>
  <si>
    <t>Otlučení (osekání) vnitřní vápenné nebo vápenocementové omítky stěn v rozsahu přes 50 do 100 %</t>
  </si>
  <si>
    <t>-1927327243</t>
  </si>
  <si>
    <t>m.č.101</t>
  </si>
  <si>
    <t>2,96*(1,77+1,8+1,8)</t>
  </si>
  <si>
    <t>-0,8*1,97</t>
  </si>
  <si>
    <t>m.č.102</t>
  </si>
  <si>
    <t>2,96*(3,25+1,8+1,8+0,9+0,9)</t>
  </si>
  <si>
    <t>2,96*(2,17+5,27+5,27)</t>
  </si>
  <si>
    <t>-0,8*1,97*2</t>
  </si>
  <si>
    <t>2,96*(2,48+5,27+5,27)</t>
  </si>
  <si>
    <t>2,96*(5,27+5,27+5,17)</t>
  </si>
  <si>
    <t>-1,45*1,97</t>
  </si>
  <si>
    <t>m.č.106</t>
  </si>
  <si>
    <t>2,96*(14,82+14,82+7,19)</t>
  </si>
  <si>
    <t>-0,8*1,97*5</t>
  </si>
  <si>
    <t>-2,97*2,96</t>
  </si>
  <si>
    <t>-0,9*1,97*2</t>
  </si>
  <si>
    <t>-1,6*2,05</t>
  </si>
  <si>
    <t>-1,75*2,125</t>
  </si>
  <si>
    <t>m.č.107</t>
  </si>
  <si>
    <t>2,96*(5,28+3,37)</t>
  </si>
  <si>
    <t>2,96*(2,33+4,4+4,4)</t>
  </si>
  <si>
    <t>m.č.109</t>
  </si>
  <si>
    <t>2,96*(2,7+3,415+3,415+0,9+0,9+0,9+0,9)</t>
  </si>
  <si>
    <t>2,96*(2,34+5,28)</t>
  </si>
  <si>
    <t>3*(5,27+8,5+3,6+4,4+1,58)*2</t>
  </si>
  <si>
    <t>3*(2,8+1,58+1,275+1,28)*2</t>
  </si>
  <si>
    <t>3*(5,3+2,8+1,58+1,275+1,28+1,76)*2</t>
  </si>
  <si>
    <t>-0,8*1,97*6*2</t>
  </si>
  <si>
    <t>-0,6*1,97*4*2</t>
  </si>
  <si>
    <t>997</t>
  </si>
  <si>
    <t>Přesun sutě</t>
  </si>
  <si>
    <t>25</t>
  </si>
  <si>
    <t>997013112</t>
  </si>
  <si>
    <t>Vnitrostaveništní doprava suti a vybouraných hmot pro budovy v přes 6 do 9 m s použitím mechanizace</t>
  </si>
  <si>
    <t>t</t>
  </si>
  <si>
    <t>1963944778</t>
  </si>
  <si>
    <t>26</t>
  </si>
  <si>
    <t>997013501</t>
  </si>
  <si>
    <t>Odvoz suti a vybouraných hmot na skládku nebo meziskládku do 1 km se složením</t>
  </si>
  <si>
    <t>-1536535963</t>
  </si>
  <si>
    <t>27</t>
  </si>
  <si>
    <t>997013509</t>
  </si>
  <si>
    <t>Příplatek k odvozu suti a vybouraných hmot na skládku ZKD 1 km přes 1 km</t>
  </si>
  <si>
    <t>-2085449488</t>
  </si>
  <si>
    <t>303,74*19 'Přepočtené koeficientem množství</t>
  </si>
  <si>
    <t>28</t>
  </si>
  <si>
    <t>997013871</t>
  </si>
  <si>
    <t xml:space="preserve">Poplatek za uložení stavebního odpadu na recyklační skládce (skládkovné) směsného stavebního a demoličního kód odpadu  17 09 04</t>
  </si>
  <si>
    <t>-750386000</t>
  </si>
  <si>
    <t>303,74*0,97 'Přepočtené koeficientem množství</t>
  </si>
  <si>
    <t>29</t>
  </si>
  <si>
    <t>997013875</t>
  </si>
  <si>
    <t>Poplatek za uložení stavebního odpadu na recyklační skládce (skládkovné) asfaltového bez obsahu dehtu zatříděného do Katalogu odpadů pod kódem 17 03 02</t>
  </si>
  <si>
    <t>-784802435</t>
  </si>
  <si>
    <t>303,74*0,03 'Přepočtené koeficientem množství</t>
  </si>
  <si>
    <t>PSV</t>
  </si>
  <si>
    <t>Práce a dodávky PSV</t>
  </si>
  <si>
    <t>711</t>
  </si>
  <si>
    <t>Izolace proti vodě, vlhkosti a plynům</t>
  </si>
  <si>
    <t>30</t>
  </si>
  <si>
    <t>711131811</t>
  </si>
  <si>
    <t>Odstranění izolace proti zemní vlhkosti vodorovné</t>
  </si>
  <si>
    <t>-1367272236</t>
  </si>
  <si>
    <t>712</t>
  </si>
  <si>
    <t>Povlakové krytiny</t>
  </si>
  <si>
    <t>31</t>
  </si>
  <si>
    <t>712340833</t>
  </si>
  <si>
    <t>Odstranění povlakové krytiny střech do 10° z pásů NAIP přitavených v plné ploše třívrstvé</t>
  </si>
  <si>
    <t>-435181806</t>
  </si>
  <si>
    <t>32</t>
  </si>
  <si>
    <t>712340834</t>
  </si>
  <si>
    <t>Příplatek k odstranění povlakové krytiny střech do 10° z pásů NAIP přitavených v plné ploše ZKD vrstvu</t>
  </si>
  <si>
    <t>1793419220</t>
  </si>
  <si>
    <t>5*14,02*12,62</t>
  </si>
  <si>
    <t>713</t>
  </si>
  <si>
    <t>Izolace tepelné</t>
  </si>
  <si>
    <t>33</t>
  </si>
  <si>
    <t>713120851</t>
  </si>
  <si>
    <t>Odstranění tepelné izolace podlah lepené z polystyrenu suchého tl do 100 mm</t>
  </si>
  <si>
    <t>-36192636</t>
  </si>
  <si>
    <t>34</t>
  </si>
  <si>
    <t>713140811</t>
  </si>
  <si>
    <t>Odstranění tepelné izolace střech nadstřešní volně kladené z vláknitých materiálů suchých tl do 100 mm</t>
  </si>
  <si>
    <t>-1399884640</t>
  </si>
  <si>
    <t>2 vrstvy tl 60 mm</t>
  </si>
  <si>
    <t>14,02*12,62*2</t>
  </si>
  <si>
    <t>721</t>
  </si>
  <si>
    <t>Zdravotechnika - vnitřní kanalizace</t>
  </si>
  <si>
    <t>35</t>
  </si>
  <si>
    <t>721210824</t>
  </si>
  <si>
    <t xml:space="preserve">Demontáž vpustí střešních </t>
  </si>
  <si>
    <t>-1703742901</t>
  </si>
  <si>
    <t>36</t>
  </si>
  <si>
    <t>721210824R</t>
  </si>
  <si>
    <t>Demontáž svislého potrubí</t>
  </si>
  <si>
    <t>57746705</t>
  </si>
  <si>
    <t>37</t>
  </si>
  <si>
    <t>721210824R1</t>
  </si>
  <si>
    <t>Demontáž ventilačních hlavic - dle popisu v PD</t>
  </si>
  <si>
    <t>1265140880</t>
  </si>
  <si>
    <t>38</t>
  </si>
  <si>
    <t>721242805R</t>
  </si>
  <si>
    <t>Odstranění zařizovacích předmětů</t>
  </si>
  <si>
    <t>1527156185</t>
  </si>
  <si>
    <t>751</t>
  </si>
  <si>
    <t>39</t>
  </si>
  <si>
    <t>751398812</t>
  </si>
  <si>
    <t>Demontáž větrací mřížky z potrubí kruhového D přes 100 do 200 mm</t>
  </si>
  <si>
    <t>-839375067</t>
  </si>
  <si>
    <t>763</t>
  </si>
  <si>
    <t>Konstrukce suché výstavby</t>
  </si>
  <si>
    <t>40</t>
  </si>
  <si>
    <t>763111811</t>
  </si>
  <si>
    <t>Demontáž SDK příčky s jednoduchou ocelovou nosnou konstrukcí opláštění jednoduché</t>
  </si>
  <si>
    <t>76867354</t>
  </si>
  <si>
    <t>2NP ozn. 2</t>
  </si>
  <si>
    <t>5,3*3</t>
  </si>
  <si>
    <t>1,76*6</t>
  </si>
  <si>
    <t>(0,5+0,5)*3</t>
  </si>
  <si>
    <t>764</t>
  </si>
  <si>
    <t>Konstrukce klempířské</t>
  </si>
  <si>
    <t>41</t>
  </si>
  <si>
    <t>764002841</t>
  </si>
  <si>
    <t>Demontáž oplechování horních ploch zdí a nadezdívek do suti</t>
  </si>
  <si>
    <t>704317461</t>
  </si>
  <si>
    <t>dle popisu v PD v.řč.D.1.1.2 - 18</t>
  </si>
  <si>
    <t>58</t>
  </si>
  <si>
    <t>766</t>
  </si>
  <si>
    <t>Konstrukce truhlářské</t>
  </si>
  <si>
    <t>42</t>
  </si>
  <si>
    <t>766691914</t>
  </si>
  <si>
    <t>Vyvěšení nebo zavěšení dřevěných křídel dveří pl do 2 m2</t>
  </si>
  <si>
    <t>-1686749711</t>
  </si>
  <si>
    <t>10+4</t>
  </si>
  <si>
    <t>7*4</t>
  </si>
  <si>
    <t>43</t>
  </si>
  <si>
    <t>766691915</t>
  </si>
  <si>
    <t>Vyvěšení nebo zavěšení dřevěných křídel dveří pl přes 2 m2</t>
  </si>
  <si>
    <t>-1871282018</t>
  </si>
  <si>
    <t>44</t>
  </si>
  <si>
    <t>766812840R</t>
  </si>
  <si>
    <t>Demontáž kuchyňských linek dřevěných nebo kovových dl přes 1,8 do 2,1 m</t>
  </si>
  <si>
    <t>324952544</t>
  </si>
  <si>
    <t>767</t>
  </si>
  <si>
    <t>Konstrukce zámečnické</t>
  </si>
  <si>
    <t>45</t>
  </si>
  <si>
    <t>767531811</t>
  </si>
  <si>
    <t>Demontáž vstupních kovových nebo plastových čisticích rohoží</t>
  </si>
  <si>
    <t>1113196021</t>
  </si>
  <si>
    <t>2*(0,3+0,6)</t>
  </si>
  <si>
    <t>46</t>
  </si>
  <si>
    <t>767531821</t>
  </si>
  <si>
    <t>Demontáž rámů k čisticím rohožím</t>
  </si>
  <si>
    <t>1798343852</t>
  </si>
  <si>
    <t>(0,3+0,3+0,6+0,6)*2</t>
  </si>
  <si>
    <t>47</t>
  </si>
  <si>
    <t>767832801</t>
  </si>
  <si>
    <t>Demontáž venkovních požárních žebříků</t>
  </si>
  <si>
    <t>1491111923</t>
  </si>
  <si>
    <t>dle popisu v PD ozn. 8</t>
  </si>
  <si>
    <t>6,3+3</t>
  </si>
  <si>
    <t>48</t>
  </si>
  <si>
    <t>767996701</t>
  </si>
  <si>
    <t>Demontáž atypických zámečnických konstrukcí řezáním hm jednotlivých dílů do 50 kg</t>
  </si>
  <si>
    <t>kg</t>
  </si>
  <si>
    <t>292507709</t>
  </si>
  <si>
    <t>demontáž antény</t>
  </si>
  <si>
    <t>776</t>
  </si>
  <si>
    <t>Podlahy povlakové</t>
  </si>
  <si>
    <t>49</t>
  </si>
  <si>
    <t>776201812</t>
  </si>
  <si>
    <t>Demontáž lepených povlakových podlah s podložkou ručně</t>
  </si>
  <si>
    <t>-835117176</t>
  </si>
  <si>
    <t>ozn. 12</t>
  </si>
  <si>
    <t>11,18</t>
  </si>
  <si>
    <t>13,07</t>
  </si>
  <si>
    <t>28,62</t>
  </si>
  <si>
    <t>11,73</t>
  </si>
  <si>
    <t>11,75</t>
  </si>
  <si>
    <t>m.č.202</t>
  </si>
  <si>
    <t>17,23</t>
  </si>
  <si>
    <t>mč.203</t>
  </si>
  <si>
    <t>33,41</t>
  </si>
  <si>
    <t>m.č.204</t>
  </si>
  <si>
    <t>21,08</t>
  </si>
  <si>
    <t>m.č.205</t>
  </si>
  <si>
    <t>19,68</t>
  </si>
  <si>
    <t>m.č.206</t>
  </si>
  <si>
    <t>18,68</t>
  </si>
  <si>
    <t>m.č.207</t>
  </si>
  <si>
    <t>10,79</t>
  </si>
  <si>
    <t>m.č.208</t>
  </si>
  <si>
    <t>21,95</t>
  </si>
  <si>
    <t>m.č.211</t>
  </si>
  <si>
    <t>7,97</t>
  </si>
  <si>
    <t>781</t>
  </si>
  <si>
    <t>Dokončovací práce - obklady</t>
  </si>
  <si>
    <t>50</t>
  </si>
  <si>
    <t>781471810</t>
  </si>
  <si>
    <t>Demontáž obkladů z obkladaček keramických kladených do malty</t>
  </si>
  <si>
    <t>-937498036</t>
  </si>
  <si>
    <t>(1,77+1,77+1,8+1,8)*1,5</t>
  </si>
  <si>
    <t>(3,25+3,25+1,8+1,8+0,9+0,9)*1,5</t>
  </si>
  <si>
    <t>(2,7+2,7+3,415+3,415+0,9+0,9+0,9+0,9)*2</t>
  </si>
  <si>
    <t>m.č.111</t>
  </si>
  <si>
    <t>(1,715+1,715+1,25+1,25+0,6+0,7)*1,5</t>
  </si>
  <si>
    <t>m.č.112</t>
  </si>
  <si>
    <t>1,5*(1,275+1,275+1,58+1,58+0,6+0,57)</t>
  </si>
  <si>
    <t>1,5*(1,28+1,28+1,58+1,58+0,6+0,9)</t>
  </si>
  <si>
    <t>784</t>
  </si>
  <si>
    <t>Dokončovací práce - malby a tapety</t>
  </si>
  <si>
    <t>51</t>
  </si>
  <si>
    <t>784121003</t>
  </si>
  <si>
    <t>Oškrabání malby v mísnostech v přes 3,80 do 5,00 m</t>
  </si>
  <si>
    <t>1035512915</t>
  </si>
  <si>
    <t>stěny</t>
  </si>
  <si>
    <t>strop</t>
  </si>
  <si>
    <t>HZS</t>
  </si>
  <si>
    <t>Hodinové zúčtovací sazby</t>
  </si>
  <si>
    <t>52</t>
  </si>
  <si>
    <t>HZS1291</t>
  </si>
  <si>
    <t>Hodinová zúčtovací sazba pomocný stavební dělník</t>
  </si>
  <si>
    <t>hod</t>
  </si>
  <si>
    <t>512</t>
  </si>
  <si>
    <t>-170526663</t>
  </si>
  <si>
    <t>Vystěhování vybavení, pomocné práce - lde popisu v TZ str. 5</t>
  </si>
  <si>
    <t>150</t>
  </si>
  <si>
    <t>02 - Nové konstrukce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</si>
  <si>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</si>
  <si>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</si>
  <si>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</si>
  <si>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</si>
  <si>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</si>
  <si>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 xml:space="preserve">    771 - Podlahy z dlaždic</t>
  </si>
  <si>
    <t xml:space="preserve">    783 - Dokončovací práce - nátěry</t>
  </si>
  <si>
    <t>181111121</t>
  </si>
  <si>
    <t>Plošná úprava terénu do 500 m2 zemina tř 1 až 4 nerovnosti do 150 mm v rovinně a svahu do 1:5</t>
  </si>
  <si>
    <t>-2134275977</t>
  </si>
  <si>
    <t>17,5/0,15</t>
  </si>
  <si>
    <t>181411131</t>
  </si>
  <si>
    <t>Založení parkového trávníku výsevem plochy do 1000 m2 v rovině a ve svahu do 1:5</t>
  </si>
  <si>
    <t>1967926332</t>
  </si>
  <si>
    <t>okapový chodník</t>
  </si>
  <si>
    <t>M</t>
  </si>
  <si>
    <t>005724100</t>
  </si>
  <si>
    <t>osivo směs travní parková</t>
  </si>
  <si>
    <t>992117372</t>
  </si>
  <si>
    <t>17,5*0,04"Přepočtené koeficientem množství</t>
  </si>
  <si>
    <t>181951112</t>
  </si>
  <si>
    <t>Úprava pláně v hornině třídy těžitelnosti I, skupiny 1 až 3 se zhutněním</t>
  </si>
  <si>
    <t>1426508361</t>
  </si>
  <si>
    <t>17,5/0,15"rozprostření vykopané zeminy</t>
  </si>
  <si>
    <t>Zakládání</t>
  </si>
  <si>
    <t>213141111</t>
  </si>
  <si>
    <t>Zřízení vrstvy z geotextilie v rovině nebo ve sklonu do 1:5 š do 3 m</t>
  </si>
  <si>
    <t>1665464824</t>
  </si>
  <si>
    <t>dle popisu v PD v.č. D.1.1.8.-20</t>
  </si>
  <si>
    <t>12,7*14,9</t>
  </si>
  <si>
    <t>69311081</t>
  </si>
  <si>
    <t>geotextilie netkaná separační, ochranná, filtrační, drenážní PES 300g/m2</t>
  </si>
  <si>
    <t>-417711763</t>
  </si>
  <si>
    <t>189,23</t>
  </si>
  <si>
    <t>189,23*1,25 'Přepočtené koeficientem množství</t>
  </si>
  <si>
    <t>271542211</t>
  </si>
  <si>
    <t>Podsyp pod základové konstrukce se zhutněním z netříděné štěrkodrtě</t>
  </si>
  <si>
    <t>162343536</t>
  </si>
  <si>
    <t>12,7*14,9*0,6</t>
  </si>
  <si>
    <t>271542211R</t>
  </si>
  <si>
    <t>hutnění ŠD po vrstvách</t>
  </si>
  <si>
    <t>20144527</t>
  </si>
  <si>
    <t>12,7*14,9*3</t>
  </si>
  <si>
    <t>273321511</t>
  </si>
  <si>
    <t>Základové desky ze ŽB bez zvýšených nároků na prostředí tř. C 25/30</t>
  </si>
  <si>
    <t>81800195</t>
  </si>
  <si>
    <t>dle popisu v PD v.č. D.1.1.8 - 20</t>
  </si>
  <si>
    <t>C20/25 tl. 150 mm</t>
  </si>
  <si>
    <t>12,7*14,9*0,15</t>
  </si>
  <si>
    <t>273362021</t>
  </si>
  <si>
    <t>Výztuž základových desek svařovanými sítěmi Kari</t>
  </si>
  <si>
    <t>-638331710</t>
  </si>
  <si>
    <t>vyztuženou KARI sítí</t>
  </si>
  <si>
    <t>základová deska</t>
  </si>
  <si>
    <t>12,7*14,9*3,5/1000</t>
  </si>
  <si>
    <t>274321511</t>
  </si>
  <si>
    <t>Základové pasy ze ŽB bez zvýšených nároků na prostředí tř. C 25/30</t>
  </si>
  <si>
    <t>-959408108</t>
  </si>
  <si>
    <t>žebra pod desku</t>
  </si>
  <si>
    <t>dle popisu v PD a statické části</t>
  </si>
  <si>
    <t>0,3*0,25*14,9*5</t>
  </si>
  <si>
    <t>0,3*0,25*12,7*4</t>
  </si>
  <si>
    <t>274361821</t>
  </si>
  <si>
    <t>Výztuž základových pasů betonářskou ocelí 10 505 (R)</t>
  </si>
  <si>
    <t>699443533</t>
  </si>
  <si>
    <t>5078,3/1000</t>
  </si>
  <si>
    <t>Svislé a kompletní konstrukce</t>
  </si>
  <si>
    <t>317142422</t>
  </si>
  <si>
    <t>Překlad nenosný pórobetonový š 100 mm v do 250 mm na tenkovrstvou maltu dl přes 1000 do 1250 mm</t>
  </si>
  <si>
    <t>-464335899</t>
  </si>
  <si>
    <t>dle tabulky překladů ozn. P1</t>
  </si>
  <si>
    <t>317142442</t>
  </si>
  <si>
    <t>Překlad nenosný pórobetonový š 150 mm v do 250 mm na tenkovrstvou maltu dl přes 1000 do 1250 mm</t>
  </si>
  <si>
    <t>-894125732</t>
  </si>
  <si>
    <t>dle tabulky překladů ozn. P2</t>
  </si>
  <si>
    <t>317142448</t>
  </si>
  <si>
    <t>Překlad nenosný pórobetonový š 150 mm v do 250 mm na tenkovrstvou maltu dl přes 2000 do 2500 mm</t>
  </si>
  <si>
    <t>785025248</t>
  </si>
  <si>
    <t>dle tabulky překladů ozn. P3</t>
  </si>
  <si>
    <t>342272225</t>
  </si>
  <si>
    <t>Příčka z pórobetonových hladkých tvárnic na tenkovrstvou maltu tl 100 mm</t>
  </si>
  <si>
    <t>1249925546</t>
  </si>
  <si>
    <t>3,2*(4,7+7,2)</t>
  </si>
  <si>
    <t>3,2*7,2</t>
  </si>
  <si>
    <t>-1,6*1,97</t>
  </si>
  <si>
    <t>3,84*3,2</t>
  </si>
  <si>
    <t>3,2*(2,1+1,2)</t>
  </si>
  <si>
    <t>-0,7*1,97</t>
  </si>
  <si>
    <t>3,2*(1+2,2)</t>
  </si>
  <si>
    <t>3,2*(2,6+2,6+3,5)</t>
  </si>
  <si>
    <t>3,2*(10,9+1,63+3,4+1+1)</t>
  </si>
  <si>
    <t>-0,7*1,97*4</t>
  </si>
  <si>
    <t>3,2*(1+1+1,1)</t>
  </si>
  <si>
    <t>3,2*(5,4+5,4+1,8+0,8+1)</t>
  </si>
  <si>
    <t>3,2*(1,45+3,6)</t>
  </si>
  <si>
    <t>1,6*3</t>
  </si>
  <si>
    <t>3,71*3</t>
  </si>
  <si>
    <t>5,3*3*2</t>
  </si>
  <si>
    <t>342272245</t>
  </si>
  <si>
    <t>Příčka z pórobetonových hladkých tvárnic na tenkovrstvou maltu tl 150 mm</t>
  </si>
  <si>
    <t>-264386802</t>
  </si>
  <si>
    <t>3,2*(4,85+5,3+1,5+0,9+0,9)</t>
  </si>
  <si>
    <t>3*3</t>
  </si>
  <si>
    <t>3*7</t>
  </si>
  <si>
    <t>342291111</t>
  </si>
  <si>
    <t>Ukotvení příček montážní polyuretanovou pěnou tl příčky do 100 mm</t>
  </si>
  <si>
    <t>1102802231</t>
  </si>
  <si>
    <t>dle popisu v PD - podlaha a strop</t>
  </si>
  <si>
    <t>2*(4,7+7,2)</t>
  </si>
  <si>
    <t>2*7,2</t>
  </si>
  <si>
    <t>3,84*2</t>
  </si>
  <si>
    <t>2*(2,1+1,2)</t>
  </si>
  <si>
    <t>2*(1+2,2)</t>
  </si>
  <si>
    <t>2*(2,6+2,6+3,5)</t>
  </si>
  <si>
    <t>2*(10,9+1,63+3,4+1+1)</t>
  </si>
  <si>
    <t>2*(1+1+1,1)</t>
  </si>
  <si>
    <t>2*(5,4+5,4+1,8+0,8+1)</t>
  </si>
  <si>
    <t>2*(1,45+3,6)</t>
  </si>
  <si>
    <t>1,6*2</t>
  </si>
  <si>
    <t>3,71*2</t>
  </si>
  <si>
    <t>5,3*2*2</t>
  </si>
  <si>
    <t>342291112</t>
  </si>
  <si>
    <t>Ukotvení příček montážní polyuretanovou pěnou tl příčky přes 100 mm</t>
  </si>
  <si>
    <t>-492761688</t>
  </si>
  <si>
    <t>2*(4,85+5,3+1,5+0,9+0,9)</t>
  </si>
  <si>
    <t>3*2</t>
  </si>
  <si>
    <t>2*7</t>
  </si>
  <si>
    <t>342291121</t>
  </si>
  <si>
    <t>Ukotvení příček k cihelným konstrukcím plochými kotvami</t>
  </si>
  <si>
    <t>1137444507</t>
  </si>
  <si>
    <t>3,2*16</t>
  </si>
  <si>
    <t>346272256</t>
  </si>
  <si>
    <t>Přizdívka z pórobetonových tvárnic tl 150 mm za WC</t>
  </si>
  <si>
    <t>-804279418</t>
  </si>
  <si>
    <t>předstěna WC 1NP</t>
  </si>
  <si>
    <t>1*1,5</t>
  </si>
  <si>
    <t>Komunikace pozemní</t>
  </si>
  <si>
    <t>564251011</t>
  </si>
  <si>
    <t>Podklad nebo podsyp ze štěrkopísku ŠP plochy do 100 m2 tl 150 mm</t>
  </si>
  <si>
    <t>-382416460</t>
  </si>
  <si>
    <t xml:space="preserve">dle popisu v PD - okapový chodník </t>
  </si>
  <si>
    <t>35*0,5</t>
  </si>
  <si>
    <t>637211131</t>
  </si>
  <si>
    <t>Okapový chodník z betonových dlaždic tl 40 mm do kameniva</t>
  </si>
  <si>
    <t>-1375491920</t>
  </si>
  <si>
    <t>637211131R</t>
  </si>
  <si>
    <t xml:space="preserve">Úprava dotčených zpevněných ploch  - dle popisu v PD</t>
  </si>
  <si>
    <t>1725648212</t>
  </si>
  <si>
    <t>dle popisu v PD - bude upřesněno na stavbě zjišťovacím protokolem</t>
  </si>
  <si>
    <t>Úpravy povrchů, podlahy a osazování výplní</t>
  </si>
  <si>
    <t>611131121</t>
  </si>
  <si>
    <t>Penetrační disperzní nátěr vnitřních stropů nanášený ručně</t>
  </si>
  <si>
    <t>-1399048440</t>
  </si>
  <si>
    <t>231,24</t>
  </si>
  <si>
    <t>611325417</t>
  </si>
  <si>
    <t>Oprava vnitřní vápenocementové hladké omítky stropů v rozsahu plochy přes 10 do 30 % s celoplošným přeštukováním</t>
  </si>
  <si>
    <t>1608572174</t>
  </si>
  <si>
    <t>13,28</t>
  </si>
  <si>
    <t>20,4</t>
  </si>
  <si>
    <t>15,99</t>
  </si>
  <si>
    <t>18,47</t>
  </si>
  <si>
    <t>8,9</t>
  </si>
  <si>
    <t>m.č.113</t>
  </si>
  <si>
    <t>10,88</t>
  </si>
  <si>
    <t>m.č.114</t>
  </si>
  <si>
    <t>14,46</t>
  </si>
  <si>
    <t>m.č.115</t>
  </si>
  <si>
    <t>4,77</t>
  </si>
  <si>
    <t>16,88</t>
  </si>
  <si>
    <t>m.č.203</t>
  </si>
  <si>
    <t>17,33</t>
  </si>
  <si>
    <t>15,54</t>
  </si>
  <si>
    <t>.č.205</t>
  </si>
  <si>
    <t>20,13</t>
  </si>
  <si>
    <t>18,79</t>
  </si>
  <si>
    <t>22,79</t>
  </si>
  <si>
    <t>7,58</t>
  </si>
  <si>
    <t>m.č.212</t>
  </si>
  <si>
    <t>1,75</t>
  </si>
  <si>
    <t>612131101</t>
  </si>
  <si>
    <t>Cementový postřik vnitřních stěn nanášený celoplošně ručně</t>
  </si>
  <si>
    <t>-203098304</t>
  </si>
  <si>
    <t>dle popisu v PD - 30% z plochy</t>
  </si>
  <si>
    <t>678,516*0,3</t>
  </si>
  <si>
    <t>612131121</t>
  </si>
  <si>
    <t>Penetrační disperzní nátěr vnitřních stěn nanášený ručně</t>
  </si>
  <si>
    <t>-2039808754</t>
  </si>
  <si>
    <t>678,516</t>
  </si>
  <si>
    <t>612135001</t>
  </si>
  <si>
    <t>Vyrovnání podkladu vnitřních stěn maltou vápenocementovou tl do 10 mm</t>
  </si>
  <si>
    <t>-590896755</t>
  </si>
  <si>
    <t>483,157*0,1</t>
  </si>
  <si>
    <t>612135011</t>
  </si>
  <si>
    <t>Vyrovnání podkladu vnitřních stěn tmelem tl do 2 mm</t>
  </si>
  <si>
    <t>17132426</t>
  </si>
  <si>
    <t>612321121</t>
  </si>
  <si>
    <t>Vápenocementová omítka hladká jednovrstvá vnitřních stěn nanášená ručně</t>
  </si>
  <si>
    <t>-2006882517</t>
  </si>
  <si>
    <t>339,258*2</t>
  </si>
  <si>
    <t>612321131</t>
  </si>
  <si>
    <t>Potažení vnitřních stěn vápenocementovým štukem tloušťky do 3 mm</t>
  </si>
  <si>
    <t>1825708540</t>
  </si>
  <si>
    <t>612325223</t>
  </si>
  <si>
    <t>Vápenocementová štuková omítka malých ploch přes 0,25 do 1 m2 na stěnách</t>
  </si>
  <si>
    <t>-945488263</t>
  </si>
  <si>
    <t>612325223R</t>
  </si>
  <si>
    <t>Vnější Vápenocementová omítka malých ploch přes 0,25 do 1 m2 na stěnách</t>
  </si>
  <si>
    <t>1331289774</t>
  </si>
  <si>
    <t>612325302</t>
  </si>
  <si>
    <t>Vápenocementová štuková omítka ostění nebo nadpraží</t>
  </si>
  <si>
    <t>917015794</t>
  </si>
  <si>
    <t>(1,23+1,78+1,78)*4*0,3</t>
  </si>
  <si>
    <t>(1,08+2,1+2,1)*0,3</t>
  </si>
  <si>
    <t>(1,75+2,125+2,125)*0,3</t>
  </si>
  <si>
    <t>(3+1,78+1,78)*0,3</t>
  </si>
  <si>
    <t>(1,85+1,78+1,78)*0,3</t>
  </si>
  <si>
    <t>(1,23+1,78+1,78)*0,3</t>
  </si>
  <si>
    <t>(1,25+0,9+0,9)*0,3</t>
  </si>
  <si>
    <t>(0,9+0,9+0,9)*0,3</t>
  </si>
  <si>
    <t>(1,74+2,12+2,12)*0,3</t>
  </si>
  <si>
    <t>612325417</t>
  </si>
  <si>
    <t>Oprava vnitřní vápenocementové hladké omítky stěn v rozsahu plochy přes 10 do 30 % s celoplošným přeštukováním</t>
  </si>
  <si>
    <t>2022350026</t>
  </si>
  <si>
    <t>3*(5,42+3+5,42)</t>
  </si>
  <si>
    <t>3*(5,4+2,5)</t>
  </si>
  <si>
    <t>-1,23*1,78</t>
  </si>
  <si>
    <t>3*2,37</t>
  </si>
  <si>
    <t>3*2,62</t>
  </si>
  <si>
    <t>3*3,5</t>
  </si>
  <si>
    <t>3*6,93</t>
  </si>
  <si>
    <t>-1,08*2,1</t>
  </si>
  <si>
    <t>2,6*3</t>
  </si>
  <si>
    <t>4,85*3</t>
  </si>
  <si>
    <t>-3*1,78</t>
  </si>
  <si>
    <t>3,08*3</t>
  </si>
  <si>
    <t>-1,85*1,78</t>
  </si>
  <si>
    <t>4,02*3</t>
  </si>
  <si>
    <t>(0,4*0,41)*3</t>
  </si>
  <si>
    <t>5,2*3</t>
  </si>
  <si>
    <t>-1,25*0,9</t>
  </si>
  <si>
    <t>-0,9*0,9</t>
  </si>
  <si>
    <t>1,9*3</t>
  </si>
  <si>
    <t>-1,74*2,12</t>
  </si>
  <si>
    <t>3*(5+3+5)</t>
  </si>
  <si>
    <t>3*(1,65+1,6+2,22+2,9+1,5+0,84+5,44+2,13+5,84+3,3+3,8+4,01+3,61+5,3+3,61+3,82+2,95+5,27+5,27+4,1+1,54+2,44+2,44+2,44+1,41+1,41+2,55+4,24+2,2)</t>
  </si>
  <si>
    <t>-1,23*1,6</t>
  </si>
  <si>
    <t>-1,23*1,8*4</t>
  </si>
  <si>
    <t>-1,23*1,8</t>
  </si>
  <si>
    <t>-1,83*1,8</t>
  </si>
  <si>
    <t>-3*1,8</t>
  </si>
  <si>
    <t>-1,85*1,8</t>
  </si>
  <si>
    <t>-0,94*0,9</t>
  </si>
  <si>
    <t>-1,75*1,8</t>
  </si>
  <si>
    <t>-0,8*1,97*2*4</t>
  </si>
  <si>
    <t>sloupy</t>
  </si>
  <si>
    <t>3*0,5*18</t>
  </si>
  <si>
    <t>3*0,5*23</t>
  </si>
  <si>
    <t>619991001</t>
  </si>
  <si>
    <t>Zakrytí podlah fólií přilepenou lepící páskou</t>
  </si>
  <si>
    <t>1487759836</t>
  </si>
  <si>
    <t xml:space="preserve"> práce spojené s rekonstrukcí</t>
  </si>
  <si>
    <t>178,26+175,2</t>
  </si>
  <si>
    <t>619991011</t>
  </si>
  <si>
    <t>Obalení konstrukcí a prvků fólií přilepenou lepící páskou</t>
  </si>
  <si>
    <t>1476355519</t>
  </si>
  <si>
    <t>300" práce spojené s rekonstrukcí</t>
  </si>
  <si>
    <t>632451234</t>
  </si>
  <si>
    <t>Potěr cementový samonivelační litý C25 tl přes 45 do 50 mm</t>
  </si>
  <si>
    <t>1163367754</t>
  </si>
  <si>
    <t>632451292</t>
  </si>
  <si>
    <t>Příplatek k cementovému samonivelačnímu litému potěru C25 ZKD 5 mm tl přes 50 mm</t>
  </si>
  <si>
    <t>1072951764</t>
  </si>
  <si>
    <t>12,7*14,9*4</t>
  </si>
  <si>
    <t>632481213</t>
  </si>
  <si>
    <t>Separační vrstva z PE fólie</t>
  </si>
  <si>
    <t>-1522382890</t>
  </si>
  <si>
    <t>949101111</t>
  </si>
  <si>
    <t>Lešení pomocné pro objekty pozemních staveb s lešeňovou podlahou v do 1,9 m zatížení do 150 kg/m2</t>
  </si>
  <si>
    <t>308886696</t>
  </si>
  <si>
    <t>179+176</t>
  </si>
  <si>
    <t>952901111</t>
  </si>
  <si>
    <t>Vyčištění budov bytové a občanské výstavby při výšce podlaží do 4 m</t>
  </si>
  <si>
    <t>1908378965</t>
  </si>
  <si>
    <t>vnitřní plochy</t>
  </si>
  <si>
    <t>355</t>
  </si>
  <si>
    <t>44932114R</t>
  </si>
  <si>
    <t xml:space="preserve">Dodávka a  montáž přístroj hasicí ruční práškový </t>
  </si>
  <si>
    <t>767400460</t>
  </si>
  <si>
    <t>-1522772606</t>
  </si>
  <si>
    <t>2145556459</t>
  </si>
  <si>
    <t>-1979322435</t>
  </si>
  <si>
    <t>0,28*10 'Přepočtené koeficientem množství</t>
  </si>
  <si>
    <t>997013631</t>
  </si>
  <si>
    <t>Poplatek za uložení na skládce (skládkovné) stavebního odpadu směsného</t>
  </si>
  <si>
    <t>1379846934</t>
  </si>
  <si>
    <t>998</t>
  </si>
  <si>
    <t>Přesun hmot</t>
  </si>
  <si>
    <t>998011002</t>
  </si>
  <si>
    <t>Přesun hmot pro budovy zděné v do 12 m</t>
  </si>
  <si>
    <t>-105670966</t>
  </si>
  <si>
    <t>711111001</t>
  </si>
  <si>
    <t>Provedení izolace proti zemní vlhkosti vodorovné za studena nátěrem penetračním</t>
  </si>
  <si>
    <t>1794413463</t>
  </si>
  <si>
    <t>11163150</t>
  </si>
  <si>
    <t>lak penetrační asfaltový</t>
  </si>
  <si>
    <t>1570630873</t>
  </si>
  <si>
    <t>189,23*0,4/1000</t>
  </si>
  <si>
    <t>711112001</t>
  </si>
  <si>
    <t>Provedení izolace proti zemní vlhkosti svislé za studena nátěrem penetračním</t>
  </si>
  <si>
    <t>-1313937380</t>
  </si>
  <si>
    <t>1*(15,9+15,9+13,7+13,7)</t>
  </si>
  <si>
    <t>53</t>
  </si>
  <si>
    <t>-417631425</t>
  </si>
  <si>
    <t>59,2*0,4/1000</t>
  </si>
  <si>
    <t>54</t>
  </si>
  <si>
    <t>711141559</t>
  </si>
  <si>
    <t>Provedení izolace proti zemní vlhkosti pásy přitavením vodorovné NAIP</t>
  </si>
  <si>
    <t>-904247354</t>
  </si>
  <si>
    <t>55</t>
  </si>
  <si>
    <t>62855002</t>
  </si>
  <si>
    <t>pás asfaltový natavitelný modifikovaný SBS s vložkou z polyesterové rohože a spalitelnou PE fólií nebo jemnozrnným minerálním posypem na horním povrchu tl 5,0mm</t>
  </si>
  <si>
    <t>802666769</t>
  </si>
  <si>
    <t>56</t>
  </si>
  <si>
    <t>711142559</t>
  </si>
  <si>
    <t>Provedení izolace proti zemní vlhkosti pásy přitavením svislé NAIP</t>
  </si>
  <si>
    <t>132379078</t>
  </si>
  <si>
    <t>57</t>
  </si>
  <si>
    <t>-848504495</t>
  </si>
  <si>
    <t>59,2*1,25 'Přepočtené koeficientem množství</t>
  </si>
  <si>
    <t>998711102</t>
  </si>
  <si>
    <t>Přesun hmot tonážní pro izolace proti vodě, vlhkosti a plynům v objektech v přes 6 do 12 m</t>
  </si>
  <si>
    <t>-1810720280</t>
  </si>
  <si>
    <t>59</t>
  </si>
  <si>
    <t>713121111</t>
  </si>
  <si>
    <t>Montáž izolace tepelné podlah volně kladenými rohožemi, pásy, dílci, deskami 1 vrstva</t>
  </si>
  <si>
    <t>-1393581216</t>
  </si>
  <si>
    <t>60</t>
  </si>
  <si>
    <t>28375990</t>
  </si>
  <si>
    <t>deska EPS 150 pro konstrukce s vysokým zatížením tl 140mm</t>
  </si>
  <si>
    <t>-1284800092</t>
  </si>
  <si>
    <t>189,23*1,1 'Přepočtené koeficientem množství</t>
  </si>
  <si>
    <t>61</t>
  </si>
  <si>
    <t>998713102</t>
  </si>
  <si>
    <t>Přesun hmot tonážní pro izolace tepelné v objektech v přes 6 do 12 m</t>
  </si>
  <si>
    <t>-1775033538</t>
  </si>
  <si>
    <t>0,803</t>
  </si>
  <si>
    <t>62</t>
  </si>
  <si>
    <t>763111355</t>
  </si>
  <si>
    <t>SDK příčka tl 100 mm profil CW+UW 75 desky 1xDFRIH2 12,5 s izolací EI 45 Rw do 51 dB</t>
  </si>
  <si>
    <t>-386489549</t>
  </si>
  <si>
    <t>3*(2,44+1,5+1,3+1,6+5,1+1+2,81+2,3)</t>
  </si>
  <si>
    <t>-0,7*1,97*6</t>
  </si>
  <si>
    <t>63</t>
  </si>
  <si>
    <t>763111447</t>
  </si>
  <si>
    <t>SDK příčka tl 150 mm profil CW+UW 100 desky 2xDFH2 12,5 s izolací EI 90 Rw do 59 dB</t>
  </si>
  <si>
    <t>-1777326753</t>
  </si>
  <si>
    <t>2*1,9</t>
  </si>
  <si>
    <t>64</t>
  </si>
  <si>
    <t>763111547R</t>
  </si>
  <si>
    <t xml:space="preserve">SDK příčka tl 250mm profil CW+UW </t>
  </si>
  <si>
    <t>-2122063406</t>
  </si>
  <si>
    <t>0,9*3</t>
  </si>
  <si>
    <t>65</t>
  </si>
  <si>
    <t>763111771</t>
  </si>
  <si>
    <t>Příplatek k SDK příčce za rovinnost kvality Q3</t>
  </si>
  <si>
    <t>-467540988</t>
  </si>
  <si>
    <t>(44,3+3,8+2,7)*2</t>
  </si>
  <si>
    <t>66</t>
  </si>
  <si>
    <t>763111923</t>
  </si>
  <si>
    <t>Zhotovení otvoru vel. přes 0,25 do 0,5 m2 v SDK příčce tl přes 100 mm s vyztužením profily</t>
  </si>
  <si>
    <t>1553648291</t>
  </si>
  <si>
    <t>ozn. OV11-13</t>
  </si>
  <si>
    <t>2+3</t>
  </si>
  <si>
    <t>1"zdivo</t>
  </si>
  <si>
    <t>3+1</t>
  </si>
  <si>
    <t>67</t>
  </si>
  <si>
    <t>59030710R</t>
  </si>
  <si>
    <t>dvířka revizní jednokřídlá s automatickým zámkem 200x200mm</t>
  </si>
  <si>
    <t>-1946130643</t>
  </si>
  <si>
    <t>ozn. OV12</t>
  </si>
  <si>
    <t>68</t>
  </si>
  <si>
    <t>59030713</t>
  </si>
  <si>
    <t>dvířka revizní jednokřídlá s automatickým zámkem 500x500mm</t>
  </si>
  <si>
    <t>898308614</t>
  </si>
  <si>
    <t>ozn. OV11</t>
  </si>
  <si>
    <t>69</t>
  </si>
  <si>
    <t>59030712</t>
  </si>
  <si>
    <t>dvířka revizní jednokřídlá s automatickým zámkem 400x400mm</t>
  </si>
  <si>
    <t>-292373995</t>
  </si>
  <si>
    <t>ozn. OV13</t>
  </si>
  <si>
    <t>70</t>
  </si>
  <si>
    <t>59030710</t>
  </si>
  <si>
    <t>2126108803</t>
  </si>
  <si>
    <t>71</t>
  </si>
  <si>
    <t>763131471</t>
  </si>
  <si>
    <t>SDK podhled deska 1xDFH2 12,5 bez izolace dvouvrstvá spodní kce profil CD+UD REI do 90</t>
  </si>
  <si>
    <t>-233719658</t>
  </si>
  <si>
    <t xml:space="preserve">dle popisu v PD </t>
  </si>
  <si>
    <t>2,31</t>
  </si>
  <si>
    <t>5,14</t>
  </si>
  <si>
    <t>8,19</t>
  </si>
  <si>
    <t>8,31</t>
  </si>
  <si>
    <t>2,88</t>
  </si>
  <si>
    <t>6,59</t>
  </si>
  <si>
    <t>3,59</t>
  </si>
  <si>
    <t>72</t>
  </si>
  <si>
    <t>763131751</t>
  </si>
  <si>
    <t>Montáž parotěsné zábrany do SDK podhledu</t>
  </si>
  <si>
    <t>1474618577</t>
  </si>
  <si>
    <t>37,01+85,21</t>
  </si>
  <si>
    <t>73</t>
  </si>
  <si>
    <t>28329028</t>
  </si>
  <si>
    <t>fólie PE vyztužená Al vrstvou pro parotěsnou vrstvu 150g/m2 s integrovanou lepící páskou</t>
  </si>
  <si>
    <t>715082511</t>
  </si>
  <si>
    <t>122,22</t>
  </si>
  <si>
    <t>122,22*1,1 'Přepočtené koeficientem množství</t>
  </si>
  <si>
    <t>74</t>
  </si>
  <si>
    <t>763131771</t>
  </si>
  <si>
    <t>Příplatek k SDK podhledu za rovinnost kvality Q3</t>
  </si>
  <si>
    <t>569206230</t>
  </si>
  <si>
    <t>37,01</t>
  </si>
  <si>
    <t>75</t>
  </si>
  <si>
    <t>763135201</t>
  </si>
  <si>
    <t>Montáž SDK lamelového podhledu samonosného polozapuštěného š lamel do 2400 mm (chodbový systém)</t>
  </si>
  <si>
    <t>1613274260</t>
  </si>
  <si>
    <t>15,7</t>
  </si>
  <si>
    <t>17,91</t>
  </si>
  <si>
    <t>10,67</t>
  </si>
  <si>
    <t>26,69</t>
  </si>
  <si>
    <t>14,24</t>
  </si>
  <si>
    <t>76</t>
  </si>
  <si>
    <t>59030260</t>
  </si>
  <si>
    <t>lamela stropní SDK akrylátový nátěr rub s netkanou textilií bez děrování 12,5x300x1800mm</t>
  </si>
  <si>
    <t>1176222655</t>
  </si>
  <si>
    <t>85,21</t>
  </si>
  <si>
    <t>85,21*1,05 'Přepočtené koeficientem množství</t>
  </si>
  <si>
    <t>77</t>
  </si>
  <si>
    <t>763122401</t>
  </si>
  <si>
    <t>SDK stěna šachtová tl 62,5 mm profil CW+UW 50 desky 1xDF 12,5 bez izolace EI 15</t>
  </si>
  <si>
    <t>1178184398</t>
  </si>
  <si>
    <t>(0,8+0,4)*3</t>
  </si>
  <si>
    <t>(0,8*0,5)*3</t>
  </si>
  <si>
    <t>(0,4+0,3)*3</t>
  </si>
  <si>
    <t>(0,5+0,4)*3</t>
  </si>
  <si>
    <t>78</t>
  </si>
  <si>
    <t>998763302</t>
  </si>
  <si>
    <t>Přesun hmot tonážní pro sádrokartonové konstrukce v objektech v do 12 m</t>
  </si>
  <si>
    <t>2050295184</t>
  </si>
  <si>
    <t>79</t>
  </si>
  <si>
    <t>766622136R</t>
  </si>
  <si>
    <t>Výměna otevíravého křídla u okna - dle popisu v PD</t>
  </si>
  <si>
    <t>953726813</t>
  </si>
  <si>
    <t xml:space="preserve"> výpis výrobků </t>
  </si>
  <si>
    <t>ozn.O01</t>
  </si>
  <si>
    <t>80</t>
  </si>
  <si>
    <t>766R10</t>
  </si>
  <si>
    <t>Dodávka a montáž exsteriérových dveří ozn. D01 vč. rámu - dle popisu v PD</t>
  </si>
  <si>
    <t>-701332501</t>
  </si>
  <si>
    <t>ozn. D01</t>
  </si>
  <si>
    <t>81</t>
  </si>
  <si>
    <t>766R1001</t>
  </si>
  <si>
    <t>Dodávka a montáž exteriérových dvoukřídlých dveří ozn. D11 vč. rámu - dle popisu v PD</t>
  </si>
  <si>
    <t>82349410</t>
  </si>
  <si>
    <t>ozn. D11</t>
  </si>
  <si>
    <t>82</t>
  </si>
  <si>
    <t>766R1002</t>
  </si>
  <si>
    <t>Dodávka a montáž dveří ozn. D02 vč. ocelové zárubně a povrchové úpravy - dle popisu v PD</t>
  </si>
  <si>
    <t>942588497</t>
  </si>
  <si>
    <t>ozn. D02</t>
  </si>
  <si>
    <t>5+6</t>
  </si>
  <si>
    <t>83</t>
  </si>
  <si>
    <t>766R1003</t>
  </si>
  <si>
    <t>Dodávka a montáž dveří ozn. D03 vč. ocelové zárubně a povrchové úpravy - dle popisu v PD</t>
  </si>
  <si>
    <t>959413824</t>
  </si>
  <si>
    <t>ozn. D03</t>
  </si>
  <si>
    <t>1+2</t>
  </si>
  <si>
    <t>84</t>
  </si>
  <si>
    <t>766R1004</t>
  </si>
  <si>
    <t>Dodávka a montáž dveří ozn. D04 vč. zárubně a povrchové úpravy - dle popisu v PD</t>
  </si>
  <si>
    <t>1307125155</t>
  </si>
  <si>
    <t>ozn. D04</t>
  </si>
  <si>
    <t>85</t>
  </si>
  <si>
    <t>766R1005</t>
  </si>
  <si>
    <t>Dodávka a montáž dveří ozn. D05 vč. ocelové zárubně a povrchové úpravy - dle popisu v PD</t>
  </si>
  <si>
    <t>-2045673791</t>
  </si>
  <si>
    <t>ozn. D05</t>
  </si>
  <si>
    <t>6+6</t>
  </si>
  <si>
    <t>86</t>
  </si>
  <si>
    <t>766R1006</t>
  </si>
  <si>
    <t>Dodávka a montáž dveří ozn. D06 vč. ocelové zárubně a povrchové úpravy - dle popisu v PD</t>
  </si>
  <si>
    <t>1332886507</t>
  </si>
  <si>
    <t>ozn. D06</t>
  </si>
  <si>
    <t>1+1</t>
  </si>
  <si>
    <t>87</t>
  </si>
  <si>
    <t>766R1007</t>
  </si>
  <si>
    <t>Dodávka a montáž posuvných dveří ozn. D07 vč. kolejnice - dle popisu v PD</t>
  </si>
  <si>
    <t>133676911</t>
  </si>
  <si>
    <t>ozn. D07</t>
  </si>
  <si>
    <t>88</t>
  </si>
  <si>
    <t>766R1008</t>
  </si>
  <si>
    <t>Dodávka a montáž dveří ozn. D08 vč. ocelové zárubně a povrchové úpravy- dle popisu v PD</t>
  </si>
  <si>
    <t>1744535235</t>
  </si>
  <si>
    <t>ozn. D08</t>
  </si>
  <si>
    <t>89</t>
  </si>
  <si>
    <t>766R1009</t>
  </si>
  <si>
    <t xml:space="preserve">Dodávka a montáž dvoukřídlých dveří ś nadsvětlíkem ozn. D09  vč. rámu - dle popisu v PD</t>
  </si>
  <si>
    <t>-1401728139</t>
  </si>
  <si>
    <t>ozn. D09</t>
  </si>
  <si>
    <t>90</t>
  </si>
  <si>
    <t>766R10092</t>
  </si>
  <si>
    <t xml:space="preserve">Dodávka a montáž dvoukřídlých dveří ozn. D10  s nadsvětlíkem vč. rámu -  dle popisu v PD</t>
  </si>
  <si>
    <t>-1262474192</t>
  </si>
  <si>
    <t>ozn. D10</t>
  </si>
  <si>
    <t>91</t>
  </si>
  <si>
    <t>766R10093</t>
  </si>
  <si>
    <t xml:space="preserve">Dodávka a montáž okenní fólie m.č.210 -  dle popisu v PD</t>
  </si>
  <si>
    <t>1977231593</t>
  </si>
  <si>
    <t>92</t>
  </si>
  <si>
    <t>766R100971</t>
  </si>
  <si>
    <t xml:space="preserve">Dodávka a montáž kuchyňské linky ozn.  OV8 vč, vybavení - dle popisu v PD</t>
  </si>
  <si>
    <t>507444860</t>
  </si>
  <si>
    <t>ozn. OV8</t>
  </si>
  <si>
    <t>93</t>
  </si>
  <si>
    <t>766R100972</t>
  </si>
  <si>
    <t>Dodávka a montáž kuchyňské linky ozn. OV9 vč, vybavení - dle popisu v PD</t>
  </si>
  <si>
    <t>2058166784</t>
  </si>
  <si>
    <t>ozn. OV9</t>
  </si>
  <si>
    <t>94</t>
  </si>
  <si>
    <t>766R100973</t>
  </si>
  <si>
    <t>Dodávka a montáž kuchyňské linky ozn.OV7 vč, vybavení - dle popisu v PD</t>
  </si>
  <si>
    <t>1538105944</t>
  </si>
  <si>
    <t>ozn. OV7</t>
  </si>
  <si>
    <t>95</t>
  </si>
  <si>
    <t>767R100</t>
  </si>
  <si>
    <t>Dodávka a montáž čistící rohože ozn. ČR1 - dle popisu v PD</t>
  </si>
  <si>
    <t>-1431404991</t>
  </si>
  <si>
    <t xml:space="preserve">dle popisu v PD a  tabulky výrobků ozn. OV1/ČR1</t>
  </si>
  <si>
    <t>96</t>
  </si>
  <si>
    <t>767R101</t>
  </si>
  <si>
    <t>Dodávka a montáž čistící rohože ozn. ČR2 - dle popisu v PD</t>
  </si>
  <si>
    <t>130414898</t>
  </si>
  <si>
    <t xml:space="preserve">dle popisu v PD a  tabulky výrobků ozn. OV1/ČR2</t>
  </si>
  <si>
    <t>97</t>
  </si>
  <si>
    <t>767R102</t>
  </si>
  <si>
    <t>Dodávka a montáž čistící rohože ozn. OV2 - dle popisu v PD</t>
  </si>
  <si>
    <t>862602136</t>
  </si>
  <si>
    <t xml:space="preserve">dle popisu v PD a  tabulky výrobků ozn. OV2</t>
  </si>
  <si>
    <t>98</t>
  </si>
  <si>
    <t>767R103</t>
  </si>
  <si>
    <t>Dodávka a montáž přechodového hliníkového prahu + výsuvná prahová lišta ozn. OV14 - dle popisu v PD</t>
  </si>
  <si>
    <t>-471675218</t>
  </si>
  <si>
    <t xml:space="preserve">dle popisu v PD a  tabulky výrobků ozn. OV14</t>
  </si>
  <si>
    <t>99</t>
  </si>
  <si>
    <t>767R104</t>
  </si>
  <si>
    <t>Dodávka a montáž stříšky nad vchodovými dveřmi ozn. Z03 - dle popisu v PD</t>
  </si>
  <si>
    <t>-649887256</t>
  </si>
  <si>
    <t>Poznámka k položce:_x000d_
 OCELOVÉ SVAŘOVANÉ RÁMY BUDOU PROVEDENY Z OCELOVÝCH "L"_x000d_
PROFILŮ 80/80/8, 50/50/8, 50/50/5 RŮZNÝCH DÉLEK. RÁM BUDE KOTVEN_x000d_
DO STĚNOVÉ KONSTRUKCE POMOCÍ CHEMICKÝCH KOTEV A_x000d_
ZÁVITOVÝCH TYČÍ M16 (KOTVIT V DOSTATEČNÉ VZD. OD OKRAJŮ, DLE_x000d_
VÝKRESU DETAILU)_x000d_
- KOMPLETNÍ OCELOVÁ KONSTRUKCE BUDE OPLÁŠTĚNA_x000d_
CEMENTOTŘÍSKOVÝMI DESKAMI VHODNÝMI DO VLHKÉHO PROSTŘEDÍ,_x000d_
KTERÉ BUDOU PŘIKOTVENY K OCELOVÉ KONSTRUKCI OCELOVÝMI_x000d_
NÝTY 4,8 x 20</t>
  </si>
  <si>
    <t xml:space="preserve">dle popisu v PD a  tabulky výrobků ozn. Z03</t>
  </si>
  <si>
    <t>771</t>
  </si>
  <si>
    <t>Podlahy z dlaždic</t>
  </si>
  <si>
    <t>100</t>
  </si>
  <si>
    <t>771111011</t>
  </si>
  <si>
    <t>Vysátí podkladu před pokládkou dlažby</t>
  </si>
  <si>
    <t>-467030884</t>
  </si>
  <si>
    <t>101</t>
  </si>
  <si>
    <t>771121011</t>
  </si>
  <si>
    <t>Nátěr penetrační na podlahu</t>
  </si>
  <si>
    <t>-846668725</t>
  </si>
  <si>
    <t>86,06</t>
  </si>
  <si>
    <t>102</t>
  </si>
  <si>
    <t>771151011</t>
  </si>
  <si>
    <t>Samonivelační stěrka podlah pevnosti 20 MPa tl 3 mm</t>
  </si>
  <si>
    <t>-612865832</t>
  </si>
  <si>
    <t>103</t>
  </si>
  <si>
    <t>771574111R</t>
  </si>
  <si>
    <t>Montáž podlah keramických hladkých lepených flexibilním lepidlem do 9 ks/m2 vč. soklu</t>
  </si>
  <si>
    <t>-421191801</t>
  </si>
  <si>
    <t>104</t>
  </si>
  <si>
    <t>59761443</t>
  </si>
  <si>
    <t>dlažba velkoformátová keramická slinutá hladká do interiéru i exteriéru pro vysoké mechanické namáhání přes 4 do 6ks/m2</t>
  </si>
  <si>
    <t>1213546911</t>
  </si>
  <si>
    <t>86,06*1,2 'Přepočtené koeficientem množství</t>
  </si>
  <si>
    <t>105</t>
  </si>
  <si>
    <t>771577121</t>
  </si>
  <si>
    <t>Příplatek k montáž podlah keramických za plochu do 5 m2</t>
  </si>
  <si>
    <t>-662381787</t>
  </si>
  <si>
    <t>106</t>
  </si>
  <si>
    <t>771577125</t>
  </si>
  <si>
    <t>Příplatek k montáž podlah keramických za lepení dvousložkovým lepidlem</t>
  </si>
  <si>
    <t>1940129088</t>
  </si>
  <si>
    <t>107</t>
  </si>
  <si>
    <t>771591112R</t>
  </si>
  <si>
    <t>Izolace pod dlažbu nátěrem nebo stěrkou ve dvou vrstvách vč. koutových a rohových pásů</t>
  </si>
  <si>
    <t>-1026593678</t>
  </si>
  <si>
    <t>86,06/2</t>
  </si>
  <si>
    <t>108</t>
  </si>
  <si>
    <t>771591115</t>
  </si>
  <si>
    <t>Podlahy spárování silikonem</t>
  </si>
  <si>
    <t>1038471314</t>
  </si>
  <si>
    <t>185,6</t>
  </si>
  <si>
    <t>109</t>
  </si>
  <si>
    <t>998771102</t>
  </si>
  <si>
    <t>Přesun hmot tonážní pro podlahy z dlaždic v objektech v přes 6 do 12 m</t>
  </si>
  <si>
    <t>-1717328743</t>
  </si>
  <si>
    <t>110</t>
  </si>
  <si>
    <t>776111111</t>
  </si>
  <si>
    <t>Broušení anhydritového podkladu povlakových podlah</t>
  </si>
  <si>
    <t>-718454548</t>
  </si>
  <si>
    <t>koberec</t>
  </si>
  <si>
    <t>111</t>
  </si>
  <si>
    <t>776111311</t>
  </si>
  <si>
    <t>Vysátí podkladu povlakových podlah</t>
  </si>
  <si>
    <t>-903458036</t>
  </si>
  <si>
    <t>249,48</t>
  </si>
  <si>
    <t>112</t>
  </si>
  <si>
    <t>776121111</t>
  </si>
  <si>
    <t>Vodou ředitelná penetrace savého podkladu povlakových podlah ředěná v poměru 1:3</t>
  </si>
  <si>
    <t>-600320719</t>
  </si>
  <si>
    <t>113</t>
  </si>
  <si>
    <t>776141111</t>
  </si>
  <si>
    <t>Stěrka podlahová nivelační pro vyrovnání podkladu povlakových podlah pevnosti 20 MPa tl do 3 mm</t>
  </si>
  <si>
    <t>-186518639</t>
  </si>
  <si>
    <t>114</t>
  </si>
  <si>
    <t>776211121</t>
  </si>
  <si>
    <t>Lepení textilních pásů</t>
  </si>
  <si>
    <t>635795856</t>
  </si>
  <si>
    <t>115</t>
  </si>
  <si>
    <t>69751085R</t>
  </si>
  <si>
    <t>Dodávka koberce vč. lišt - dle popisu v PD</t>
  </si>
  <si>
    <t>-1729550101</t>
  </si>
  <si>
    <t>108,82</t>
  </si>
  <si>
    <t>108,82*1,1 'Přepočtené koeficientem množství</t>
  </si>
  <si>
    <t>116</t>
  </si>
  <si>
    <t>776231111</t>
  </si>
  <si>
    <t>Lepení lamel a čtverců z vinylu standardním lepidlem</t>
  </si>
  <si>
    <t>97785296</t>
  </si>
  <si>
    <t>117</t>
  </si>
  <si>
    <t>28411052R1</t>
  </si>
  <si>
    <t>dodávka vinylové podlahy vč. lišt - cena bude upřesněna dle výběru investora</t>
  </si>
  <si>
    <t>-1996679771</t>
  </si>
  <si>
    <t>Poznámka k položce:_x000d_
vč. přesunu hmot</t>
  </si>
  <si>
    <t>140,66</t>
  </si>
  <si>
    <t>140,66*1,1 'Přepočtené koeficientem množství</t>
  </si>
  <si>
    <t>118</t>
  </si>
  <si>
    <t>775429124</t>
  </si>
  <si>
    <t>Montáž podlahové lišty přechodové připevněné zaklapnutím</t>
  </si>
  <si>
    <t>1942463559</t>
  </si>
  <si>
    <t>ozn. OV15</t>
  </si>
  <si>
    <t>0,7*4</t>
  </si>
  <si>
    <t>0,8*2</t>
  </si>
  <si>
    <t>119</t>
  </si>
  <si>
    <t>55343110</t>
  </si>
  <si>
    <t>profil přechodový Al narážecí 30mm stříbro</t>
  </si>
  <si>
    <t>1923856945</t>
  </si>
  <si>
    <t>4,4</t>
  </si>
  <si>
    <t>4,4*1,08 'Přepočtené koeficientem množství</t>
  </si>
  <si>
    <t>120</t>
  </si>
  <si>
    <t>775R100</t>
  </si>
  <si>
    <t>Dodávka a montáž podlahové lišty s fabionem - dle popisu v PD</t>
  </si>
  <si>
    <t>-489729176</t>
  </si>
  <si>
    <t>ozn. OV16</t>
  </si>
  <si>
    <t>91,02+40,7</t>
  </si>
  <si>
    <t>121</t>
  </si>
  <si>
    <t>775R102</t>
  </si>
  <si>
    <t xml:space="preserve">Dodávka a montáž kobercové  lišty - dle popisu v PD</t>
  </si>
  <si>
    <t>1598190877</t>
  </si>
  <si>
    <t>ozn. OV17</t>
  </si>
  <si>
    <t>102,7</t>
  </si>
  <si>
    <t>122</t>
  </si>
  <si>
    <t>998776102</t>
  </si>
  <si>
    <t>Přesun hmot tonážní pro podlahy povlakové v objektech v přes 6 do 12 m</t>
  </si>
  <si>
    <t>1759418292</t>
  </si>
  <si>
    <t>123</t>
  </si>
  <si>
    <t>781121011</t>
  </si>
  <si>
    <t>Nátěr penetrační na stěnu</t>
  </si>
  <si>
    <t>-488791160</t>
  </si>
  <si>
    <t>2,6*(3,4+3,4+2,41+2,41+1+1+1+1)</t>
  </si>
  <si>
    <t>-0,7*1,97*2</t>
  </si>
  <si>
    <t>2*(3,4+3,4+2,82+2,82+1,53+1,53+1,9)</t>
  </si>
  <si>
    <t>-0,7*1,97*3</t>
  </si>
  <si>
    <t>2*(1,67+1,67+2,1+2,1)</t>
  </si>
  <si>
    <t>2*(2,57+2,57+2+2)</t>
  </si>
  <si>
    <t>2,6*(2,1+2,1+1,1+1,1)</t>
  </si>
  <si>
    <t>2,6*(1,6+1,6+0,9+0,9)</t>
  </si>
  <si>
    <t>2,6*(2,06+2,06+0,9+0,9)</t>
  </si>
  <si>
    <t>2,6*(2,71+2,71+0,9+0,9)</t>
  </si>
  <si>
    <t>2,6*(1,65+1,65+0,9+0,9)</t>
  </si>
  <si>
    <t>2,6*(1,65+1,65+1,3+1,3)</t>
  </si>
  <si>
    <t>124</t>
  </si>
  <si>
    <t>781131112</t>
  </si>
  <si>
    <t>Izolace pod obklad nátěrem nebo stěrkou ve dvou vrstvách</t>
  </si>
  <si>
    <t>-1831777177</t>
  </si>
  <si>
    <t>177,733/3</t>
  </si>
  <si>
    <t>125</t>
  </si>
  <si>
    <t>781474114</t>
  </si>
  <si>
    <t>Montáž obkladů vnitřních keramických hladkých do 22 ks/m2 lepených flexibilním lepidlem</t>
  </si>
  <si>
    <t>52481782</t>
  </si>
  <si>
    <t>177,733</t>
  </si>
  <si>
    <t>126</t>
  </si>
  <si>
    <t>59761071</t>
  </si>
  <si>
    <t>obklad keramický hladký přes 12 do 19ks/m2</t>
  </si>
  <si>
    <t>-642737293</t>
  </si>
  <si>
    <t>177,733*1,15</t>
  </si>
  <si>
    <t>127</t>
  </si>
  <si>
    <t>781477111</t>
  </si>
  <si>
    <t>Příplatek k montáži obkladů vnitřních keramických hladkých za plochu do 10 m2</t>
  </si>
  <si>
    <t>-299095316</t>
  </si>
  <si>
    <t>128</t>
  </si>
  <si>
    <t>781477114</t>
  </si>
  <si>
    <t>Příplatek k montáži obkladů vnitřních keramických hladkých za spárování</t>
  </si>
  <si>
    <t>845972627</t>
  </si>
  <si>
    <t>129</t>
  </si>
  <si>
    <t>781495115</t>
  </si>
  <si>
    <t>Spárování vnitřních obkladů silikonem</t>
  </si>
  <si>
    <t>1956083120</t>
  </si>
  <si>
    <t>2,6*11</t>
  </si>
  <si>
    <t>2*25</t>
  </si>
  <si>
    <t>3,4+3,4+2,41+2,41+1+1+1+1</t>
  </si>
  <si>
    <t>3,4+3,4+2,82+2,82+1,53+1,53+1,9</t>
  </si>
  <si>
    <t>1,67+1,67+2,1+2,1</t>
  </si>
  <si>
    <t>2,57+2,57+2+2</t>
  </si>
  <si>
    <t>2,1+2,1+1,1+1,1</t>
  </si>
  <si>
    <t>1,6+1,6+0,9+0,9</t>
  </si>
  <si>
    <t>2,06+2,06+0,9+0,9</t>
  </si>
  <si>
    <t>2,71+2,71+0,9+0,9</t>
  </si>
  <si>
    <t>1,65+1,65+0,9+0,9</t>
  </si>
  <si>
    <t>1,65+1,65+1,3+1,3</t>
  </si>
  <si>
    <t>130</t>
  </si>
  <si>
    <t>998781102</t>
  </si>
  <si>
    <t>Přesun hmot tonážní pro obklady keramické v objektech v přes 6 do 12 m</t>
  </si>
  <si>
    <t>367502016</t>
  </si>
  <si>
    <t>783</t>
  </si>
  <si>
    <t>Dokončovací práce - nátěry</t>
  </si>
  <si>
    <t>131</t>
  </si>
  <si>
    <t>783101203</t>
  </si>
  <si>
    <t>Jemné obroušení podkladu truhlářských konstrukcí před provedením nátěru</t>
  </si>
  <si>
    <t>-1274428405</t>
  </si>
  <si>
    <t>dle popisu v PD a tabulky výrobků</t>
  </si>
  <si>
    <t>ozn. Z04</t>
  </si>
  <si>
    <t>9,5</t>
  </si>
  <si>
    <t>132</t>
  </si>
  <si>
    <t>783101401</t>
  </si>
  <si>
    <t>Ometení podkladu truhlářských konstrukcí před provedením nátěru</t>
  </si>
  <si>
    <t>1826650936</t>
  </si>
  <si>
    <t>133</t>
  </si>
  <si>
    <t>783114101</t>
  </si>
  <si>
    <t>Základní jednonásobný syntetický nátěr truhlářských konstrukcí</t>
  </si>
  <si>
    <t>1723194084</t>
  </si>
  <si>
    <t>134</t>
  </si>
  <si>
    <t>783137101</t>
  </si>
  <si>
    <t>Krycí jednonásobný epoxidový nátěr truhlářských konstrukcí</t>
  </si>
  <si>
    <t>1792601746</t>
  </si>
  <si>
    <t>9,5*2</t>
  </si>
  <si>
    <t>135</t>
  </si>
  <si>
    <t>783301311</t>
  </si>
  <si>
    <t>Odmaštění zámečnických konstrukcí vodou ředitelným odmašťovačem</t>
  </si>
  <si>
    <t>-1714419854</t>
  </si>
  <si>
    <t>9,5*1,1*2</t>
  </si>
  <si>
    <t>136</t>
  </si>
  <si>
    <t>783301401</t>
  </si>
  <si>
    <t>Ometení zámečnických konstrukcí</t>
  </si>
  <si>
    <t>-894221019</t>
  </si>
  <si>
    <t>20,9</t>
  </si>
  <si>
    <t>137</t>
  </si>
  <si>
    <t>783317101</t>
  </si>
  <si>
    <t>Krycí jednonásobný syntetický standardní nátěr zámečnických konstrukcí</t>
  </si>
  <si>
    <t>-603497209</t>
  </si>
  <si>
    <t>138</t>
  </si>
  <si>
    <t>783354101</t>
  </si>
  <si>
    <t>Základní jednonásobný zámečnických konstrukcí</t>
  </si>
  <si>
    <t>-1655389984</t>
  </si>
  <si>
    <t>3 vrstvy</t>
  </si>
  <si>
    <t>20,9*3</t>
  </si>
  <si>
    <t>139</t>
  </si>
  <si>
    <t>784181101</t>
  </si>
  <si>
    <t>Základní akrylátová jednonásobná penetrace podkladu v místnostech výšky do 3,80m</t>
  </si>
  <si>
    <t>1617936723</t>
  </si>
  <si>
    <t>příčky</t>
  </si>
  <si>
    <t>272,522*2</t>
  </si>
  <si>
    <t>66,736*2</t>
  </si>
  <si>
    <t>nová om stěny</t>
  </si>
  <si>
    <t>oprava stěny</t>
  </si>
  <si>
    <t>483,157</t>
  </si>
  <si>
    <t>sdk příčka</t>
  </si>
  <si>
    <t>44,3*2</t>
  </si>
  <si>
    <t>3,8*2</t>
  </si>
  <si>
    <t>2,7</t>
  </si>
  <si>
    <t>SDK podhl.</t>
  </si>
  <si>
    <t>šachta</t>
  </si>
  <si>
    <t>13,2</t>
  </si>
  <si>
    <t>odpočet obklad</t>
  </si>
  <si>
    <t>-177,733</t>
  </si>
  <si>
    <t>140</t>
  </si>
  <si>
    <t>784211101</t>
  </si>
  <si>
    <t>Dvojnásobné bílé malby ze směsí za mokra výborně otěruvzdorných v místnostech výšky do 3,80 m</t>
  </si>
  <si>
    <t>-62267329</t>
  </si>
  <si>
    <t>2042,806</t>
  </si>
  <si>
    <t>141</t>
  </si>
  <si>
    <t>-2055695130</t>
  </si>
  <si>
    <t>Poznámka k položce:_x000d_
 - pomocné práce při stavebnívh prací_x000d_
 - vyklizení dotčené části objektu a zajištění proti přístupu nepovolaných osob uzamčením</t>
  </si>
  <si>
    <t>práce spojené s rekonstrukcí</t>
  </si>
  <si>
    <t>142</t>
  </si>
  <si>
    <t>HZS1302</t>
  </si>
  <si>
    <t>Hodinová zúčtovací sazba zedník specialista</t>
  </si>
  <si>
    <t>-1483220327</t>
  </si>
  <si>
    <t>03 - Zateplení obvodového pláště</t>
  </si>
  <si>
    <t xml:space="preserve">    786 - Dokončovací práce - čalounické úpravy</t>
  </si>
  <si>
    <t>317251043</t>
  </si>
  <si>
    <t>Schránka nenosná žaluziová osazovaná dodatečně do zateplených otvorů zdiva z pórobetonu dl přes 1000 do 1500 mm</t>
  </si>
  <si>
    <t>-1039008002</t>
  </si>
  <si>
    <t>ozn. OV20</t>
  </si>
  <si>
    <t>317251045</t>
  </si>
  <si>
    <t>Schránka nenosná žaluziová osazovaná dodatečně do zateplených otvorů zdiva z pórobetonu dl přes 1500 do 2000 mm</t>
  </si>
  <si>
    <t>222147977</t>
  </si>
  <si>
    <t>317251049</t>
  </si>
  <si>
    <t>Schránka nenosná žaluziová osazovaná dodatečně do zateplených otvorů zdiva z pórobetonu dl přes 2500 do 3000 mm</t>
  </si>
  <si>
    <t>410696505</t>
  </si>
  <si>
    <t>otn. OV20</t>
  </si>
  <si>
    <t>ozn. OV21</t>
  </si>
  <si>
    <t>342R100</t>
  </si>
  <si>
    <t>Dodávka a montáž schodiště z palisád - dle popisu v PD</t>
  </si>
  <si>
    <t>-866078430</t>
  </si>
  <si>
    <t>Poznámka k položce:_x000d_
BETONOVÉ SCHODNICOVÉ BLOKY_x000d_
- ROZMĚR 1500x350x150 MM_x000d_
- BETONOVÉ SCHODIŠTOVÉ BLOKY, ULOŽENÉ DO_x000d_
BETONOVÉHO LOŽE C20/25 XF3_x000d_
BETONOVÉ PALISÁDY_x000d_
- ROZMĚR 180 x 120 x 800 MM_x000d_
- BETONOVÉ PALISÁDY ULOŽENÉ DO BETONOVÉHO LOŽE_x000d_
C20/25 XF3_x000d__x000d_
ODTOKOVÁ VPUSŤ Z PVC POTRUBÍ, PRŮMĚR 30 MM_x000d_
BETONOVÁ ZÁMKOVÁ DLAŽBA, V=60 MM_x000d_
ŠTĚRKOVÝ PODKLAD FRAKCE 16/32 MM, TL.150 MM</t>
  </si>
  <si>
    <t>dle popisu v PD a tabulky výrobků ozn. OV18+19 a det. D.1.1.20 D2</t>
  </si>
  <si>
    <t>342R101</t>
  </si>
  <si>
    <t>Oprava stávajícího schodiště - obklad keramickou dlažou - dle popisu v PD</t>
  </si>
  <si>
    <t>475299724</t>
  </si>
  <si>
    <t>dle popisu v PD v.č. D.1.1.2 - 20 ozn. 08</t>
  </si>
  <si>
    <t>621151031</t>
  </si>
  <si>
    <t>Penetrační silikonový nátěr vnějších pastovitých tenkovrstvých omítek podhledů</t>
  </si>
  <si>
    <t>-2042628288</t>
  </si>
  <si>
    <t>podhled stříška</t>
  </si>
  <si>
    <t>1,935+5,258</t>
  </si>
  <si>
    <t>621211003</t>
  </si>
  <si>
    <t>Montáž kontaktního zateplení vnějších podhledů lepením a mechanickým kotvením polystyrénových desek do dřeva do 40 mm</t>
  </si>
  <si>
    <t>-2085680040</t>
  </si>
  <si>
    <t xml:space="preserve">stříška ozn. Z03  - předpoklad - bude upřesněno na stavbě zjišťovacím protokolem</t>
  </si>
  <si>
    <t>0,78*1,5</t>
  </si>
  <si>
    <t>(0,78+1,5+0,78)*0,25</t>
  </si>
  <si>
    <t>28376070</t>
  </si>
  <si>
    <t>deska EPS grafitová fasádní tl 20mm</t>
  </si>
  <si>
    <t>2018892847</t>
  </si>
  <si>
    <t>1,935</t>
  </si>
  <si>
    <t>1,935*1,1 'Přepočtené koeficientem množství</t>
  </si>
  <si>
    <t>621211013</t>
  </si>
  <si>
    <t>Montáž kontaktního zateplení vnějších podhledů lepením a mechanickým kotvením polystyrénových desek do dřeva přes 40 do 80 mm</t>
  </si>
  <si>
    <t>1324904815</t>
  </si>
  <si>
    <t>stávající stříšky</t>
  </si>
  <si>
    <t>2*0,83</t>
  </si>
  <si>
    <t>(2+0,83+0,83)*0,25</t>
  </si>
  <si>
    <t>2,1*0,83</t>
  </si>
  <si>
    <t>(2,1+0,83+0,83)*0,25</t>
  </si>
  <si>
    <t>28376073</t>
  </si>
  <si>
    <t>deska EPS grafitová fasádní tl 50mm</t>
  </si>
  <si>
    <t>-1347167420</t>
  </si>
  <si>
    <t>5,258</t>
  </si>
  <si>
    <t>5,258*1,1 'Přepočtené koeficientem množství</t>
  </si>
  <si>
    <t>621335102</t>
  </si>
  <si>
    <t>Oprava cementové hladké omítky vnějších podhledů v rozsahu přes 10 do 30 %</t>
  </si>
  <si>
    <t>-628557141</t>
  </si>
  <si>
    <t>621531012R</t>
  </si>
  <si>
    <t>Tenkovrstvá omítka vnějších podhledů</t>
  </si>
  <si>
    <t>693545032</t>
  </si>
  <si>
    <t xml:space="preserve">Poznámka k položce:_x000d_
Poznámka k položce: povrchová úprava bude  použito hlazené strukturální pastovité omítky obsahující výztužná vlákna, která je rychle schnoucí a  poskytuje permanentní ochranu proti růstu řas a plísním se schopností regulace povrchové vlhkosti. </t>
  </si>
  <si>
    <t>622131121</t>
  </si>
  <si>
    <t>Penetrační nátěr vnějších stěn nanášený ručně</t>
  </si>
  <si>
    <t>1373443403</t>
  </si>
  <si>
    <t>xps120</t>
  </si>
  <si>
    <t>35,52</t>
  </si>
  <si>
    <t>eps120</t>
  </si>
  <si>
    <t>404,092</t>
  </si>
  <si>
    <t>par</t>
  </si>
  <si>
    <t>11,428</t>
  </si>
  <si>
    <t>šp.</t>
  </si>
  <si>
    <t>42,342</t>
  </si>
  <si>
    <t>622135001</t>
  </si>
  <si>
    <t>Vyrovnání podkladu vnějších stěn maltou vápenocementovou tl do 10 mm</t>
  </si>
  <si>
    <t>296465238</t>
  </si>
  <si>
    <t>"vyrovnání podkladu pod provedení KZS - cca 20% plochy</t>
  </si>
  <si>
    <t>493,382*0,2</t>
  </si>
  <si>
    <t>622135011</t>
  </si>
  <si>
    <t>Vyrovnání podkladu vnějších stěn tmelem tl do 2 mm</t>
  </si>
  <si>
    <t>173187033</t>
  </si>
  <si>
    <t>493,385"za větší spotřebu tmele</t>
  </si>
  <si>
    <t>622151011</t>
  </si>
  <si>
    <t>Penetrační nátěr vnějších pastovitých tenkovrstvých omítek stěn</t>
  </si>
  <si>
    <t>-1875746879</t>
  </si>
  <si>
    <t>622151021</t>
  </si>
  <si>
    <t>Penetrační akrylátový nátěr vnějších mozaikových tenkovrstvých omítek stěn</t>
  </si>
  <si>
    <t>-1207369747</t>
  </si>
  <si>
    <t>17,72</t>
  </si>
  <si>
    <t>622211021</t>
  </si>
  <si>
    <t>Montáž kontaktního zateplení vnějších stěn lepením a mechanickým kotvením polystyrénových desek do betonu a zdiva tl přes 80 do 120 mm</t>
  </si>
  <si>
    <t>-1453596042</t>
  </si>
  <si>
    <t>dle popisu v PD v.č. D.1.1.8-20</t>
  </si>
  <si>
    <t>sokl</t>
  </si>
  <si>
    <t>(15,9+15,9+13,7+13,7)*0,6</t>
  </si>
  <si>
    <t>28376423</t>
  </si>
  <si>
    <t>deska XPS hrana polodrážková a hladký povrch 300kPA tl 120mm</t>
  </si>
  <si>
    <t>-1237501692</t>
  </si>
  <si>
    <t>35,52*1,1 'Přepočtené koeficientem množství</t>
  </si>
  <si>
    <t>1263175423</t>
  </si>
  <si>
    <t>dle popisu v PD v.č. D.1.1.2-20</t>
  </si>
  <si>
    <t>7,9*(15,9+15,9+13,7+13,7)</t>
  </si>
  <si>
    <t>-1,23*1,78*4</t>
  </si>
  <si>
    <t>28375939</t>
  </si>
  <si>
    <t>deska EPS 70 fasádní tl 120mm</t>
  </si>
  <si>
    <t>-1684126323</t>
  </si>
  <si>
    <t>404,092*1,1 'Přepočtené koeficientem množství</t>
  </si>
  <si>
    <t>622212051</t>
  </si>
  <si>
    <t>Montáž kontaktního zateplení vnějšího ostění hl. špalety do 400 mm z polystyrenu tl do 40 mm</t>
  </si>
  <si>
    <t>304944518</t>
  </si>
  <si>
    <t>2*3</t>
  </si>
  <si>
    <t>3*1,85</t>
  </si>
  <si>
    <t>1*1,75</t>
  </si>
  <si>
    <t>1,25*14</t>
  </si>
  <si>
    <t>1*0,95</t>
  </si>
  <si>
    <t>1*0,9</t>
  </si>
  <si>
    <t>28376415</t>
  </si>
  <si>
    <t>deska XPS hrana polodrážková a hladký povrch 300kPA tl 30mm</t>
  </si>
  <si>
    <t>-36280446</t>
  </si>
  <si>
    <t>32,65*0,35</t>
  </si>
  <si>
    <t>11,428*1,1 'Přepočtené koeficientem množství</t>
  </si>
  <si>
    <t>-71466513</t>
  </si>
  <si>
    <t>(1,23+1,78+1,78)*4</t>
  </si>
  <si>
    <t>(1,08+2,1+2,1)*1</t>
  </si>
  <si>
    <t>(1,75+2,125+2,125)*1</t>
  </si>
  <si>
    <t>(3+1,78+1,878)*1</t>
  </si>
  <si>
    <t>(1,85+1,78+1,78)*1</t>
  </si>
  <si>
    <t>(1,23+1,78+1,7)*1</t>
  </si>
  <si>
    <t>(1,25+0,9+0,9)*1</t>
  </si>
  <si>
    <t>0,9+0,9+0,9</t>
  </si>
  <si>
    <t>(1,74+2,12+2,12)*1</t>
  </si>
  <si>
    <t>(1,23+1,6+1,6)*1</t>
  </si>
  <si>
    <t>(1,23+1,8+1,8)*4</t>
  </si>
  <si>
    <t>(1,23+1,8+1,8)*1</t>
  </si>
  <si>
    <t>(1,83+1,8+1,8)*1</t>
  </si>
  <si>
    <t>(3+1,8+1,8)*1</t>
  </si>
  <si>
    <t>(1,85+1,8+1,8)*1</t>
  </si>
  <si>
    <t>(0,94+0,9+0,9)*1</t>
  </si>
  <si>
    <t>(1,75+1,8+1,8)*1</t>
  </si>
  <si>
    <t>28375931</t>
  </si>
  <si>
    <t>deska EPS 70 fasádní tl 30mm</t>
  </si>
  <si>
    <t>-474222527</t>
  </si>
  <si>
    <t>120,978*0,35</t>
  </si>
  <si>
    <t>42,342*1,1 'Přepočtené koeficientem množství</t>
  </si>
  <si>
    <t>622252001</t>
  </si>
  <si>
    <t>Montáž profilů kontaktního zateplení připevněných mechanicky</t>
  </si>
  <si>
    <t>298911454</t>
  </si>
  <si>
    <t>15,9+15,9+13,7+13,7</t>
  </si>
  <si>
    <t>59051649</t>
  </si>
  <si>
    <t>profil zakládací Al tl 0,7mm pro ETICS pro izolant tl 120mm</t>
  </si>
  <si>
    <t>-234872578</t>
  </si>
  <si>
    <t>59,2</t>
  </si>
  <si>
    <t>59,2*1,1 'Přepočtené koeficientem množství</t>
  </si>
  <si>
    <t>622252002</t>
  </si>
  <si>
    <t>Montáž ostatních lišt kontaktního zateplení</t>
  </si>
  <si>
    <t>552121218</t>
  </si>
  <si>
    <t>120,978+116,908+106,73+48,05</t>
  </si>
  <si>
    <t>59051476</t>
  </si>
  <si>
    <t>profil okenní začišťovací se sklovláknitou armovací tkaninou 9 mm/2,4 m</t>
  </si>
  <si>
    <t>2060546310</t>
  </si>
  <si>
    <t>120,978*1,1 'Přepočtené koeficientem množství</t>
  </si>
  <si>
    <t>59051486</t>
  </si>
  <si>
    <t>lišta rohová PVC 10/15cm s tkaninou</t>
  </si>
  <si>
    <t>-1655293811</t>
  </si>
  <si>
    <t>(1,78+1,78)*4</t>
  </si>
  <si>
    <t>(2,1+2,1)*1</t>
  </si>
  <si>
    <t>(2,125+2,125)*1</t>
  </si>
  <si>
    <t>(1,78+1,878)*1</t>
  </si>
  <si>
    <t>(1,78+1,78)*1</t>
  </si>
  <si>
    <t>(0,9+0,9)*1</t>
  </si>
  <si>
    <t>0,9+0,9</t>
  </si>
  <si>
    <t>(2,12+2,12)*1</t>
  </si>
  <si>
    <t>(1,6+1,6)*1</t>
  </si>
  <si>
    <t>(1,8+1,8)*4</t>
  </si>
  <si>
    <t>(1,8+1,8)*1</t>
  </si>
  <si>
    <t>8,2*4</t>
  </si>
  <si>
    <t>116,908*1,1 'Přepočtené koeficientem množství</t>
  </si>
  <si>
    <t>59051510</t>
  </si>
  <si>
    <t>profil začišťovací s okapnicí PVC s výztužnou tkaninou pro nadpraží ETICS</t>
  </si>
  <si>
    <t>190429629</t>
  </si>
  <si>
    <t>1,23*4</t>
  </si>
  <si>
    <t>1,08*1</t>
  </si>
  <si>
    <t>1,75*1</t>
  </si>
  <si>
    <t>1,85*1</t>
  </si>
  <si>
    <t>1,23*1</t>
  </si>
  <si>
    <t>1,25*1</t>
  </si>
  <si>
    <t>0,9</t>
  </si>
  <si>
    <t>1,74*1</t>
  </si>
  <si>
    <t>1,83*1</t>
  </si>
  <si>
    <t>0,94*1</t>
  </si>
  <si>
    <t>stříšky</t>
  </si>
  <si>
    <t>0,83+0,83+1,5</t>
  </si>
  <si>
    <t>2+0,83+0,83</t>
  </si>
  <si>
    <t>2,1+0,83+0,83</t>
  </si>
  <si>
    <t>106,73*1,1 'Přepočtené koeficientem množství</t>
  </si>
  <si>
    <t>59051512</t>
  </si>
  <si>
    <t>profil začišťovací s okapnicí PVC s výztužnou tkaninou pro parapet ETICS</t>
  </si>
  <si>
    <t>1941979980</t>
  </si>
  <si>
    <t>pod parapet</t>
  </si>
  <si>
    <t>32,65</t>
  </si>
  <si>
    <t>0,35*2*22</t>
  </si>
  <si>
    <t>48,05*1,1 'Přepočtené koeficientem množství</t>
  </si>
  <si>
    <t>622511112</t>
  </si>
  <si>
    <t>Tenkovrstvá akrylátová mozaiková střednězrnná omítka vnějších stěn</t>
  </si>
  <si>
    <t>1622785286</t>
  </si>
  <si>
    <t xml:space="preserve">sokl </t>
  </si>
  <si>
    <t>0,3*(15,9+15,9+13,7+13,7)</t>
  </si>
  <si>
    <t>622531012R</t>
  </si>
  <si>
    <t>Tenkovrstvá zrnitá omítka vnějších stěn - dle popisu v TZ</t>
  </si>
  <si>
    <t>-1561901828</t>
  </si>
  <si>
    <t>624635301</t>
  </si>
  <si>
    <t>Tmelení tmelem spáry průřezu do 200mm2</t>
  </si>
  <si>
    <t>-1169030030</t>
  </si>
  <si>
    <t>Poznámka k položce:_x000d_
Poznámka k položce: Poznámka k položce: SPÁRA VYPLNĚNA TMELENA MS POLYMEROVÝM TMELEM</t>
  </si>
  <si>
    <t>629991001</t>
  </si>
  <si>
    <t>Zakrytí podélných ploch fólií volně položenou</t>
  </si>
  <si>
    <t>891177383</t>
  </si>
  <si>
    <t>"zakrytím pod lešením</t>
  </si>
  <si>
    <t>(17+17+15+15)*2</t>
  </si>
  <si>
    <t>629991011</t>
  </si>
  <si>
    <t>Zakrytí výplní otvorů a svislých ploch fólií přilepenou lepící páskou</t>
  </si>
  <si>
    <t>-589599797</t>
  </si>
  <si>
    <t>1,23*1,78*4</t>
  </si>
  <si>
    <t>1,08*2,1</t>
  </si>
  <si>
    <t>1,75*2,125</t>
  </si>
  <si>
    <t>3*1,78</t>
  </si>
  <si>
    <t>1,85*1,78</t>
  </si>
  <si>
    <t>1,25*0,9</t>
  </si>
  <si>
    <t>0,9*0,9</t>
  </si>
  <si>
    <t>1,74*2,12</t>
  </si>
  <si>
    <t>1,23*1,6</t>
  </si>
  <si>
    <t>1,23*1,8*4</t>
  </si>
  <si>
    <t>1,23*1,8</t>
  </si>
  <si>
    <t>1,83*1,8</t>
  </si>
  <si>
    <t>3*1,8</t>
  </si>
  <si>
    <t>1,85*1,8</t>
  </si>
  <si>
    <t>0,94*0,9</t>
  </si>
  <si>
    <t>1,75*1,8</t>
  </si>
  <si>
    <t>629995101</t>
  </si>
  <si>
    <t>Očištění vnějších ploch tlakovou vodou</t>
  </si>
  <si>
    <t>1429192254</t>
  </si>
  <si>
    <t>941211113</t>
  </si>
  <si>
    <t>Montáž lešení řadového rámového lehkého zatížení do 200 kg/m2 š od 0,6 do 0,9 m v přes 25 do 40 m</t>
  </si>
  <si>
    <t>-1116292075</t>
  </si>
  <si>
    <t>(17+17+15+15)*7,7</t>
  </si>
  <si>
    <t>941211213</t>
  </si>
  <si>
    <t>Příplatek k lešení řadovému rámovému lehkému do 200 kg/m2 š od0,6 do 0,9 m v přes 25 do 40 m za každý den použití</t>
  </si>
  <si>
    <t>775580463</t>
  </si>
  <si>
    <t>492,8*90</t>
  </si>
  <si>
    <t>941311813</t>
  </si>
  <si>
    <t>Demontáž lešení řadového modulového lehkého zatížení do 200 kg/m2 š od 0,6 do 0,9 m v přes 25 do 40 m</t>
  </si>
  <si>
    <t>1888716543</t>
  </si>
  <si>
    <t>492,8</t>
  </si>
  <si>
    <t>944511111</t>
  </si>
  <si>
    <t>Montáž ochranné sítě z textilie z umělých vláken</t>
  </si>
  <si>
    <t>-75086038</t>
  </si>
  <si>
    <t>944511211</t>
  </si>
  <si>
    <t>Příplatek k ochranné síti za první a ZKD den použití</t>
  </si>
  <si>
    <t>884513114</t>
  </si>
  <si>
    <t>944511811</t>
  </si>
  <si>
    <t>Demontáž ochranné sítě z textilie z umělých vláken</t>
  </si>
  <si>
    <t>1592768706</t>
  </si>
  <si>
    <t>944711114</t>
  </si>
  <si>
    <t>Montáž záchytné stříšky š přes 2,5 m</t>
  </si>
  <si>
    <t>-658641844</t>
  </si>
  <si>
    <t>2,5*2</t>
  </si>
  <si>
    <t>944711214</t>
  </si>
  <si>
    <t>Příplatek k záchytné stříšce š přes 2,5 m za každý den použití</t>
  </si>
  <si>
    <t>585283510</t>
  </si>
  <si>
    <t>5*90</t>
  </si>
  <si>
    <t>944711814</t>
  </si>
  <si>
    <t>Demontáž záchytné stříšky š přes 2,5 m</t>
  </si>
  <si>
    <t>-883384319</t>
  </si>
  <si>
    <t>978036141</t>
  </si>
  <si>
    <t>Otlučení (osekání) cementových omítek vnějších ploch v rozsahu přes 10 do 30 %</t>
  </si>
  <si>
    <t>250257599</t>
  </si>
  <si>
    <t>81873244</t>
  </si>
  <si>
    <t>-1222600926</t>
  </si>
  <si>
    <t>403269663</t>
  </si>
  <si>
    <t>0,139*10 'Přepočtené koeficientem množství</t>
  </si>
  <si>
    <t>Poplatek za uložení stavebního odpadu na recyklační skládce (skládkovné) směsného stavebního a demoličního kód odpadu 17 09 04</t>
  </si>
  <si>
    <t>-792834690</t>
  </si>
  <si>
    <t>Přesun hmot pro budovy zděné v přes 6 do 12 m</t>
  </si>
  <si>
    <t>-664392721</t>
  </si>
  <si>
    <t>711161215</t>
  </si>
  <si>
    <t>Izolace proti zemní vlhkosti nopovou fólií svislá, nopek v 20,0 mm, tl do 1,0 mm</t>
  </si>
  <si>
    <t>-1060760767</t>
  </si>
  <si>
    <t>přesný rozměr bude upřesněn na stavbě zjišťovacím protokolem</t>
  </si>
  <si>
    <t>dle popisu v PD - okapový chodník</t>
  </si>
  <si>
    <t>711161383</t>
  </si>
  <si>
    <t>Izolace proti zemní vlhkosti nopovou fólií ukončení horní lištou</t>
  </si>
  <si>
    <t>-25215487</t>
  </si>
  <si>
    <t>1297420237</t>
  </si>
  <si>
    <t>712361705</t>
  </si>
  <si>
    <t>Provedení povlakové krytiny střech do 10° fólií lepenou se svařovanými spoji</t>
  </si>
  <si>
    <t>601878211</t>
  </si>
  <si>
    <t>dle popisu projektu v.č. D.1.1.8-20</t>
  </si>
  <si>
    <t>stříška ozn. Z03</t>
  </si>
  <si>
    <t>28322064</t>
  </si>
  <si>
    <t>fólie hydroizolační střešní mPVC mechanicky kotvená tl 1,5mm se zvýšenou požární odolností</t>
  </si>
  <si>
    <t>1979635952</t>
  </si>
  <si>
    <t>atestována na působení vnějšího požáru Broof(t3) ve skladbě s EPS, určená k použití v mechanicky kotvených střechách</t>
  </si>
  <si>
    <t>1,17</t>
  </si>
  <si>
    <t>1,17*1,25 'Přepočtené koeficientem množství</t>
  </si>
  <si>
    <t>712363357</t>
  </si>
  <si>
    <t>Povlakové krytiny střech do 10° z tvarovaných poplastovaných lišt délky 2 m okapnice široká rš 250 mm</t>
  </si>
  <si>
    <t>-383391219</t>
  </si>
  <si>
    <t>dle tabulky výrobků</t>
  </si>
  <si>
    <t>ozn. K02</t>
  </si>
  <si>
    <t>0,83*6</t>
  </si>
  <si>
    <t>712363384</t>
  </si>
  <si>
    <t>Povlakové krytiny střech do 10° z tvarovaných poplastovaných lišt pro profily atypické výroby o větší rš</t>
  </si>
  <si>
    <t>802330493</t>
  </si>
  <si>
    <t>ozn. K03</t>
  </si>
  <si>
    <t>2*2,1*0,215</t>
  </si>
  <si>
    <t>1*1,58*0,215</t>
  </si>
  <si>
    <t>712391172</t>
  </si>
  <si>
    <t>Provedení povlakové krytiny střech do 10° ochranné textilní vrstvy</t>
  </si>
  <si>
    <t>-1465652326</t>
  </si>
  <si>
    <t>-1624264484</t>
  </si>
  <si>
    <t>998712102</t>
  </si>
  <si>
    <t>Přesun hmot tonážní tonážní pro krytiny povlakové v objektech v přes 6 do 12 m</t>
  </si>
  <si>
    <t>1807249906</t>
  </si>
  <si>
    <t>713141131</t>
  </si>
  <si>
    <t>Montáž izolace tepelné střech plochých lepené za studena plně 1 vrstva rohoží, pásů, dílců, desek</t>
  </si>
  <si>
    <t>780137004</t>
  </si>
  <si>
    <t>28375889</t>
  </si>
  <si>
    <t>deska EPS 150 pro konstrukce s vysokým zatížením tl 20mm</t>
  </si>
  <si>
    <t>-909162741</t>
  </si>
  <si>
    <t>1,17*1,1 'Přepočtené koeficientem množství</t>
  </si>
  <si>
    <t>764002851</t>
  </si>
  <si>
    <t>Demontáž oplechování parapetů do suti</t>
  </si>
  <si>
    <t>-606082256</t>
  </si>
  <si>
    <t>dle popisu v PD v.č. D.1.1.8. - 20</t>
  </si>
  <si>
    <t>ozn. K1</t>
  </si>
  <si>
    <t>764111641</t>
  </si>
  <si>
    <t>Krytina střechy rovné drážkováním ze svitků z Pz plechu s povrchovou úpravou do rš 670 mm sklonu do 30°</t>
  </si>
  <si>
    <t>-1097545829</t>
  </si>
  <si>
    <t>stříšky stávající</t>
  </si>
  <si>
    <t>764216645</t>
  </si>
  <si>
    <t>Oplechování rovných parapetů celoplošně lepené z Pz s povrchovou úpravou rš 400 mm</t>
  </si>
  <si>
    <t>1201315635</t>
  </si>
  <si>
    <t xml:space="preserve">"parapety </t>
  </si>
  <si>
    <t>32,65*1,1 'Přepočtené koeficientem množství</t>
  </si>
  <si>
    <t>764511612R</t>
  </si>
  <si>
    <t>Žlab podokapní hranatý z Pz s povrchovou úpravou rš 400 mm</t>
  </si>
  <si>
    <t>1440106581</t>
  </si>
  <si>
    <t>ozn. K04</t>
  </si>
  <si>
    <t>2,1*2</t>
  </si>
  <si>
    <t>1,58*1</t>
  </si>
  <si>
    <t>998764102</t>
  </si>
  <si>
    <t>Přesun hmot tonážní pro konstrukce klempířské v objektech v přes 6 do 12 m</t>
  </si>
  <si>
    <t>1619981593</t>
  </si>
  <si>
    <t>767832101</t>
  </si>
  <si>
    <t>Montáž venkovních požárních žebříků do zdiva</t>
  </si>
  <si>
    <t>-1570711690</t>
  </si>
  <si>
    <t>ozn. Z01</t>
  </si>
  <si>
    <t>6,3</t>
  </si>
  <si>
    <t>44983047R</t>
  </si>
  <si>
    <t>žebřík venkovní s přímým výstupem a ochranným košem z pozinkované oceli celkem dl 6,1-8,5m</t>
  </si>
  <si>
    <t>-1214552025</t>
  </si>
  <si>
    <t>Poznámka k položce:_x000d_
EBŘÍK S KOŠEM_x000d_
- ŠTĚŘÍNY ŽEBŘÍKU Z PROFILU L50x5 MM_x000d_
- ŠÍŘE ŽEBŘÍKU: 400 MM_x000d_
- KOTVENÍ ŽEBŘÍKU DO STĚNY_x000d_
- KOTEVNÍ KONZOLY Z PROFILU L 50x5 MM S KOTEVNÍMI PLECHY P10-_x000d_
200x200 MM_x000d_
- PŘÍČLE ŽEBŘÍKU Z TYČE Ø 20 MM (á 300 MM)_x000d_
- VODOROVNÉ TŘMENY OCHRANNÉHO KOŠE Z PLOCHÉ TYČE 50x8 (á_x000d_
1200 MM)_x000d_
- SVISLÉ PRUTY OCHRANNÉHO KOŠE Z PLOCHÉ TYČE 50x5 MM_x000d_
- KOTVENÍ ŽEBŘÍKU: KAŽDOU KONZOLU KOTVIT 4x CHEMICKOU_x000d_
KOTVOU M12 DO OBVODOVÉ STĚNY_x000d_
- PŘESAH ŽEBŘÍKU NAD ÚROVEŇ STŘECHY 1100 MM_x000d_
- V HORNÍ ČÁSTI BUDE VÝLEZ NA STŘECHU PŘES PLOŠINU Z_x000d_
POROROŠTU S OCHRANNÝM ZÁBRADLÍM DÉLKY 1500 MM_x000d_
- POVRCHOVÁ ÚPRAVA: ŽÁROVÝ POZINK_x000d_
- CELÁ KONSTRUKCE ŽEBŘÍKU MUSÍ SPLŇOVAT POŽADAVKY ČSN 74_x000d_
3282 V AKTUÁLNÍM ZNĚNÍ</t>
  </si>
  <si>
    <t>767832102</t>
  </si>
  <si>
    <t>Montáž venkovních požárních žebříků do zdiva bez suchovodu</t>
  </si>
  <si>
    <t>1737991871</t>
  </si>
  <si>
    <t>ozn. Z02</t>
  </si>
  <si>
    <t>3,5</t>
  </si>
  <si>
    <t>44983000</t>
  </si>
  <si>
    <t>žebřík venkovní v provedení žárový Zn</t>
  </si>
  <si>
    <t>211686388</t>
  </si>
  <si>
    <t>767834112</t>
  </si>
  <si>
    <t>Příplatek k ceně za montáž ochranného koše svařovaný</t>
  </si>
  <si>
    <t>1783880232</t>
  </si>
  <si>
    <t>786</t>
  </si>
  <si>
    <t>Dokončovací práce - čalounické úpravy</t>
  </si>
  <si>
    <t>786623021</t>
  </si>
  <si>
    <t>Montáž fasádní žaluzie před okenní nebo dveřní otvor ovládané motorem pl do 4 m2</t>
  </si>
  <si>
    <t>-456632245</t>
  </si>
  <si>
    <t>dle púopisu v PD</t>
  </si>
  <si>
    <t>6+2</t>
  </si>
  <si>
    <t>55342548</t>
  </si>
  <si>
    <t>žaluzie fasádní ovládaná základním motorem příslušenství plochy do 4,0m2</t>
  </si>
  <si>
    <t>649138760</t>
  </si>
  <si>
    <t>1,85*1,78*2</t>
  </si>
  <si>
    <t>55342546</t>
  </si>
  <si>
    <t>žaluzie fasádní ovládaná základním motorem příslušenství plochy do 2,5m2</t>
  </si>
  <si>
    <t>2085951424</t>
  </si>
  <si>
    <t>6*1,23*1,78</t>
  </si>
  <si>
    <t>786623023</t>
  </si>
  <si>
    <t>Montáž fasádní žaluzie před okenní nebo dveřní otvor ovládané motorem pl přes 4 do 6 m2</t>
  </si>
  <si>
    <t>1689346810</t>
  </si>
  <si>
    <t>55342550</t>
  </si>
  <si>
    <t>žaluzie fasádní ovládaná základním motorem příslušenství plochy do 6,0m2</t>
  </si>
  <si>
    <t>506424629</t>
  </si>
  <si>
    <t>3*1,8*1</t>
  </si>
  <si>
    <t>786623031</t>
  </si>
  <si>
    <t>Montáž krycího plechu venkovní žaluzie osazené do okenního nebo dveřního otvoru jakékoli šířky</t>
  </si>
  <si>
    <t>-915208252</t>
  </si>
  <si>
    <t>55342571</t>
  </si>
  <si>
    <t>plech krycí Al pro žaluzie tl 1,5mm lakovaný včetně bočnic a držáků plochy do 2,5m2 šířky do 2,0m</t>
  </si>
  <si>
    <t>-1555282600</t>
  </si>
  <si>
    <t>55342575</t>
  </si>
  <si>
    <t>plech krycí Al pro žaluzie tl 1,5mm lakovaný včetně bočnic a držáků plochy do 3,0m2 šířky do 2,0m</t>
  </si>
  <si>
    <t>1335587708</t>
  </si>
  <si>
    <t>55342594</t>
  </si>
  <si>
    <t>plech krycí Al pro žaluzie tl 1,5mm lakovaný včetně bočnic a držáků plochy do 6,0m2 šířky do 3,0m</t>
  </si>
  <si>
    <t>-2029724044</t>
  </si>
  <si>
    <t>998786102</t>
  </si>
  <si>
    <t>Přesun hmot tonážní pro stínění a čalounické úpravy v objektech v přes 6 do 12 m</t>
  </si>
  <si>
    <t>1300002798</t>
  </si>
  <si>
    <t>262144</t>
  </si>
  <si>
    <t>984706516</t>
  </si>
  <si>
    <t>Poznámka k položce:_x000d_
Poznámka k položce:</t>
  </si>
  <si>
    <t xml:space="preserve">odstranění a zpětná montáž  jiných nežadoucích prvků na fasádě</t>
  </si>
  <si>
    <t>04 - Střešní plášť</t>
  </si>
  <si>
    <t xml:space="preserve">    762 - Konstrukce tesařské</t>
  </si>
  <si>
    <t>712311101</t>
  </si>
  <si>
    <t>Provedení povlakové krytiny střech do 10° za studena lakem penetračním nebo asfaltovým</t>
  </si>
  <si>
    <t>-176941233</t>
  </si>
  <si>
    <t>dle popisu projektu v.č. D.1.1.8 - 20</t>
  </si>
  <si>
    <t>14,7*12,5</t>
  </si>
  <si>
    <t>svislá atiika</t>
  </si>
  <si>
    <t>0,8*(15,9+15,9+13,7+1,37)</t>
  </si>
  <si>
    <t>vodorovná</t>
  </si>
  <si>
    <t>0,6*(15,9+15,9+13,7+13,7)</t>
  </si>
  <si>
    <t>-2021648044</t>
  </si>
  <si>
    <t>Poznámka k položce:_x000d_
Spotřeba 0,3-0,4kg/m2</t>
  </si>
  <si>
    <t>256,766</t>
  </si>
  <si>
    <t>256,766*0,00032 'Přepočtené koeficientem množství</t>
  </si>
  <si>
    <t>712341559</t>
  </si>
  <si>
    <t>Provedení povlakové krytiny střech do 10° pásy NAIP přitavením v plné ploše</t>
  </si>
  <si>
    <t>774757357</t>
  </si>
  <si>
    <t>62855004</t>
  </si>
  <si>
    <t>pás asfaltový natavitelný modifikovaný SBS tl 5,0mm s vložkou z polyesterové rohože a hrubozrnným břidličným posypem na horním povrchu</t>
  </si>
  <si>
    <t>-1500199591</t>
  </si>
  <si>
    <t>256,766*1,25 'Přepočtené koeficientem množství</t>
  </si>
  <si>
    <t>712363352</t>
  </si>
  <si>
    <t>Povlakové krytiny střech do 10° z tvarovaných poplastovaných lišt délky 2 m koutová lišta vnitřní rš 100 mm</t>
  </si>
  <si>
    <t>-598328215</t>
  </si>
  <si>
    <t>ozn. K05</t>
  </si>
  <si>
    <t>83,56</t>
  </si>
  <si>
    <t>712363353</t>
  </si>
  <si>
    <t>Povlakové krytiny střech do 10° z tvarovaných poplastovaných lišt délky 2 m koutová lišta vnější rš 100 mm</t>
  </si>
  <si>
    <t>-505386984</t>
  </si>
  <si>
    <t>dle tabulky výrobků ozn. K07</t>
  </si>
  <si>
    <t>56,5+54,2</t>
  </si>
  <si>
    <t>-756096449</t>
  </si>
  <si>
    <t>ozn. K06</t>
  </si>
  <si>
    <t>59,04</t>
  </si>
  <si>
    <t>712363445</t>
  </si>
  <si>
    <t>Provedení povlak krytiny mechanicky kotvenou do betonu TI tl přes 100 do 140 mm krajní pole, budova v do 18 m</t>
  </si>
  <si>
    <t>1017986256</t>
  </si>
  <si>
    <t>skl. S4</t>
  </si>
  <si>
    <t>skl. S5</t>
  </si>
  <si>
    <t>svislá atika 2 vrstvy</t>
  </si>
  <si>
    <t>0,8*(14,7+14,7+12,5+12,5)*2</t>
  </si>
  <si>
    <t>vodorovná atika</t>
  </si>
  <si>
    <t>1666187036</t>
  </si>
  <si>
    <t>306,31</t>
  </si>
  <si>
    <t>306,31*1,25 'Přepočtené koeficientem množství</t>
  </si>
  <si>
    <t>1843767008</t>
  </si>
  <si>
    <t>1918582859</t>
  </si>
  <si>
    <t>712998202</t>
  </si>
  <si>
    <t>Montáž bezpečnostního přepadu z PVC DN 100</t>
  </si>
  <si>
    <t>293790411</t>
  </si>
  <si>
    <t>dle tabulky výrobků a PD</t>
  </si>
  <si>
    <t>ozn. OV3</t>
  </si>
  <si>
    <t>28342773</t>
  </si>
  <si>
    <t>přepad bezpečnostní atikový DN 100</t>
  </si>
  <si>
    <t>-1606498581</t>
  </si>
  <si>
    <t>Poznámka k položce:_x000d_
BEZPEČNOSTNÍ PŘEPAD_x000d_
- BEZPEČNOSTNÍ PŘEPAD SKRZ ATIKU_x000d_
- INTEGROVANÁ PVC MANŽETA (HYDROIZOLAČNÍ FOLIE_x000d_
NA BÁZI PVC)_x000d_
- VYJÍMATELNÁ OCHRANNÁ MŘÍŽKA PRO ZACHYTÁVÁNÍ_x000d_
NEČISTOT_x000d_
- DÉLKA 800 MM_x000d_
- DN 100 MM</t>
  </si>
  <si>
    <t>-1648120984</t>
  </si>
  <si>
    <t>713141152</t>
  </si>
  <si>
    <t>Montáž izolace tepelné střech plochých kladené volně 2 vrstvy rohoží, pásů, dílců, desek</t>
  </si>
  <si>
    <t>-183460092</t>
  </si>
  <si>
    <t>28375915</t>
  </si>
  <si>
    <t>deska EPS 150 pro konstrukce s vysokým zatížením tl 120mm</t>
  </si>
  <si>
    <t>-1243537507</t>
  </si>
  <si>
    <t>183,75*2</t>
  </si>
  <si>
    <t>367,5*1,1 'Přepočtené koeficientem množství</t>
  </si>
  <si>
    <t>713141233</t>
  </si>
  <si>
    <t>Přikotvení tepelné izolace šrouby do betonu pro izolaci tl přes 100 do 140 mm</t>
  </si>
  <si>
    <t>1722507689</t>
  </si>
  <si>
    <t>183,75</t>
  </si>
  <si>
    <t>713141331</t>
  </si>
  <si>
    <t>Montáž izolace tepelné střech plochých lepené za studena zplna, spádová vrstva</t>
  </si>
  <si>
    <t>1143706838</t>
  </si>
  <si>
    <t>28376142</t>
  </si>
  <si>
    <t>klín izolační spád do 5% EPS 150</t>
  </si>
  <si>
    <t>-169919769</t>
  </si>
  <si>
    <t>183,75*0,15</t>
  </si>
  <si>
    <t>713141371</t>
  </si>
  <si>
    <t>Montáž spádové izolace na zhlaví atiky š přes 500 do 1000 mm lepené za studena zplna</t>
  </si>
  <si>
    <t>853806719</t>
  </si>
  <si>
    <t>dle popisu v PD V.č.D.1.1.8.- 20</t>
  </si>
  <si>
    <t>28376421</t>
  </si>
  <si>
    <t>deska XPS hrana polodrážková a hladký povrch 300kPA tl 80mm</t>
  </si>
  <si>
    <t>1549491297</t>
  </si>
  <si>
    <t>713141396</t>
  </si>
  <si>
    <t>Montáž izolace tepelné stěn v do 1000 mm na atiky a prostupy střechou lepené nízkoexpanzní (PUR) pěnou</t>
  </si>
  <si>
    <t>1092956118</t>
  </si>
  <si>
    <t xml:space="preserve">" izolace atiky - EPS 150S  tl. 80mm</t>
  </si>
  <si>
    <t>0,8*(14,7+14,7+12,5+12,5)</t>
  </si>
  <si>
    <t>28376422</t>
  </si>
  <si>
    <t>deska XPS hrana polodrážková a hladký povrch 300kPA tl 100mm</t>
  </si>
  <si>
    <t>-429181499</t>
  </si>
  <si>
    <t>43,52*1,1</t>
  </si>
  <si>
    <t>1225280987</t>
  </si>
  <si>
    <t>751-R08</t>
  </si>
  <si>
    <t>Dodávka a montáž komínku s manžetou DN 150- dle popisu v PD</t>
  </si>
  <si>
    <t>1629742431</t>
  </si>
  <si>
    <t>762</t>
  </si>
  <si>
    <t>Konstrukce tesařské</t>
  </si>
  <si>
    <t>762361311</t>
  </si>
  <si>
    <t>Konstrukční a vyrovnávací vrstva pod klempířské prvky (atiky) z desek dřevoštěpkových tl 18 mm</t>
  </si>
  <si>
    <t>152121233</t>
  </si>
  <si>
    <t>998762102</t>
  </si>
  <si>
    <t>Přesun hmot tonážní pro kce tesařské v objektech v přes 6 do 12 m</t>
  </si>
  <si>
    <t>-1824419314</t>
  </si>
  <si>
    <t>767881112</t>
  </si>
  <si>
    <t>Montáž bodů záchytného systému chemickou kotvou</t>
  </si>
  <si>
    <t>-937370765</t>
  </si>
  <si>
    <t xml:space="preserve"> ozn. OV41</t>
  </si>
  <si>
    <t>70921330R</t>
  </si>
  <si>
    <t>kotvicí bod pro betonové konstrukce pomocí rozpěrné kotvy nebo chemické kotvy dl 800mm</t>
  </si>
  <si>
    <t>1357847685</t>
  </si>
  <si>
    <t>Poznámka k položce:_x000d_
Poznámka k položce: beton min C20/25 roznášecí deska 150x150mm</t>
  </si>
  <si>
    <t>767881161</t>
  </si>
  <si>
    <t>Montáž lana do nástavců v záchytném systému poddajného kotvícího vedení</t>
  </si>
  <si>
    <t>781709571</t>
  </si>
  <si>
    <t>31452201</t>
  </si>
  <si>
    <t>nerezové lano určené pro systémy s požadavkem na permanentní kotvicí vedení tl 8mm</t>
  </si>
  <si>
    <t>679230435</t>
  </si>
  <si>
    <t>ozn. OV5</t>
  </si>
  <si>
    <t>34,1</t>
  </si>
  <si>
    <t>Set pro údržbu střechy - spojovací lano 5 m a zachycovací postroj</t>
  </si>
  <si>
    <t>-1306600808</t>
  </si>
  <si>
    <t>Set pro údržbu střechy - spojovací lano 10 m a zachycovací postroj</t>
  </si>
  <si>
    <t>-1003118298</t>
  </si>
  <si>
    <t>Set pro údržbu střechy - spojovací lano 15 m a zachycovací postroj</t>
  </si>
  <si>
    <t>-88414738</t>
  </si>
  <si>
    <t>Skříňka pro uložení OOPP</t>
  </si>
  <si>
    <t>-507577647</t>
  </si>
  <si>
    <t>Tahové zkoušky</t>
  </si>
  <si>
    <t>1386478446</t>
  </si>
  <si>
    <t>767R105</t>
  </si>
  <si>
    <t>Revize a předání do užívání</t>
  </si>
  <si>
    <t>-310030265</t>
  </si>
  <si>
    <t>998767102</t>
  </si>
  <si>
    <t>Přesun hmot tonážní pro zámečnické konstrukce v objektech v přes 6 do 12 m</t>
  </si>
  <si>
    <t>1008130330</t>
  </si>
  <si>
    <t>HZS2151</t>
  </si>
  <si>
    <t>Hodinová zúčtovací sazba klempíř</t>
  </si>
  <si>
    <t>-398011692</t>
  </si>
  <si>
    <t>" demontáž střešních prvků kusových více nespecifikovaných souvisejících s rekonstrukcí střechy vč. jejich likvidace (st. aerátor, stříšky a pod)</t>
  </si>
  <si>
    <t>HZS2162</t>
  </si>
  <si>
    <t>Hodinová zúčtovací sazba izolatér odborný</t>
  </si>
  <si>
    <t>-1579542206</t>
  </si>
  <si>
    <t>Poznámka k položce:_x000d_
Poznámka k položce: Poznámka k položce: Poznámka k položce: Poznámka k položce: Práce spojené s přípravou stroje pro foukanou izolaci, veškeré potřebné vybavení a stroje. Zároveň rezerva pro potřebu foukaných izolací. Přesný rozsah prací bude určen na stavbě.</t>
  </si>
  <si>
    <t>"příprava pro izolaci</t>
  </si>
  <si>
    <t>05 - Rozpočet ÚT</t>
  </si>
  <si>
    <t>733163101R00</t>
  </si>
  <si>
    <t>Potrubí z měděných trubek vytápění D 12 x 1,0 mm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</si>
  <si>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</si>
  <si>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</si>
  <si>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</si>
  <si>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</si>
  <si>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</si>
  <si>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</si>
  <si>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</si>
  <si>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</si>
  <si>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722181214R00</t>
  </si>
  <si>
    <t>Izolace návleková MIRELON PRO tl. stěny 20 mm</t>
  </si>
  <si>
    <t>733190106R00</t>
  </si>
  <si>
    <t xml:space="preserve">Tlaková zkouška potrubí  DN 32</t>
  </si>
  <si>
    <t>998733101R00</t>
  </si>
  <si>
    <t>Přesun hmot pro rozvody potrubí, výšky do 6 m</t>
  </si>
  <si>
    <t>734235223R00</t>
  </si>
  <si>
    <t>Kohout kulový, 2xvnitřní záv. GIACOMINI R910 DN 25</t>
  </si>
  <si>
    <t>734295321R00</t>
  </si>
  <si>
    <t>Kohout kul.vypouštěcí,komplet,GIACOMINI R608 DN 15</t>
  </si>
  <si>
    <t>734266422R00</t>
  </si>
  <si>
    <t>Šroubení uz.dvoutr.s vyp.přímé,Heimer Vekolux DN15</t>
  </si>
  <si>
    <t>55137306.AR</t>
  </si>
  <si>
    <t>Hlavice termostatická Heimeier K standard</t>
  </si>
  <si>
    <t>998734101R00</t>
  </si>
  <si>
    <t>Přesun hmot pro armatury, výšky do 6 m</t>
  </si>
  <si>
    <t>735157240R00</t>
  </si>
  <si>
    <t>Otopné těleso panelové Radik Ventil Kompakt 11, v. 500 mm, dl. 400 mm</t>
  </si>
  <si>
    <t>735157241R00</t>
  </si>
  <si>
    <t>Otopné těleso panelové Radik Ventil Kompakt 11, v. 500 mm, dl. 500 mm</t>
  </si>
  <si>
    <t>735157242R00</t>
  </si>
  <si>
    <t>Otopné těleso panelové Radik Ventil Kompakt 11, v. 500 mm, dl. 600 mm</t>
  </si>
  <si>
    <t>735157243R00</t>
  </si>
  <si>
    <t>Otopné těleso panelové Radik Ventil Kompakt 11, v. 500 mm, dl. 700 mm</t>
  </si>
  <si>
    <t>735157244R00</t>
  </si>
  <si>
    <t>Otopné těleso panelové Radik Ventil Kompakt 11, v. 500 mm, dl. 800 mm</t>
  </si>
  <si>
    <t>735157245R00</t>
  </si>
  <si>
    <t>Otopné těleso panelové Radik Ventil Kompakt 11, v. 500 mm, dl. 900 mm</t>
  </si>
  <si>
    <t>735157246R00</t>
  </si>
  <si>
    <t>Otopné těleso panelové Radik Ventil Kompakt 11, v. 500 mm, dl. 1000 mm</t>
  </si>
  <si>
    <t>735157247R00</t>
  </si>
  <si>
    <t>Otopné těleso panelové Radik Ventil Kompakt 11, v. 500 mm, dl. 1100 mm</t>
  </si>
  <si>
    <t>735157248R00</t>
  </si>
  <si>
    <t>Otopné těleso panelové Radik Ventil Kompakt 11, v. 500 mm, dl. 1200 mm</t>
  </si>
  <si>
    <t>735157250R00</t>
  </si>
  <si>
    <t>Otopné těleso panelové Radik Ventil Kompakt 11, v. 500 mm, dl. 1600 mm</t>
  </si>
  <si>
    <t>735157645R00</t>
  </si>
  <si>
    <t>Otopné těleso panelové Radik Ventil Kompakt 22, v. 500 mm, dl. 900 mm</t>
  </si>
  <si>
    <t>735157647R00</t>
  </si>
  <si>
    <t>Otopné těleso panelové Radik Ventil Kompakt 22, v. 500 mm, dl. 1100 mm</t>
  </si>
  <si>
    <t>735157649R00</t>
  </si>
  <si>
    <t>Otopné těleso panelové Radik Ventil Kompakt 22, v. 500 mm, dl. 1400 mm</t>
  </si>
  <si>
    <t>998735101R00</t>
  </si>
  <si>
    <t>Přesun hmot pro otopná tělesa, výšky do 6 m</t>
  </si>
  <si>
    <t>06 - Vzduchotechnika</t>
  </si>
  <si>
    <t>Soupis:</t>
  </si>
  <si>
    <t>06.1 - Vzduchotechnika dodávka</t>
  </si>
  <si>
    <t>D1 - Rychnov VAK VZDT</t>
  </si>
  <si>
    <t>D1</t>
  </si>
  <si>
    <t>Rychnov VAK VZDT</t>
  </si>
  <si>
    <t>Pol1</t>
  </si>
  <si>
    <t xml:space="preserve">Venkovní chladící jednotka VRF systému umístěná na ocelové konstrukci kotvené do fasády objektu, jednotka o akustickém výkonu 69 dB(A), rozměry jednotky 1235x990x390 mm a hmotnost 125 kg, jmenovitý chladící výkon jednotky 15,5 kW, příkon jednotky 4,25 kW </t>
  </si>
  <si>
    <t>ks</t>
  </si>
  <si>
    <t>Pol2</t>
  </si>
  <si>
    <t>Vnitřní nástěnná chladící jednotka VRV systému o výkonu 2,2 kW o rozměrech 293x798x230 mm, jednotka řízena IR ovladačem dodávaným s jednotkou, jednotka instalována 200 mm pod strop, příkon 16 W 230 V, napájení provedeno samostatně od venkovní jednotky</t>
  </si>
  <si>
    <t>Pol3</t>
  </si>
  <si>
    <t>Vnitřní nástěnná chladící jednotka VRV systému o výkonu 2,8 kW o rozměrech 293x798x230 mm, jednotka řízena IR ovladačem dodávaným s jednotkou, jednotka instalována 200 mm pod strop, příkon 16 W 230 V, napájení provedeno samostatně od venkovní jednotky</t>
  </si>
  <si>
    <t>Pol4</t>
  </si>
  <si>
    <t>Potrubní radiální ventilátor d100 mm o výkonu 185 m³/h, ventilátor s EC motorem splňující Erp 2018, skříň z pozinkovaného plechu těsnosti třídy C, ventilátor spínán pohybovými čidly umístěnými v předsíni větraných místností osazený 10-ti min doběhem (době</t>
  </si>
  <si>
    <t>Pol5</t>
  </si>
  <si>
    <t>Potrubní radiální ventilátor d100 mm o výkonu 150 m³/h, ventilátor s EC motorem splňující Erp 2018, skříň z pozinkovaného plechu těsnosti třídy C, ventilátor spínán pohybovými čidly umístěnými v předsíni větraných místností osazený 10-ti min doběhem (době</t>
  </si>
  <si>
    <t>Pol6</t>
  </si>
  <si>
    <t>Potrubní radiální ventilátor d125 mm o výkonu 200 m³/h, ventilátor s EC motorem splňující Erp 2018, skříň z pozinkovaného plechu těsnosti třídy C, ventilátor spínán pohybovými čidly umístěnými v předsíni větraných místností osazený 10-ti min doběhem (době</t>
  </si>
  <si>
    <t>Pol7</t>
  </si>
  <si>
    <t>Potrubní radiální ventilátor d160 mm o výkonu 390 m³/h, ventilátor s EC motorem splňující Erp 2018, skříň z pozinkovaného plechu těsnosti třídy C, ventilátor spínán pohybovými čidly umístěnými v předsíni větraných místností osazený 10-ti min doběhem (době</t>
  </si>
  <si>
    <t>Pol8</t>
  </si>
  <si>
    <t>Tlumič hluku kruhový d100 mm dl. 600 mm</t>
  </si>
  <si>
    <t>Pol9</t>
  </si>
  <si>
    <t>Tlumič hluku kruhový d125 mm dl. 600 mm</t>
  </si>
  <si>
    <t>Pol10</t>
  </si>
  <si>
    <t>Tlumič hluku kruhový d160 mm dl. 600 mm</t>
  </si>
  <si>
    <t>Pol11</t>
  </si>
  <si>
    <t>Ocelové pozinkované kruhové spiro potrubí d100 mm vč. 30% tvarovek</t>
  </si>
  <si>
    <t>Pol12</t>
  </si>
  <si>
    <t>Ocelové pozinkované kruhové spiro potrubí d125 mm vč. 30% tvarovek</t>
  </si>
  <si>
    <t>Pol13</t>
  </si>
  <si>
    <t>Ocelové pozinkované kruhové spiro potrubí d160 mm vč. 30% tvarovek</t>
  </si>
  <si>
    <t>Pol14</t>
  </si>
  <si>
    <t>Al hadice d100 mm opatřené portihlukovou izolací</t>
  </si>
  <si>
    <t>Pol15</t>
  </si>
  <si>
    <t>Al hadice d125 mm opatřené portihlukovou izolací</t>
  </si>
  <si>
    <t>Pol16</t>
  </si>
  <si>
    <t>Talířový ventil d100 mm kovový</t>
  </si>
  <si>
    <t>Pol17</t>
  </si>
  <si>
    <t>Talířový ventil d125 mm kovový</t>
  </si>
  <si>
    <t>Pol18</t>
  </si>
  <si>
    <t>Fasádní protidešťová žaluzie d100 mm</t>
  </si>
  <si>
    <t>Pol19</t>
  </si>
  <si>
    <t>Fasádní protidešťová žaluzie d125 mm</t>
  </si>
  <si>
    <t>Pol20</t>
  </si>
  <si>
    <t>Fasádní protidešťová žaluzie d160 mm</t>
  </si>
  <si>
    <t>Pol21</t>
  </si>
  <si>
    <t>Výfuková hlavice d100 mm ocelová pozinkovaná</t>
  </si>
  <si>
    <t>Pol22</t>
  </si>
  <si>
    <t>Zpětná motýlková klapka d100 mm</t>
  </si>
  <si>
    <t>Pol23</t>
  </si>
  <si>
    <t>Zpětná motýlková klapka d125 mm</t>
  </si>
  <si>
    <t>Pol24</t>
  </si>
  <si>
    <t>Zpětná motýlková klapka d160 mm</t>
  </si>
  <si>
    <t>Pol25</t>
  </si>
  <si>
    <t>Cu potrubí d6x1 mm opatřené kaučukovou izolací</t>
  </si>
  <si>
    <t>Pol26</t>
  </si>
  <si>
    <t>Cu potrubí d10x1 mm opatřené kaučukovou izolací</t>
  </si>
  <si>
    <t>Pol27</t>
  </si>
  <si>
    <t>Cu potrubí d12x1 mm opatřené kaučukovou izolací</t>
  </si>
  <si>
    <t>Pol28</t>
  </si>
  <si>
    <t>Cu potrubí d16x1 mm opatřené kaučukovou izolací</t>
  </si>
  <si>
    <t>Pol29</t>
  </si>
  <si>
    <t>Cu potrubí d22x1 mm opatřené kaučukovou izolací</t>
  </si>
  <si>
    <t>Pol30</t>
  </si>
  <si>
    <t>Komunikační vodič</t>
  </si>
  <si>
    <t>Pol31</t>
  </si>
  <si>
    <t>Doplnění chladiva R410A</t>
  </si>
  <si>
    <t>Poznámka k položce:_x000d_
Dodávka a montáž celkem</t>
  </si>
  <si>
    <t>06.2 - Vzduchotechnika montáž</t>
  </si>
  <si>
    <t>Pol32</t>
  </si>
  <si>
    <t>Pol33</t>
  </si>
  <si>
    <t>Pol34</t>
  </si>
  <si>
    <t>Pol35</t>
  </si>
  <si>
    <t>Pol36</t>
  </si>
  <si>
    <t>Pol37</t>
  </si>
  <si>
    <t>Pol38</t>
  </si>
  <si>
    <t>Pol39</t>
  </si>
  <si>
    <t>Pol40</t>
  </si>
  <si>
    <t>Pol41</t>
  </si>
  <si>
    <t>Pol42</t>
  </si>
  <si>
    <t>Pol43</t>
  </si>
  <si>
    <t>Pol44</t>
  </si>
  <si>
    <t>Pol45</t>
  </si>
  <si>
    <t>Pol46</t>
  </si>
  <si>
    <t>Pol47</t>
  </si>
  <si>
    <t>Pol48</t>
  </si>
  <si>
    <t>Pol49</t>
  </si>
  <si>
    <t>Pol50</t>
  </si>
  <si>
    <t>Pol51</t>
  </si>
  <si>
    <t>Pol52</t>
  </si>
  <si>
    <t>Pol53</t>
  </si>
  <si>
    <t>Pol54</t>
  </si>
  <si>
    <t>Pol55</t>
  </si>
  <si>
    <t>Pol56</t>
  </si>
  <si>
    <t>Pol57</t>
  </si>
  <si>
    <t>Pol58</t>
  </si>
  <si>
    <t>Pol59</t>
  </si>
  <si>
    <t>Pol60</t>
  </si>
  <si>
    <t>Pol61</t>
  </si>
  <si>
    <t>Pol62</t>
  </si>
  <si>
    <t>Pol63</t>
  </si>
  <si>
    <t>Montážní, spojovací a těsnícíc materiál</t>
  </si>
  <si>
    <t>-1652339955</t>
  </si>
  <si>
    <t>Pol64</t>
  </si>
  <si>
    <t>Doprava</t>
  </si>
  <si>
    <t>486753396</t>
  </si>
  <si>
    <t>Pol65</t>
  </si>
  <si>
    <t>lešení, jeřáby a pomocné konstrukce</t>
  </si>
  <si>
    <t>590422026</t>
  </si>
  <si>
    <t>Pol66</t>
  </si>
  <si>
    <t>dokumentace skutečného provedení</t>
  </si>
  <si>
    <t>1903102460</t>
  </si>
  <si>
    <t>Pol67</t>
  </si>
  <si>
    <t>komplexní zkoušky</t>
  </si>
  <si>
    <t>-797336511</t>
  </si>
  <si>
    <t>07 - ELEKTROINSTALACE vč. hromosvodu</t>
  </si>
  <si>
    <t>07.1 - Instalace NN - dodávka</t>
  </si>
  <si>
    <t>D1 - Dodávky</t>
  </si>
  <si>
    <t>D3 - Ovládání žaluzií - přizpůsobit dle dodaného typu žaluzií</t>
  </si>
  <si>
    <t>Dodávky</t>
  </si>
  <si>
    <t>Pol68</t>
  </si>
  <si>
    <t>Pojistková skříň - skříň přepěťových ochran, T1 - ventil / 25kA + 3x SPH 00 In 160A , 374 x 570 x 250 mm, Krytí IP 44/00, Ik 40 kA</t>
  </si>
  <si>
    <t>Pol69</t>
  </si>
  <si>
    <t xml:space="preserve">Skříň přepěťových ochran  SPD T1+T2 pro klimatizaci, 236 x 215 x 112 mm, 6 TE, IP 20, osazeno 1x SPD T1+T2 dvoupólový výkonný kombinovaný svodič bleskových proudů 25kA, 2V, 230V AC, ve skříni  včetně svorek 2,5 mm2 a přípojnice PE 16mm2, osazení pod strop</t>
  </si>
  <si>
    <t>Pol70</t>
  </si>
  <si>
    <t xml:space="preserve">Skříň přepěťových ochran  SPD T1+T2 pro senzor QLW, 236 x 215 x 112 mm, 6 TE, IP 20, osazeno 2x SPD ST 1+2+3 svodič bleskových proudů s dvoustupňovou přepěťovou ochranou dvoužilových signálových linek 20kA, 1V, 24V DC, ve skříni  včetně svorek 2,5 mm2 a p</t>
  </si>
  <si>
    <t>Pol71</t>
  </si>
  <si>
    <t>Rozvaděč RP</t>
  </si>
  <si>
    <t>D3</t>
  </si>
  <si>
    <t>Ovládání žaluzií - přizpůsobit dle dodaného typu žaluzií</t>
  </si>
  <si>
    <t>Pol72</t>
  </si>
  <si>
    <t>MSQ - Zónový kontroler - Centrální jednotka ovládání žaluzií dle intenzity větru a slunečního svitu nebo manuálně pro řízení zóny.</t>
  </si>
  <si>
    <t>Pol73</t>
  </si>
  <si>
    <t>QLW - Senzor slunečního svitu a rychlosti větru na střeše včetně konzole</t>
  </si>
  <si>
    <t>Pol74</t>
  </si>
  <si>
    <t>Žaluziový spínač zapuštěný, IP20,</t>
  </si>
  <si>
    <t>Pol75</t>
  </si>
  <si>
    <t>Připojení pohonu žaluzie, p CYKY -J 5x1,5</t>
  </si>
  <si>
    <t>Pol76</t>
  </si>
  <si>
    <t>Motor kontroler pro 4 pohony</t>
  </si>
  <si>
    <t>Pol77</t>
  </si>
  <si>
    <t>Skříň pro MZ 2</t>
  </si>
  <si>
    <t>Pol78</t>
  </si>
  <si>
    <t>Az/ Svítidlo zapuštěné, čtvercové 595x595mm, LED 36W, 4000K, 3600 lm, IP40, Ra &gt;80, svítící plocha 553x553mm</t>
  </si>
  <si>
    <t>Pol79</t>
  </si>
  <si>
    <t>Ap/ Svítidlo přisazené, čtvercové 595x595mm, LED 36W, 4000K, 3600 lm, IP40, Ra &gt;80, svítící plocha 553x553mm</t>
  </si>
  <si>
    <t>Pol80</t>
  </si>
  <si>
    <t>B/ Svítidlo přisazené, čtvercové 595x595mm, LED 36W, 4000K, 3600 lm, IP40, Ra &gt;80, UGR&lt;19, svítící plocha 553x553mm</t>
  </si>
  <si>
    <t>Pol81</t>
  </si>
  <si>
    <t>C/ Svítidlo přisazené, liniové 1210 x 110 x 60mm, LED 36W, 4000K, 3400 lm, IP40, Ra &gt;80, svítící plocha 1200 x 100 mm</t>
  </si>
  <si>
    <t>Pol82</t>
  </si>
  <si>
    <t>D/ Svítidlo přisazené na stěně, oválné 1x LED 13W, 4000K, 960 lm, IP44, Ra &gt;80, d 250mm, svítící plocha d 250mm</t>
  </si>
  <si>
    <t>Pol83</t>
  </si>
  <si>
    <t>E/ Svítidlo zapuštěné, oválné 1x LED 25W, 4000K, 2370 lm, IP44, Ra &gt;80, d 215mm, svítící plocha 170mm</t>
  </si>
  <si>
    <t>Pol84</t>
  </si>
  <si>
    <t>F/ Svítidlo přisazené , 1x LED 18W 3000K, 1800 lm, IP 44 s vestavěným pohybovým čidlem s možností nuceného sepnutí</t>
  </si>
  <si>
    <t>Pol85</t>
  </si>
  <si>
    <t>N/ Autonomní nouzové svítidlo LED 6W, IP44, 1h</t>
  </si>
  <si>
    <t>Pol86</t>
  </si>
  <si>
    <t>Připojení ventilátorů, servopohonů, limatizačních jednotek, temperování vpustí do 5x4 IP 55</t>
  </si>
  <si>
    <t>Pol87</t>
  </si>
  <si>
    <t>Spínač zapuštěný řaz. 1, IP20</t>
  </si>
  <si>
    <t>Pol88</t>
  </si>
  <si>
    <t>Spínač zapuštěný řaz. 5, IP20</t>
  </si>
  <si>
    <t>Pol89</t>
  </si>
  <si>
    <t>Spínač zapuštěný řaz. 6, IP20</t>
  </si>
  <si>
    <t>Pol90</t>
  </si>
  <si>
    <t>Spínač zapuštěný řaz. 7, IP20</t>
  </si>
  <si>
    <t>Pol91</t>
  </si>
  <si>
    <t>Spínač zapuštěný řaz. 5A, IP20</t>
  </si>
  <si>
    <t>Pol92</t>
  </si>
  <si>
    <t>Čidlo pohybové krytí IP 20, úhel činnosti čidla 360 °, citlivost čidla 10–2000 lx, dosah čidla 6 m , doběhový čas 30 s–30 min</t>
  </si>
  <si>
    <t>Pol93</t>
  </si>
  <si>
    <t xml:space="preserve">Zásuvka jednoduchá  zapuštěná 230V/16A/IP20</t>
  </si>
  <si>
    <t>Pol94</t>
  </si>
  <si>
    <t xml:space="preserve">Zásuvka jednoduchá  zapuštěná 230V/16A/IP44</t>
  </si>
  <si>
    <t>Pol95</t>
  </si>
  <si>
    <t>Zásuvka dvojitá přisazená 230V/16A/IP20</t>
  </si>
  <si>
    <t>Pol96</t>
  </si>
  <si>
    <t>Zásuvka dvojitá s natočenou dutinkou zapuštěná 230V/16A/IP20</t>
  </si>
  <si>
    <t>Pol97</t>
  </si>
  <si>
    <t>Zásuvka modulová 45x45 230V/16A/IP20 s vestavěnou SPD T3</t>
  </si>
  <si>
    <t>Pol98</t>
  </si>
  <si>
    <t>Zásuvka modulová 45x45 230V/16A/IP20</t>
  </si>
  <si>
    <t>Pol99</t>
  </si>
  <si>
    <t xml:space="preserve">SPD   Přepěťová ochrana T2 + T3 osazená v instalační krabici, případně pod spínačem na přívodu pro osvětlení</t>
  </si>
  <si>
    <t>Pol100</t>
  </si>
  <si>
    <t>Krabice odbočná do zdiva IP20</t>
  </si>
  <si>
    <t>Pol101</t>
  </si>
  <si>
    <t>Krabice odbočná na povch IP44 (IP20)</t>
  </si>
  <si>
    <t>Pol102</t>
  </si>
  <si>
    <t>Krabice přístrojová do zdiva</t>
  </si>
  <si>
    <t>Pol103</t>
  </si>
  <si>
    <t>Krabice přístrojová do PK</t>
  </si>
  <si>
    <t>Pol104</t>
  </si>
  <si>
    <t>MET ekvipotenciální svorkovnice v krabici KT 250</t>
  </si>
  <si>
    <t>Pol105</t>
  </si>
  <si>
    <t>Místní ochranná přípojnice na povrch pro vodiče 4 x 2,5 - 6; 6 x 4 - 16; 4 x 50 Umístění pod stropem (nad podhledem)</t>
  </si>
  <si>
    <t>Pol106</t>
  </si>
  <si>
    <t>Sporka pospojení</t>
  </si>
  <si>
    <t>Pol107</t>
  </si>
  <si>
    <t xml:space="preserve">CY(A)  1x6 z/ž</t>
  </si>
  <si>
    <t>Pol108</t>
  </si>
  <si>
    <t>CY(A) 1x16 z/ž</t>
  </si>
  <si>
    <t>Pol109</t>
  </si>
  <si>
    <t xml:space="preserve">CY(A)  1x25 z/ž</t>
  </si>
  <si>
    <t>Pol110</t>
  </si>
  <si>
    <t xml:space="preserve">CYKY  3x1,5</t>
  </si>
  <si>
    <t>Pol111</t>
  </si>
  <si>
    <t xml:space="preserve">CYKY  3x2,5</t>
  </si>
  <si>
    <t>Pol112</t>
  </si>
  <si>
    <t xml:space="preserve">JYsTY  4x0,8</t>
  </si>
  <si>
    <t>Pol113</t>
  </si>
  <si>
    <t xml:space="preserve">CYKY  5x1,5</t>
  </si>
  <si>
    <t>Pol114</t>
  </si>
  <si>
    <t xml:space="preserve">CYKY  5x2,5</t>
  </si>
  <si>
    <t>Pol115</t>
  </si>
  <si>
    <t>CYKY 4x25</t>
  </si>
  <si>
    <t>Pol116</t>
  </si>
  <si>
    <t xml:space="preserve">Pancéřová pozinkovaná trubka  Ø54,0/51,0mm v podlaze</t>
  </si>
  <si>
    <t>Pol117</t>
  </si>
  <si>
    <t>Dvoukomorový parapetní kanál 160 x 65 pro modulární přístroje 45x45 a 45x22.5 , včetně stínící přepážky, spojovacího a upevňovacího materiálu pro uložení silových a sdělovacích obvodů.</t>
  </si>
  <si>
    <t>Pol118</t>
  </si>
  <si>
    <t>Dvoukomorový parapetní kanál 120 x 55 pro modulární přístroje 45x45 a 45x22.5 , včetně stínící přepážky, spojovacího a upevňovacího materiálu pro uložení silových a sdělovacích obvodů.</t>
  </si>
  <si>
    <t>Pol119</t>
  </si>
  <si>
    <t>Kabelová trasa z drátěnné lávky 50/100 Zn Včetně spojovacího a upevňovacího materiálu</t>
  </si>
  <si>
    <t>Pol120</t>
  </si>
  <si>
    <t>Kabelová trasa z drátěnné lávky 50/50 Zn Včetně spojovacího a upevňovacího materiálu</t>
  </si>
  <si>
    <t>Pol121</t>
  </si>
  <si>
    <t>Trubka TOY __25 UV stabilní</t>
  </si>
  <si>
    <t>Pol122</t>
  </si>
  <si>
    <t>Lišta oblá š. 50 bílá přisazená na stropě včetně spojovacího materiálu</t>
  </si>
  <si>
    <t>Pol123</t>
  </si>
  <si>
    <t>Lišta oblá š. 70 bílá přisazená na stropě včetně spojovacího materiálu</t>
  </si>
  <si>
    <t>Pol124</t>
  </si>
  <si>
    <t>Lišta vkládací 40x20 včetně spojovacího materiálu</t>
  </si>
  <si>
    <t>Pol125</t>
  </si>
  <si>
    <t>Jímač tyčový AL vč. podstavce 3m</t>
  </si>
  <si>
    <t>Pol126</t>
  </si>
  <si>
    <t>AlMgSi 8 Jímací vedení včetně podpěr</t>
  </si>
  <si>
    <t>Pol127</t>
  </si>
  <si>
    <t>Nerez V4A 10 pevně</t>
  </si>
  <si>
    <t>Pol128</t>
  </si>
  <si>
    <t xml:space="preserve">Univerzální svorka FeZn/AlMgSi/nerez  se šroubem  M 10.</t>
  </si>
  <si>
    <t>Pol129</t>
  </si>
  <si>
    <t>Připojovací svorky</t>
  </si>
  <si>
    <t>Pol130</t>
  </si>
  <si>
    <t>Připojení výztuže ž.b. pomocí kotvy M8 -14 / A4.</t>
  </si>
  <si>
    <t>Pol132</t>
  </si>
  <si>
    <t>Požární ucpávky do tl. 30cm</t>
  </si>
  <si>
    <t>Pol141</t>
  </si>
  <si>
    <t>Ucpávka kabelového průchodu stropem D10/L30 proti vodě do výšky vodního sloupce 2m</t>
  </si>
  <si>
    <t>kpl</t>
  </si>
  <si>
    <t>148</t>
  </si>
  <si>
    <t>Pol2547</t>
  </si>
  <si>
    <t>Doprava dodávek</t>
  </si>
  <si>
    <t>%</t>
  </si>
  <si>
    <t>-1221508985</t>
  </si>
  <si>
    <t>Pol259</t>
  </si>
  <si>
    <t>Přesun dodávek</t>
  </si>
  <si>
    <t>-1340950241</t>
  </si>
  <si>
    <t>07.2 - Instalace NN - MONTÁŽ</t>
  </si>
  <si>
    <t>Pol145</t>
  </si>
  <si>
    <t>Pol146</t>
  </si>
  <si>
    <t>Pol147</t>
  </si>
  <si>
    <t>Pol148</t>
  </si>
  <si>
    <t>Pol149</t>
  </si>
  <si>
    <t>Pol150</t>
  </si>
  <si>
    <t>Pol151</t>
  </si>
  <si>
    <t>Pol152</t>
  </si>
  <si>
    <t>Pol153</t>
  </si>
  <si>
    <t>Pol154</t>
  </si>
  <si>
    <t>Pol155</t>
  </si>
  <si>
    <t>Pol156</t>
  </si>
  <si>
    <t>Pol157</t>
  </si>
  <si>
    <t>Pol158</t>
  </si>
  <si>
    <t>Pol159</t>
  </si>
  <si>
    <t>Pol160</t>
  </si>
  <si>
    <t>Pol161</t>
  </si>
  <si>
    <t>Pol162</t>
  </si>
  <si>
    <t>Pol163</t>
  </si>
  <si>
    <t>Pol164</t>
  </si>
  <si>
    <t>Pol165</t>
  </si>
  <si>
    <t>Pol166</t>
  </si>
  <si>
    <t>Pol167</t>
  </si>
  <si>
    <t>Pol168</t>
  </si>
  <si>
    <t>Pol169</t>
  </si>
  <si>
    <t>Pol170</t>
  </si>
  <si>
    <t>Pol171</t>
  </si>
  <si>
    <t>Pol172</t>
  </si>
  <si>
    <t>Pol173</t>
  </si>
  <si>
    <t>Pol174</t>
  </si>
  <si>
    <t>Pol175</t>
  </si>
  <si>
    <t>Pol176</t>
  </si>
  <si>
    <t>Pol177</t>
  </si>
  <si>
    <t>Pol178</t>
  </si>
  <si>
    <t>Pol179</t>
  </si>
  <si>
    <t>Pol180</t>
  </si>
  <si>
    <t>Pol181</t>
  </si>
  <si>
    <t>Pol182</t>
  </si>
  <si>
    <t>Pol183</t>
  </si>
  <si>
    <t>Pol184</t>
  </si>
  <si>
    <t>Pol185</t>
  </si>
  <si>
    <t>Pol186</t>
  </si>
  <si>
    <t>Pol187</t>
  </si>
  <si>
    <t>Pol188</t>
  </si>
  <si>
    <t>Pol189</t>
  </si>
  <si>
    <t>Pol190</t>
  </si>
  <si>
    <t>Pol191</t>
  </si>
  <si>
    <t>Pol192</t>
  </si>
  <si>
    <t>Pol193</t>
  </si>
  <si>
    <t>Pol194</t>
  </si>
  <si>
    <t>Pol195</t>
  </si>
  <si>
    <t>Pol196</t>
  </si>
  <si>
    <t>Pol197</t>
  </si>
  <si>
    <t>Pol198</t>
  </si>
  <si>
    <t>Pol199</t>
  </si>
  <si>
    <t>Pol200</t>
  </si>
  <si>
    <t>Pol201</t>
  </si>
  <si>
    <t>Pol202</t>
  </si>
  <si>
    <t>Pol203</t>
  </si>
  <si>
    <t>Pol204</t>
  </si>
  <si>
    <t>Pol205</t>
  </si>
  <si>
    <t>Pol206</t>
  </si>
  <si>
    <t>Pol207</t>
  </si>
  <si>
    <t>Pol208</t>
  </si>
  <si>
    <t>Tvarování montážního dílu</t>
  </si>
  <si>
    <t>Pol209</t>
  </si>
  <si>
    <t>Pol210</t>
  </si>
  <si>
    <t>Ukonč.kab.smršt.zákl.do 4x10 mm2</t>
  </si>
  <si>
    <t>Pol211</t>
  </si>
  <si>
    <t>Ukonč.kab.smršt.zákl.do 5x4 mm2</t>
  </si>
  <si>
    <t>Pol212</t>
  </si>
  <si>
    <t>Ukonč. 1 žil. vodičů do 16 mm2 - obecně</t>
  </si>
  <si>
    <t>Pol213</t>
  </si>
  <si>
    <t>Ukonč. 1 žil. vodičů do 50 mm2 - obecně</t>
  </si>
  <si>
    <t>Pol214</t>
  </si>
  <si>
    <t>Ukonč.celoplast.kab. do 4x1 mm2 páskou SL aj.</t>
  </si>
  <si>
    <t>Pol215</t>
  </si>
  <si>
    <t>Vyp.vedení a zajiš.proti nedovolenému zapnutí</t>
  </si>
  <si>
    <t>Pol216</t>
  </si>
  <si>
    <t>Mont.oceloplech.rozvodnic do 20kg</t>
  </si>
  <si>
    <t>144</t>
  </si>
  <si>
    <t>Pol217</t>
  </si>
  <si>
    <t>Oživení rozvaděče se složitou výstrojí (ovládání žaluzií)</t>
  </si>
  <si>
    <t>146</t>
  </si>
  <si>
    <t>Pol218</t>
  </si>
  <si>
    <t>Pol219</t>
  </si>
  <si>
    <t>Koordinační práce s ostatními profesemi</t>
  </si>
  <si>
    <t>nh</t>
  </si>
  <si>
    <t>Pol220</t>
  </si>
  <si>
    <t>Demontáže stávající elektroinstalace pro opětovné použití</t>
  </si>
  <si>
    <t>152</t>
  </si>
  <si>
    <t>Pol221</t>
  </si>
  <si>
    <t>Demontáže stávající elektroinstalace do šrotu</t>
  </si>
  <si>
    <t>154</t>
  </si>
  <si>
    <t>Pol258</t>
  </si>
  <si>
    <t>Podružný materiál</t>
  </si>
  <si>
    <t>1384886752</t>
  </si>
  <si>
    <t>Pol260</t>
  </si>
  <si>
    <t>PPV 6%</t>
  </si>
  <si>
    <t>1026727587</t>
  </si>
  <si>
    <t>Pol261</t>
  </si>
  <si>
    <t>Revize</t>
  </si>
  <si>
    <t>-1556515440</t>
  </si>
  <si>
    <t>07.3 - Sdělovací rozvody - DODÁVKA</t>
  </si>
  <si>
    <t>D2 - Nosný materiál a montáže</t>
  </si>
  <si>
    <t xml:space="preserve">    D3 - Ovládání žaluzií - přizpůsobit dle dodaného typu žaluzií</t>
  </si>
  <si>
    <t>Pol222</t>
  </si>
  <si>
    <t>Stojanový datový rozvaděč 19" výška 27U (1311mm) H=600mm Š=600mm</t>
  </si>
  <si>
    <t>Pol223</t>
  </si>
  <si>
    <t xml:space="preserve">UPS –  1500VA s management kartou s lištami do racku (2U)</t>
  </si>
  <si>
    <t>Pol224</t>
  </si>
  <si>
    <t xml:space="preserve">Switch – 24 portů IGMP Snooping,  2× SFP, QoS (Quality of Service), Spravovatelnost (smart switch, web manageable), VLAN (virtual local area network)  Přepínací kapacita 52 Gb/s,,Přenosová rychlost LAN portů 1 Gbit, Paketová kapacita (64B pakety, v milion</t>
  </si>
  <si>
    <t>Pol225</t>
  </si>
  <si>
    <t>Patch panel 24 x RJ 45 cat 6</t>
  </si>
  <si>
    <t>Pol226</t>
  </si>
  <si>
    <t>Rozvodný panel 8x230V 1U CZ</t>
  </si>
  <si>
    <t>Pol227</t>
  </si>
  <si>
    <t>Vyvazovací panel</t>
  </si>
  <si>
    <t>Pol228</t>
  </si>
  <si>
    <t>Převodník SFP modul 1G / LC / (do 500m)</t>
  </si>
  <si>
    <t>Pol229</t>
  </si>
  <si>
    <t>Ventilační jednotka s termostatem</t>
  </si>
  <si>
    <t>Pol230</t>
  </si>
  <si>
    <t>Kompletační materiál R DATA</t>
  </si>
  <si>
    <t>D2</t>
  </si>
  <si>
    <t>Nosný materiál a montáže</t>
  </si>
  <si>
    <t>Pol231</t>
  </si>
  <si>
    <t>Zásuvka modulová 45x22,5 datová RJ45 Cat 6</t>
  </si>
  <si>
    <t>Pol232</t>
  </si>
  <si>
    <t>Zásuvka přisazená datová 2x RJ45 Cat 6</t>
  </si>
  <si>
    <t>Pol233</t>
  </si>
  <si>
    <t>UTP Cat6</t>
  </si>
  <si>
    <t>Pol234</t>
  </si>
  <si>
    <t>Jednovláknový optický kabel</t>
  </si>
  <si>
    <t>Pol235</t>
  </si>
  <si>
    <t>Pol236</t>
  </si>
  <si>
    <t>Trubka pancéřová lakovaná TP 20</t>
  </si>
  <si>
    <t>-408277088</t>
  </si>
  <si>
    <t>-1985771488</t>
  </si>
  <si>
    <t>07.4 - Sdělovací rozvody - MONTÁŽ</t>
  </si>
  <si>
    <t>Pol248</t>
  </si>
  <si>
    <t>Pol249</t>
  </si>
  <si>
    <t>Pol250</t>
  </si>
  <si>
    <t>Pol251</t>
  </si>
  <si>
    <t>Pol252</t>
  </si>
  <si>
    <t>Pol253</t>
  </si>
  <si>
    <t>Pol254</t>
  </si>
  <si>
    <t>Pol255</t>
  </si>
  <si>
    <t>Zapojení, měření a oživení systému</t>
  </si>
  <si>
    <t>Pol256</t>
  </si>
  <si>
    <t>Přepojení stávajícího internotového připojení</t>
  </si>
  <si>
    <t>2055454642</t>
  </si>
  <si>
    <t>-997163342</t>
  </si>
  <si>
    <t>-596776362</t>
  </si>
  <si>
    <t xml:space="preserve">08 - ZTI </t>
  </si>
  <si>
    <t xml:space="preserve">    8 - Trubní vedení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</si>
  <si>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</si>
  <si>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</si>
  <si>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</si>
  <si>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VRN - Vedlejší rozpočtové náklady</t>
  </si>
  <si>
    <t xml:space="preserve">    VRN1 - Průzkumné, geodetické a projektové práce</t>
  </si>
  <si>
    <t>Trubní vedení</t>
  </si>
  <si>
    <t>894812311</t>
  </si>
  <si>
    <t>Revizní a čistící šachta z PP typ DN 600/160 šachtové dno průtočné</t>
  </si>
  <si>
    <t>CS ÚRS 2023 01</t>
  </si>
  <si>
    <t>1712297374</t>
  </si>
  <si>
    <t>894812332</t>
  </si>
  <si>
    <t>Revizní a čistící šachta z PP DN 600 šachtová roura korugovaná světlé hloubky 2000 mm</t>
  </si>
  <si>
    <t>-224628668</t>
  </si>
  <si>
    <t>894812339</t>
  </si>
  <si>
    <t>Příplatek k rourám revizní a čistící šachty z PP DN 600 za uříznutí šachtové roury</t>
  </si>
  <si>
    <t>-333639403</t>
  </si>
  <si>
    <t>894812356</t>
  </si>
  <si>
    <t>Revizní a čistící šachta z PP DN 600 poklop litinový pro třídu zatížení B125 s betonovým prstencem</t>
  </si>
  <si>
    <t>1129335407</t>
  </si>
  <si>
    <t>721173401</t>
  </si>
  <si>
    <t>Potrubí kanalizační z PVC SN 4 svodné DN 110</t>
  </si>
  <si>
    <t>-405400284</t>
  </si>
  <si>
    <t>"Splašky" 26</t>
  </si>
  <si>
    <t>721173402</t>
  </si>
  <si>
    <t>Potrubí kanalizační z PVC SN 4 svodné DN 125</t>
  </si>
  <si>
    <t>1455511910</t>
  </si>
  <si>
    <t>"Splašky" 13</t>
  </si>
  <si>
    <t>"Dešťové" 8</t>
  </si>
  <si>
    <t>721173403</t>
  </si>
  <si>
    <t>Potrubí kanalizační z PVC SN 4 svodné DN 160</t>
  </si>
  <si>
    <t>1337262729</t>
  </si>
  <si>
    <t xml:space="preserve">"Splašky" 3 </t>
  </si>
  <si>
    <t>"Dešťová" 7</t>
  </si>
  <si>
    <t>721174025</t>
  </si>
  <si>
    <t>Potrubí kanalizační z PP odpadní DN 110</t>
  </si>
  <si>
    <t>-760700032</t>
  </si>
  <si>
    <t>8+8</t>
  </si>
  <si>
    <t>721174041</t>
  </si>
  <si>
    <t>Potrubí kanalizační z PP připojovací DN 32</t>
  </si>
  <si>
    <t>-1430181630</t>
  </si>
  <si>
    <t>721174042</t>
  </si>
  <si>
    <t>Potrubí kanalizační z PP připojovací DN 40</t>
  </si>
  <si>
    <t>2025844452</t>
  </si>
  <si>
    <t>721174043</t>
  </si>
  <si>
    <t>Potrubí kanalizační z PP připojovací DN 50</t>
  </si>
  <si>
    <t>1457558953</t>
  </si>
  <si>
    <t>721174045</t>
  </si>
  <si>
    <t>Potrubí kanalizační z PP připojovací DN 110</t>
  </si>
  <si>
    <t>-89107812</t>
  </si>
  <si>
    <t>721174055</t>
  </si>
  <si>
    <t>Potrubí kanalizační z PP dešťové DN 110</t>
  </si>
  <si>
    <t>-1975634007</t>
  </si>
  <si>
    <t>721194103</t>
  </si>
  <si>
    <t>Vyvedení a upevnění odpadních výpustek DN 32</t>
  </si>
  <si>
    <t>-1558307296</t>
  </si>
  <si>
    <t>721194104</t>
  </si>
  <si>
    <t>Vyvedení a upevnění odpadních výpustek DN 40</t>
  </si>
  <si>
    <t>-1734247831</t>
  </si>
  <si>
    <t>5+1+1</t>
  </si>
  <si>
    <t>721194105</t>
  </si>
  <si>
    <t>Vyvedení a upevnění odpadních výpustek DN 50</t>
  </si>
  <si>
    <t>-725145291</t>
  </si>
  <si>
    <t>2+3+3</t>
  </si>
  <si>
    <t>721194109</t>
  </si>
  <si>
    <t>Vyvedení a upevnění odpadních výpustek DN 110</t>
  </si>
  <si>
    <t>-244764345</t>
  </si>
  <si>
    <t>"WC, Vy, Stresni vtok" 4+2+1</t>
  </si>
  <si>
    <t>721212123</t>
  </si>
  <si>
    <t>Odtokový sprchový žlab délky 800 mm s krycím roštem a zápachovou uzávěrkou</t>
  </si>
  <si>
    <t>-1341983887</t>
  </si>
  <si>
    <t>721226511</t>
  </si>
  <si>
    <t>Zápachová uzávěrka podomítková pro pračku a myčku DN 40</t>
  </si>
  <si>
    <t>-95861123</t>
  </si>
  <si>
    <t>721233112</t>
  </si>
  <si>
    <t>Střešní vtok polypropylen PP pro ploché střechy svislý odtok DN 110</t>
  </si>
  <si>
    <t>-1829398957</t>
  </si>
  <si>
    <t>721273153</t>
  </si>
  <si>
    <t>Hlavice ventilační polypropylen PP DN 110</t>
  </si>
  <si>
    <t>361226480</t>
  </si>
  <si>
    <t>RZU 30</t>
  </si>
  <si>
    <t>Podomítkový sifon ke klima jednotkam</t>
  </si>
  <si>
    <t>Tržní cena 2023</t>
  </si>
  <si>
    <t>543605948</t>
  </si>
  <si>
    <t>721290111</t>
  </si>
  <si>
    <t>Zkouška těsnosti potrubí kanalizace vodou DN do 125</t>
  </si>
  <si>
    <t>-1493903383</t>
  </si>
  <si>
    <t>26+21+10+16+25+7+21+7+16</t>
  </si>
  <si>
    <t>998721201</t>
  </si>
  <si>
    <t>Přesun hmot procentní pro vnitřní kanalizace v objektech v do 6 m</t>
  </si>
  <si>
    <t>-1133667727</t>
  </si>
  <si>
    <t>722</t>
  </si>
  <si>
    <t>Zdravotechnika - vnitřní vodovod</t>
  </si>
  <si>
    <t>722130233</t>
  </si>
  <si>
    <t>Potrubí vodovodní ocelové závitové pozinkované svařované běžné DN 25</t>
  </si>
  <si>
    <t>1946485021</t>
  </si>
  <si>
    <t>722130234</t>
  </si>
  <si>
    <t>Potrubí vodovodní ocelové závitové pozinkované svařované běžné DN 32</t>
  </si>
  <si>
    <t>707815681</t>
  </si>
  <si>
    <t>722174003</t>
  </si>
  <si>
    <t>Potrubí vodovodní plastové PPR svar polyfúze PN 16 D 25x3,5 mm - odvod kondenzátu</t>
  </si>
  <si>
    <t>88166291</t>
  </si>
  <si>
    <t>722174022</t>
  </si>
  <si>
    <t>Potrubí vodovodní plastové PPR svar polyfúze PN 20 D 20x3,4 mm</t>
  </si>
  <si>
    <t>721879149</t>
  </si>
  <si>
    <t>"Studena D20" 35</t>
  </si>
  <si>
    <t>"Tepla D20" 42</t>
  </si>
  <si>
    <t>722174023</t>
  </si>
  <si>
    <t>Potrubí vodovodní plastové PPR svar polyfúze PN 20 D 25x4,2 mm</t>
  </si>
  <si>
    <t>-276775434</t>
  </si>
  <si>
    <t>"Studena D25" 32</t>
  </si>
  <si>
    <t>"Tepla D25" 41</t>
  </si>
  <si>
    <t>722174024</t>
  </si>
  <si>
    <t>Potrubí vodovodní plastové PPR svar polyfúze PN 20 D 32x5,4 mm</t>
  </si>
  <si>
    <t>790333793</t>
  </si>
  <si>
    <t>"Studena D32"10</t>
  </si>
  <si>
    <t>"Tepla D32" 13</t>
  </si>
  <si>
    <t>722174025</t>
  </si>
  <si>
    <t>Potrubí vodovodní plastové PPR svar polyfúze PN 20 D 40x6,7 mm</t>
  </si>
  <si>
    <t>-2051868245</t>
  </si>
  <si>
    <t>"Studena D40" 14</t>
  </si>
  <si>
    <t>"Tepla D40" 11</t>
  </si>
  <si>
    <t>722174027</t>
  </si>
  <si>
    <t>Potrubí vodovodní plastové PPR svar polyfúze PN 20 D 63x10,5 mm</t>
  </si>
  <si>
    <t>-180073867</t>
  </si>
  <si>
    <t>722181231</t>
  </si>
  <si>
    <t>Ochrana vodovodního potrubí přilepenými termoizolačními trubicemi z PE tl přes 9 do 13 mm DN do 22 mm</t>
  </si>
  <si>
    <t>560404249</t>
  </si>
  <si>
    <t>722181232</t>
  </si>
  <si>
    <t>Ochrana vodovodního potrubí přilepenými termoizolačními trubicemi z PE tl přes 9 do 13 mm DN přes 22 do 45 mm</t>
  </si>
  <si>
    <t>-999153141</t>
  </si>
  <si>
    <t>722181241</t>
  </si>
  <si>
    <t>Ochrana vodovodního potrubí přilepenými termoizolačními trubicemi z PE tl přes 13 do 20 mm DN do 22 mm</t>
  </si>
  <si>
    <t>-1753765443</t>
  </si>
  <si>
    <t>722181242</t>
  </si>
  <si>
    <t>Ochrana vodovodního potrubí přilepenými termoizolačními trubicemi z PE tl přes 13 do 20 mm DN přes 22 do 45 mm</t>
  </si>
  <si>
    <t>433363784</t>
  </si>
  <si>
    <t>722182011</t>
  </si>
  <si>
    <t>Podpůrný žlab pro potrubí D 20</t>
  </si>
  <si>
    <t>762940785</t>
  </si>
  <si>
    <t>8+23</t>
  </si>
  <si>
    <t>722182012</t>
  </si>
  <si>
    <t>Podpůrný žlab pro potrubí D 25</t>
  </si>
  <si>
    <t>1604959435</t>
  </si>
  <si>
    <t>9+12</t>
  </si>
  <si>
    <t>722182013</t>
  </si>
  <si>
    <t>Podpůrný žlab pro potrubí D 32</t>
  </si>
  <si>
    <t>1141359495</t>
  </si>
  <si>
    <t>10+13+17</t>
  </si>
  <si>
    <t>722182014</t>
  </si>
  <si>
    <t>Podpůrný žlab pro potrubí D 40</t>
  </si>
  <si>
    <t>1066357221</t>
  </si>
  <si>
    <t>9+6</t>
  </si>
  <si>
    <t>722190401</t>
  </si>
  <si>
    <t>Vyvedení a upevnění výpustku DN do 25</t>
  </si>
  <si>
    <t>-1735810253</t>
  </si>
  <si>
    <t>12+5+2+6+8+1</t>
  </si>
  <si>
    <t>722220152</t>
  </si>
  <si>
    <t>Nástěnka závitová plastová PPR PN 20 DN 20 x G 1/2"</t>
  </si>
  <si>
    <t>-318791265</t>
  </si>
  <si>
    <t>722220231</t>
  </si>
  <si>
    <t>Přechodka dGK PPR PN 20 D 20 x G 1/2" s kovovým vnitřním závitem</t>
  </si>
  <si>
    <t>1201148020</t>
  </si>
  <si>
    <t>722220232</t>
  </si>
  <si>
    <t>Přechodka dGK PPR PN 20 D 25 x G 3/4" s kovovým vnitřním závitem</t>
  </si>
  <si>
    <t>-712193894</t>
  </si>
  <si>
    <t>722220234</t>
  </si>
  <si>
    <t>Přechodka dGK PPR PN 20 D 40 x G 5/4" s kovovým vnitřním závitem</t>
  </si>
  <si>
    <t>1223267709</t>
  </si>
  <si>
    <t>722220236</t>
  </si>
  <si>
    <t>Přechodka dGK PPR PN 20 D 63 x G 2" s kovovým vnitřním závitem</t>
  </si>
  <si>
    <t>931306343</t>
  </si>
  <si>
    <t>722224115</t>
  </si>
  <si>
    <t>Kohout plnicí nebo vypouštěcí G 1/2" PN 10 s jedním závitem</t>
  </si>
  <si>
    <t>-714807143</t>
  </si>
  <si>
    <t>722231085</t>
  </si>
  <si>
    <t>Ventil zpětný G 5/4" PN 16 do 90°C. dle ČSN EN 1717, TYP EA</t>
  </si>
  <si>
    <t>98397722</t>
  </si>
  <si>
    <t>722232123</t>
  </si>
  <si>
    <t>Kohout kulový přímý G 3/4" PN 42 do 185°C plnoprůtokový vnitřní závit</t>
  </si>
  <si>
    <t>-552616270</t>
  </si>
  <si>
    <t>722232124</t>
  </si>
  <si>
    <t>Kohout kulový přímý G 1" PN 42 do 185°C plnoprůtokový vnitřní závit</t>
  </si>
  <si>
    <t>2051132381</t>
  </si>
  <si>
    <t>722232125</t>
  </si>
  <si>
    <t>Kohout kulový přímý G 5/4" PN 42 do 185°C plnoprůtokový vnitřní závit</t>
  </si>
  <si>
    <t>-1004827451</t>
  </si>
  <si>
    <t>722232127</t>
  </si>
  <si>
    <t>Kohout kulový přímý G 2" PN 42 do 185°C plnoprůtokový vnitřní závit</t>
  </si>
  <si>
    <t>1313888845</t>
  </si>
  <si>
    <t>722250133</t>
  </si>
  <si>
    <t>Hydrantový systém s tvarově stálou hadicí D 25 x 30 m celoplechový</t>
  </si>
  <si>
    <t>soubor</t>
  </si>
  <si>
    <t>-2066332475</t>
  </si>
  <si>
    <t>722290226</t>
  </si>
  <si>
    <t>Zkouška těsnosti vodovodního potrubí DN do 50</t>
  </si>
  <si>
    <t>-2076765466</t>
  </si>
  <si>
    <t>"Pozarni potrubi" 2+23</t>
  </si>
  <si>
    <t>"Odvody kondenzátu"9</t>
  </si>
  <si>
    <t>"Privod D63"2</t>
  </si>
  <si>
    <t>722290234</t>
  </si>
  <si>
    <t>Proplach a dezinfekce vodovodního potrubí DN do 80</t>
  </si>
  <si>
    <t>627811043</t>
  </si>
  <si>
    <t>998722201</t>
  </si>
  <si>
    <t>Přesun hmot procentní pro vnitřní vodovod v objektech v do 6 m</t>
  </si>
  <si>
    <t>-1446650383</t>
  </si>
  <si>
    <t>725</t>
  </si>
  <si>
    <t>Zdravotechnika - zařizovací předměty</t>
  </si>
  <si>
    <t>725112022</t>
  </si>
  <si>
    <t>Klozet keramický závěsný na nosné stěny s hlubokým splachováním odpad vodorovný</t>
  </si>
  <si>
    <t>-1927126999</t>
  </si>
  <si>
    <t>725121527</t>
  </si>
  <si>
    <t>Pisoárový záchodek automatický s integrovaným napájecím zdrojem</t>
  </si>
  <si>
    <t>1729645574</t>
  </si>
  <si>
    <t>725211615</t>
  </si>
  <si>
    <t>Umyvadlo keramické bílé šířky 500 mm s krytem na sifon připevněné na stěnu šrouby</t>
  </si>
  <si>
    <t>-1826800871</t>
  </si>
  <si>
    <t>725211617</t>
  </si>
  <si>
    <t>Umyvadlo keramické bílé šířky 600 mm s krytem na sifon připevněné na stěnu šrouby</t>
  </si>
  <si>
    <t>965546497</t>
  </si>
  <si>
    <t>725241.R01</t>
  </si>
  <si>
    <t>Vanička sprchová akrylátová obdélníková 1100x900 mm</t>
  </si>
  <si>
    <t>-1529528499</t>
  </si>
  <si>
    <t>725241112</t>
  </si>
  <si>
    <t>Vanička sprchová akrylátová čtvercová 900x900 mm</t>
  </si>
  <si>
    <t>1180362802</t>
  </si>
  <si>
    <t>725244.R01</t>
  </si>
  <si>
    <t>Zástěna sprchová rámová se skleněnou výplní tl. 4 a 5 mm dveře posuvné jednodílné do niky na vaničku šířky 1100 mm</t>
  </si>
  <si>
    <t>1064207835</t>
  </si>
  <si>
    <t>725244.R02</t>
  </si>
  <si>
    <t>Zástěna sprchová rámová se skleněnou výplní tl. 4 a 5 mm dveře posuvné jednodílné do niky na vaničku šířky 900 mm</t>
  </si>
  <si>
    <t>-754954922</t>
  </si>
  <si>
    <t>725331.R01</t>
  </si>
  <si>
    <t>Výlevka závěsná bez výtokových armatur keramická se sklopnou plastovou mřížkou 500 mm</t>
  </si>
  <si>
    <t>-803215622</t>
  </si>
  <si>
    <t>725813111</t>
  </si>
  <si>
    <t>Ventil rohový bez připojovací trubičky nebo flexi hadičky G 1/2"</t>
  </si>
  <si>
    <t>-1933740388</t>
  </si>
  <si>
    <t>725813112</t>
  </si>
  <si>
    <t>Ventil rohový pračkový G 3/4"</t>
  </si>
  <si>
    <t>-178005532</t>
  </si>
  <si>
    <t>725821312</t>
  </si>
  <si>
    <t>Baterie dřezová nástěnná páková s otáčivým kulatým ústím a délkou ramínka 300 mm</t>
  </si>
  <si>
    <t>946419858</t>
  </si>
  <si>
    <t>725822611</t>
  </si>
  <si>
    <t>Baterie umyvadlová stojánková páková bez výpusti</t>
  </si>
  <si>
    <t>-1452667510</t>
  </si>
  <si>
    <t>725841.R01</t>
  </si>
  <si>
    <t>Baterie sprchová nástěnná páková</t>
  </si>
  <si>
    <t>-1593828929</t>
  </si>
  <si>
    <t>725861102</t>
  </si>
  <si>
    <t>Zápachová uzávěrka pro umyvadla DN 40</t>
  </si>
  <si>
    <t>-549136041</t>
  </si>
  <si>
    <t>725865311</t>
  </si>
  <si>
    <t>Zápachová uzávěrka sprchových van DN 40/50 s kulovým kloubem na odtoku</t>
  </si>
  <si>
    <t>-646452543</t>
  </si>
  <si>
    <t>998725201</t>
  </si>
  <si>
    <t>Přesun hmot procentní pro zařizovací předměty v objektech v do 6 m</t>
  </si>
  <si>
    <t>-1942596162</t>
  </si>
  <si>
    <t>726</t>
  </si>
  <si>
    <t>Zdravotechnika - předstěnové instalace</t>
  </si>
  <si>
    <t>726131.R01</t>
  </si>
  <si>
    <t>Instalační předstěna pro výlevku závěsnou</t>
  </si>
  <si>
    <t>-235401938</t>
  </si>
  <si>
    <t>726131041</t>
  </si>
  <si>
    <t>Instalační předstěna pro klozet závěsný v 1120 mm s ovládáním zepředu do lehkých stěn s kovovou kcí</t>
  </si>
  <si>
    <t>-23340582</t>
  </si>
  <si>
    <t>998726211</t>
  </si>
  <si>
    <t>Přesun hmot procentní pro instalační prefabrikáty v objektech v do 6 m</t>
  </si>
  <si>
    <t>1122226875</t>
  </si>
  <si>
    <t>HZS2212.R01</t>
  </si>
  <si>
    <t>Hodinová zúčtovací sazba instalatér odborný - napojení na stávající kanalizaci a vodovod</t>
  </si>
  <si>
    <t>2006456160</t>
  </si>
  <si>
    <t>HZS2491</t>
  </si>
  <si>
    <t>Hodinová zúčtovací sazba dělník zednických výpomocí</t>
  </si>
  <si>
    <t>41962533</t>
  </si>
  <si>
    <t>ZT05</t>
  </si>
  <si>
    <t>Demontáže stávajícího zařízení a potrubí vč. likvidace demontovaného materiálu a odvozu na skládku</t>
  </si>
  <si>
    <t>h</t>
  </si>
  <si>
    <t>-808273150</t>
  </si>
  <si>
    <t>VRN1</t>
  </si>
  <si>
    <t>Průzkumné, geodetické a projektové práce</t>
  </si>
  <si>
    <t>011503000</t>
  </si>
  <si>
    <t>Stavební průzkum bez rozlišení - vytyčení stávajícího potrubí</t>
  </si>
  <si>
    <t>…</t>
  </si>
  <si>
    <t>CS ÚRS 2021 01</t>
  </si>
  <si>
    <t>1024</t>
  </si>
  <si>
    <t>-1027871224</t>
  </si>
  <si>
    <t>013244000</t>
  </si>
  <si>
    <t>Dokumentace pro provádění stavby- dílenská dle použitých materiálů a výrobků dodavatele</t>
  </si>
  <si>
    <t>-1189589772</t>
  </si>
  <si>
    <t>013254.R01</t>
  </si>
  <si>
    <t>Koordinační činnost s ostatními profesemi</t>
  </si>
  <si>
    <t>1179021123</t>
  </si>
  <si>
    <t>013254000</t>
  </si>
  <si>
    <t>Dokumentace skutečného provedení stavby</t>
  </si>
  <si>
    <t>558347019</t>
  </si>
  <si>
    <t>09 - Zpevněné plochy</t>
  </si>
  <si>
    <t>121151105</t>
  </si>
  <si>
    <t>Sejmutí ornice plochy do 100 m2 tl vrstvy do 300 mm strojně</t>
  </si>
  <si>
    <t>2137320011</t>
  </si>
  <si>
    <t>dle popisu v PD - situace předběžně - zámková dlažba</t>
  </si>
  <si>
    <t>dle popisu v PD - situace předběžně - pojezdová zatravňovací dlažba</t>
  </si>
  <si>
    <t>136,4</t>
  </si>
  <si>
    <t>131251100</t>
  </si>
  <si>
    <t>Hloubení jam nezapažených v hornině třídy těžitelnosti I, skupiny 3 objem do 20 m3 strojně</t>
  </si>
  <si>
    <t>-1035280570</t>
  </si>
  <si>
    <t>142,7*0,3</t>
  </si>
  <si>
    <t>162251102</t>
  </si>
  <si>
    <t>Vodorovné přemístění do 50 m výkopku/sypaniny z horniny třídy těžitelnosti I, skupiny 1 až 3</t>
  </si>
  <si>
    <t>-675197717</t>
  </si>
  <si>
    <t>42,81</t>
  </si>
  <si>
    <t>ornice</t>
  </si>
  <si>
    <t>142,7*0,2</t>
  </si>
  <si>
    <t>162751119</t>
  </si>
  <si>
    <t>Příplatek k vodorovnému přemístění výkopku/sypaniny z horniny třídy těžitelnosti I skupiny 1 až 3 ZKD 1000 m přes 10000 m</t>
  </si>
  <si>
    <t>908188269</t>
  </si>
  <si>
    <t>odvoz na skládku</t>
  </si>
  <si>
    <t>71,35</t>
  </si>
  <si>
    <t>171201201</t>
  </si>
  <si>
    <t>Uložení sypaniny na pozemku investora</t>
  </si>
  <si>
    <t>-1726710450</t>
  </si>
  <si>
    <t>171201231</t>
  </si>
  <si>
    <t>Poplatek za uložení zeminy a kamení na recyklační skládce (skládkovné) kód odpadu 17 05 04</t>
  </si>
  <si>
    <t>-1637583082</t>
  </si>
  <si>
    <t>71,35*2</t>
  </si>
  <si>
    <t>-618595387</t>
  </si>
  <si>
    <t>142,7</t>
  </si>
  <si>
    <t>dodávka a montáž zpevněných ploch betonová zámková dlažba tl .60 mm vč. souvisejících zemních prací a přesunu hmot - dle popisu v PD</t>
  </si>
  <si>
    <t>1694307993</t>
  </si>
  <si>
    <t>dle popisu v PD - situace předběžně</t>
  </si>
  <si>
    <t>Dodávka a montáž zpevněných ploch pojezdová zatravňovací dlažba tl. 80 mm vč. souvisejících zemních prací a přesunu hmot - dle popisu v PD</t>
  </si>
  <si>
    <t>1840246186</t>
  </si>
  <si>
    <t>Dodávka a montáž zpevněných ploch pojezdová zámková dlažba tl. 80 mm vč. souvisejících zemních prací a přesunu hmot - dle popisu v PD</t>
  </si>
  <si>
    <t>-1065633692</t>
  </si>
  <si>
    <t>Dodávka a montáž vodorovného značení ze zatravňovací dlažby vč. souvisejících zemních prací a přesunu hmot - dle popisu v PD</t>
  </si>
  <si>
    <t>-488782889</t>
  </si>
  <si>
    <t>912113113</t>
  </si>
  <si>
    <t>Montáž parkovacího dorazu šířky přes 1200 mm</t>
  </si>
  <si>
    <t>505138388</t>
  </si>
  <si>
    <t>ozn. OV23</t>
  </si>
  <si>
    <t>56288007</t>
  </si>
  <si>
    <t>práh dorazový parkovací z gumy 1820mm</t>
  </si>
  <si>
    <t>-1720130437</t>
  </si>
  <si>
    <t>915111111</t>
  </si>
  <si>
    <t>Vodorovné dopravní značení dělící čáry souvislé š 125 mm základní bílá barva</t>
  </si>
  <si>
    <t>946285114</t>
  </si>
  <si>
    <t>915111111R</t>
  </si>
  <si>
    <t>Dodávka a montáž dopravní značky kompletní provedení vč. sloupku a betonáže - dle popisu v PD</t>
  </si>
  <si>
    <t>1919210896</t>
  </si>
  <si>
    <t>dle popisu v PD ozn. OV24</t>
  </si>
  <si>
    <t>916131213</t>
  </si>
  <si>
    <t>Osazení silničního obrubníku betonového stojatého s boční opěrou do lože z betonu prostého</t>
  </si>
  <si>
    <t>-1399696572</t>
  </si>
  <si>
    <t>59217031</t>
  </si>
  <si>
    <t>obrubník betonový silniční 1000x150x250mm</t>
  </si>
  <si>
    <t>684288699</t>
  </si>
  <si>
    <t>90,7*1,1 'Přepočtené koeficientem množství</t>
  </si>
  <si>
    <t>916132113</t>
  </si>
  <si>
    <t>Osazení obruby z betonové přídlažby s boční opěrou do lože z betonu prostého</t>
  </si>
  <si>
    <t>1646697394</t>
  </si>
  <si>
    <t>35,5</t>
  </si>
  <si>
    <t>59218001</t>
  </si>
  <si>
    <t>krajník betonový silniční 250x250x80mm</t>
  </si>
  <si>
    <t>-1585341464</t>
  </si>
  <si>
    <t>916231213</t>
  </si>
  <si>
    <t>Osazení chodníkového obrubníku betonového stojatého s boční opěrou do lože z betonu prostého</t>
  </si>
  <si>
    <t>-41630132</t>
  </si>
  <si>
    <t>35,5*1,1 'Přepočtené koeficientem množství</t>
  </si>
  <si>
    <t>916331112</t>
  </si>
  <si>
    <t>Osazení zahradního obrubníku betonového do lože z betonu s boční opěrou</t>
  </si>
  <si>
    <t>1901067872</t>
  </si>
  <si>
    <t>42,8</t>
  </si>
  <si>
    <t>59217001</t>
  </si>
  <si>
    <t>obrubník betonový zahradní 1000x50x250mm</t>
  </si>
  <si>
    <t>2230305</t>
  </si>
  <si>
    <t>42,8*1,1 'Přepočtené koeficientem množství</t>
  </si>
  <si>
    <t>916991121</t>
  </si>
  <si>
    <t>Lože pod obrubníky, krajníky nebo obruby z dlažebních kostek z betonu prostého</t>
  </si>
  <si>
    <t>1452485372</t>
  </si>
  <si>
    <t>90,7*0,2*0,2</t>
  </si>
  <si>
    <t>35,5*0,2*0,2</t>
  </si>
  <si>
    <t>42,8*0,2*0,2</t>
  </si>
  <si>
    <t>998223011</t>
  </si>
  <si>
    <t>Přesun hmot pro pozemní komunikace s krytem dlážděným</t>
  </si>
  <si>
    <t>-334331975</t>
  </si>
  <si>
    <t>020001000</t>
  </si>
  <si>
    <t>Příprava staveniště</t>
  </si>
  <si>
    <t>Kč</t>
  </si>
  <si>
    <t>457224309</t>
  </si>
  <si>
    <t>030001000</t>
  </si>
  <si>
    <t>Zařízení staveniště</t>
  </si>
  <si>
    <t>921580911</t>
  </si>
  <si>
    <t>039002000</t>
  </si>
  <si>
    <t>Zrušení zařízení staveniště</t>
  </si>
  <si>
    <t>1753254571</t>
  </si>
  <si>
    <t>070001000</t>
  </si>
  <si>
    <t>Provozní vlivy</t>
  </si>
  <si>
    <t>447416979</t>
  </si>
  <si>
    <t xml:space="preserve">Poznámka k položce:_x000d_
Náklady na opatření proti poškození cizího majetku a vnitřních prostor stavby, součinnost s vlastníky stavbou dotčených prostor _x000d_
</t>
  </si>
  <si>
    <t>090001000</t>
  </si>
  <si>
    <t>Ostatní náklady</t>
  </si>
  <si>
    <t>638612848</t>
  </si>
  <si>
    <t xml:space="preserve">Poznámka k položce:_x000d_
Náklady spojené s dodávkou energie, opatření na dodržování technologických předpisů ochrana sousedních pozemků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</si>
</sst>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262.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2023067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Administrativní zázemí VAK Rychnov nad Kněžnou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Rychnov nad Kněžnou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15. 9. 2023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Rychnov nad Kněžnou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IRBOS s.r.o., Kostelec nad Orlicí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ROUND(AG95+SUM(AG96:AG100)+AG103+SUM(AG108:AG110),2)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ROUND(AS95+SUM(AS96:AS100)+AS103+SUM(AS108:AS110),2)</f>
        <v>0</v>
      </c>
      <c r="AT94" s="115">
        <f>ROUND(SUM(AV94:AW94),2)</f>
        <v>0</v>
      </c>
      <c r="AU94" s="116">
        <f>ROUND(AU95+SUM(AU96:AU100)+AU103+SUM(AU108:AU110),5)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ROUND(AZ95+SUM(AZ96:AZ100)+AZ103+SUM(AZ108:AZ110),2)</f>
        <v>0</v>
      </c>
      <c r="BA94" s="115">
        <f>ROUND(BA95+SUM(BA96:BA100)+BA103+SUM(BA108:BA110),2)</f>
        <v>0</v>
      </c>
      <c r="BB94" s="115">
        <f>ROUND(BB95+SUM(BB96:BB100)+BB103+SUM(BB108:BB110),2)</f>
        <v>0</v>
      </c>
      <c r="BC94" s="115">
        <f>ROUND(BC95+SUM(BC96:BC100)+BC103+SUM(BC108:BC110),2)</f>
        <v>0</v>
      </c>
      <c r="BD94" s="117">
        <f>ROUND(BD95+SUM(BD96:BD100)+BD103+SUM(BD108:BD110),2)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Bourací práce'!J30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'01 - Bourací práce'!P134</f>
        <v>0</v>
      </c>
      <c r="AV95" s="129">
        <f>'01 - Bourací práce'!J33</f>
        <v>0</v>
      </c>
      <c r="AW95" s="129">
        <f>'01 - Bourací práce'!J34</f>
        <v>0</v>
      </c>
      <c r="AX95" s="129">
        <f>'01 - Bourací práce'!J35</f>
        <v>0</v>
      </c>
      <c r="AY95" s="129">
        <f>'01 - Bourací práce'!J36</f>
        <v>0</v>
      </c>
      <c r="AZ95" s="129">
        <f>'01 - Bourací práce'!F33</f>
        <v>0</v>
      </c>
      <c r="BA95" s="129">
        <f>'01 - Bourací práce'!F34</f>
        <v>0</v>
      </c>
      <c r="BB95" s="129">
        <f>'01 - Bourací práce'!F35</f>
        <v>0</v>
      </c>
      <c r="BC95" s="129">
        <f>'01 - Bourací práce'!F36</f>
        <v>0</v>
      </c>
      <c r="BD95" s="131">
        <f>'01 - Bourací práce'!F37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Nové konstrukce'!J30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'02 - Nové konstrukce'!P137</f>
        <v>0</v>
      </c>
      <c r="AV96" s="129">
        <f>'02 - Nové konstrukce'!J33</f>
        <v>0</v>
      </c>
      <c r="AW96" s="129">
        <f>'02 - Nové konstrukce'!J34</f>
        <v>0</v>
      </c>
      <c r="AX96" s="129">
        <f>'02 - Nové konstrukce'!J35</f>
        <v>0</v>
      </c>
      <c r="AY96" s="129">
        <f>'02 - Nové konstrukce'!J36</f>
        <v>0</v>
      </c>
      <c r="AZ96" s="129">
        <f>'02 - Nové konstrukce'!F33</f>
        <v>0</v>
      </c>
      <c r="BA96" s="129">
        <f>'02 - Nové konstrukce'!F34</f>
        <v>0</v>
      </c>
      <c r="BB96" s="129">
        <f>'02 - Nové konstrukce'!F35</f>
        <v>0</v>
      </c>
      <c r="BC96" s="129">
        <f>'02 - Nové konstrukce'!F36</f>
        <v>0</v>
      </c>
      <c r="BD96" s="131">
        <f>'02 - Nové konstrukce'!F37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Zateplení obvodového...'!J30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'03 - Zateplení obvodového...'!P130</f>
        <v>0</v>
      </c>
      <c r="AV97" s="129">
        <f>'03 - Zateplení obvodového...'!J33</f>
        <v>0</v>
      </c>
      <c r="AW97" s="129">
        <f>'03 - Zateplení obvodového...'!J34</f>
        <v>0</v>
      </c>
      <c r="AX97" s="129">
        <f>'03 - Zateplení obvodového...'!J35</f>
        <v>0</v>
      </c>
      <c r="AY97" s="129">
        <f>'03 - Zateplení obvodového...'!J36</f>
        <v>0</v>
      </c>
      <c r="AZ97" s="129">
        <f>'03 - Zateplení obvodového...'!F33</f>
        <v>0</v>
      </c>
      <c r="BA97" s="129">
        <f>'03 - Zateplení obvodového...'!F34</f>
        <v>0</v>
      </c>
      <c r="BB97" s="129">
        <f>'03 - Zateplení obvodového...'!F35</f>
        <v>0</v>
      </c>
      <c r="BC97" s="129">
        <f>'03 - Zateplení obvodového...'!F36</f>
        <v>0</v>
      </c>
      <c r="BD97" s="131">
        <f>'03 - Zateplení obvodového...'!F37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Střešní plášť'!J30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'04 - Střešní plášť'!P123</f>
        <v>0</v>
      </c>
      <c r="AV98" s="129">
        <f>'04 - Střešní plášť'!J33</f>
        <v>0</v>
      </c>
      <c r="AW98" s="129">
        <f>'04 - Střešní plášť'!J34</f>
        <v>0</v>
      </c>
      <c r="AX98" s="129">
        <f>'04 - Střešní plášť'!J35</f>
        <v>0</v>
      </c>
      <c r="AY98" s="129">
        <f>'04 - Střešní plášť'!J36</f>
        <v>0</v>
      </c>
      <c r="AZ98" s="129">
        <f>'04 - Střešní plášť'!F33</f>
        <v>0</v>
      </c>
      <c r="BA98" s="129">
        <f>'04 - Střešní plášť'!F34</f>
        <v>0</v>
      </c>
      <c r="BB98" s="129">
        <f>'04 - Střešní plášť'!F35</f>
        <v>0</v>
      </c>
      <c r="BC98" s="129">
        <f>'04 - Střešní plášť'!F36</f>
        <v>0</v>
      </c>
      <c r="BD98" s="131">
        <f>'04 - Střešní plášť'!F37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81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Rozpočet ÚT'!J30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28">
        <v>0</v>
      </c>
      <c r="AT99" s="129">
        <f>ROUND(SUM(AV99:AW99),2)</f>
        <v>0</v>
      </c>
      <c r="AU99" s="130">
        <f>'05 - Rozpočet ÚT'!P116</f>
        <v>0</v>
      </c>
      <c r="AV99" s="129">
        <f>'05 - Rozpočet ÚT'!J33</f>
        <v>0</v>
      </c>
      <c r="AW99" s="129">
        <f>'05 - Rozpočet ÚT'!J34</f>
        <v>0</v>
      </c>
      <c r="AX99" s="129">
        <f>'05 - Rozpočet ÚT'!J35</f>
        <v>0</v>
      </c>
      <c r="AY99" s="129">
        <f>'05 - Rozpočet ÚT'!J36</f>
        <v>0</v>
      </c>
      <c r="AZ99" s="129">
        <f>'05 - Rozpočet ÚT'!F33</f>
        <v>0</v>
      </c>
      <c r="BA99" s="129">
        <f>'05 - Rozpočet ÚT'!F34</f>
        <v>0</v>
      </c>
      <c r="BB99" s="129">
        <f>'05 - Rozpočet ÚT'!F35</f>
        <v>0</v>
      </c>
      <c r="BC99" s="129">
        <f>'05 - Rozpočet ÚT'!F36</f>
        <v>0</v>
      </c>
      <c r="BD99" s="131">
        <f>'05 - Rozpočet ÚT'!F37</f>
        <v>0</v>
      </c>
      <c r="BE99" s="7"/>
      <c r="BT99" s="132" t="s">
        <v>85</v>
      </c>
      <c r="BV99" s="132" t="s">
        <v>79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7"/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33">
        <f>ROUND(SUM(AG101:AG102),2)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84</v>
      </c>
      <c r="AR100" s="127"/>
      <c r="AS100" s="128">
        <f>ROUND(SUM(AS101:AS102),2)</f>
        <v>0</v>
      </c>
      <c r="AT100" s="129">
        <f>ROUND(SUM(AV100:AW100),2)</f>
        <v>0</v>
      </c>
      <c r="AU100" s="130">
        <f>ROUND(SUM(AU101:AU102),5)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ROUND(SUM(AZ101:AZ102),2)</f>
        <v>0</v>
      </c>
      <c r="BA100" s="129">
        <f>ROUND(SUM(BA101:BA102),2)</f>
        <v>0</v>
      </c>
      <c r="BB100" s="129">
        <f>ROUND(SUM(BB101:BB102),2)</f>
        <v>0</v>
      </c>
      <c r="BC100" s="129">
        <f>ROUND(SUM(BC101:BC102),2)</f>
        <v>0</v>
      </c>
      <c r="BD100" s="131">
        <f>ROUND(SUM(BD101:BD102),2)</f>
        <v>0</v>
      </c>
      <c r="BE100" s="7"/>
      <c r="BS100" s="132" t="s">
        <v>76</v>
      </c>
      <c r="BT100" s="132" t="s">
        <v>85</v>
      </c>
      <c r="BU100" s="132" t="s">
        <v>78</v>
      </c>
      <c r="BV100" s="132" t="s">
        <v>79</v>
      </c>
      <c r="BW100" s="132" t="s">
        <v>102</v>
      </c>
      <c r="BX100" s="132" t="s">
        <v>5</v>
      </c>
      <c r="CL100" s="132" t="s">
        <v>1</v>
      </c>
      <c r="CM100" s="132" t="s">
        <v>87</v>
      </c>
    </row>
    <row r="101" s="4" customFormat="1" ht="16.5" customHeight="1">
      <c r="A101" s="120" t="s">
        <v>81</v>
      </c>
      <c r="B101" s="71"/>
      <c r="C101" s="134"/>
      <c r="D101" s="134"/>
      <c r="E101" s="135" t="s">
        <v>103</v>
      </c>
      <c r="F101" s="135"/>
      <c r="G101" s="135"/>
      <c r="H101" s="135"/>
      <c r="I101" s="135"/>
      <c r="J101" s="134"/>
      <c r="K101" s="135" t="s">
        <v>104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'06.1 - Vzduchotechnika do...'!J32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105</v>
      </c>
      <c r="AR101" s="73"/>
      <c r="AS101" s="138">
        <v>0</v>
      </c>
      <c r="AT101" s="139">
        <f>ROUND(SUM(AV101:AW101),2)</f>
        <v>0</v>
      </c>
      <c r="AU101" s="140">
        <f>'06.1 - Vzduchotechnika do...'!P121</f>
        <v>0</v>
      </c>
      <c r="AV101" s="139">
        <f>'06.1 - Vzduchotechnika do...'!J35</f>
        <v>0</v>
      </c>
      <c r="AW101" s="139">
        <f>'06.1 - Vzduchotechnika do...'!J36</f>
        <v>0</v>
      </c>
      <c r="AX101" s="139">
        <f>'06.1 - Vzduchotechnika do...'!J37</f>
        <v>0</v>
      </c>
      <c r="AY101" s="139">
        <f>'06.1 - Vzduchotechnika do...'!J38</f>
        <v>0</v>
      </c>
      <c r="AZ101" s="139">
        <f>'06.1 - Vzduchotechnika do...'!F35</f>
        <v>0</v>
      </c>
      <c r="BA101" s="139">
        <f>'06.1 - Vzduchotechnika do...'!F36</f>
        <v>0</v>
      </c>
      <c r="BB101" s="139">
        <f>'06.1 - Vzduchotechnika do...'!F37</f>
        <v>0</v>
      </c>
      <c r="BC101" s="139">
        <f>'06.1 - Vzduchotechnika do...'!F38</f>
        <v>0</v>
      </c>
      <c r="BD101" s="141">
        <f>'06.1 - Vzduchotechnika do...'!F39</f>
        <v>0</v>
      </c>
      <c r="BE101" s="4"/>
      <c r="BT101" s="142" t="s">
        <v>87</v>
      </c>
      <c r="BV101" s="142" t="s">
        <v>79</v>
      </c>
      <c r="BW101" s="142" t="s">
        <v>106</v>
      </c>
      <c r="BX101" s="142" t="s">
        <v>102</v>
      </c>
      <c r="CL101" s="142" t="s">
        <v>1</v>
      </c>
    </row>
    <row r="102" s="4" customFormat="1" ht="16.5" customHeight="1">
      <c r="A102" s="120" t="s">
        <v>81</v>
      </c>
      <c r="B102" s="71"/>
      <c r="C102" s="134"/>
      <c r="D102" s="134"/>
      <c r="E102" s="135" t="s">
        <v>107</v>
      </c>
      <c r="F102" s="135"/>
      <c r="G102" s="135"/>
      <c r="H102" s="135"/>
      <c r="I102" s="135"/>
      <c r="J102" s="134"/>
      <c r="K102" s="135" t="s">
        <v>108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'06.2 - Vzduchotechnika mo...'!J32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105</v>
      </c>
      <c r="AR102" s="73"/>
      <c r="AS102" s="138">
        <v>0</v>
      </c>
      <c r="AT102" s="139">
        <f>ROUND(SUM(AV102:AW102),2)</f>
        <v>0</v>
      </c>
      <c r="AU102" s="140">
        <f>'06.2 - Vzduchotechnika mo...'!P121</f>
        <v>0</v>
      </c>
      <c r="AV102" s="139">
        <f>'06.2 - Vzduchotechnika mo...'!J35</f>
        <v>0</v>
      </c>
      <c r="AW102" s="139">
        <f>'06.2 - Vzduchotechnika mo...'!J36</f>
        <v>0</v>
      </c>
      <c r="AX102" s="139">
        <f>'06.2 - Vzduchotechnika mo...'!J37</f>
        <v>0</v>
      </c>
      <c r="AY102" s="139">
        <f>'06.2 - Vzduchotechnika mo...'!J38</f>
        <v>0</v>
      </c>
      <c r="AZ102" s="139">
        <f>'06.2 - Vzduchotechnika mo...'!F35</f>
        <v>0</v>
      </c>
      <c r="BA102" s="139">
        <f>'06.2 - Vzduchotechnika mo...'!F36</f>
        <v>0</v>
      </c>
      <c r="BB102" s="139">
        <f>'06.2 - Vzduchotechnika mo...'!F37</f>
        <v>0</v>
      </c>
      <c r="BC102" s="139">
        <f>'06.2 - Vzduchotechnika mo...'!F38</f>
        <v>0</v>
      </c>
      <c r="BD102" s="141">
        <f>'06.2 - Vzduchotechnika mo...'!F39</f>
        <v>0</v>
      </c>
      <c r="BE102" s="4"/>
      <c r="BT102" s="142" t="s">
        <v>87</v>
      </c>
      <c r="BV102" s="142" t="s">
        <v>79</v>
      </c>
      <c r="BW102" s="142" t="s">
        <v>109</v>
      </c>
      <c r="BX102" s="142" t="s">
        <v>102</v>
      </c>
      <c r="CL102" s="142" t="s">
        <v>1</v>
      </c>
    </row>
    <row r="103" s="7" customFormat="1" ht="16.5" customHeight="1">
      <c r="A103" s="7"/>
      <c r="B103" s="121"/>
      <c r="C103" s="122"/>
      <c r="D103" s="123" t="s">
        <v>110</v>
      </c>
      <c r="E103" s="123"/>
      <c r="F103" s="123"/>
      <c r="G103" s="123"/>
      <c r="H103" s="123"/>
      <c r="I103" s="124"/>
      <c r="J103" s="123" t="s">
        <v>111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33">
        <f>ROUND(SUM(AG104:AG107),2)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84</v>
      </c>
      <c r="AR103" s="127"/>
      <c r="AS103" s="128">
        <f>ROUND(SUM(AS104:AS107),2)</f>
        <v>0</v>
      </c>
      <c r="AT103" s="129">
        <f>ROUND(SUM(AV103:AW103),2)</f>
        <v>0</v>
      </c>
      <c r="AU103" s="130">
        <f>ROUND(SUM(AU104:AU107),5)</f>
        <v>0</v>
      </c>
      <c r="AV103" s="129">
        <f>ROUND(AZ103*L29,2)</f>
        <v>0</v>
      </c>
      <c r="AW103" s="129">
        <f>ROUND(BA103*L30,2)</f>
        <v>0</v>
      </c>
      <c r="AX103" s="129">
        <f>ROUND(BB103*L29,2)</f>
        <v>0</v>
      </c>
      <c r="AY103" s="129">
        <f>ROUND(BC103*L30,2)</f>
        <v>0</v>
      </c>
      <c r="AZ103" s="129">
        <f>ROUND(SUM(AZ104:AZ107),2)</f>
        <v>0</v>
      </c>
      <c r="BA103" s="129">
        <f>ROUND(SUM(BA104:BA107),2)</f>
        <v>0</v>
      </c>
      <c r="BB103" s="129">
        <f>ROUND(SUM(BB104:BB107),2)</f>
        <v>0</v>
      </c>
      <c r="BC103" s="129">
        <f>ROUND(SUM(BC104:BC107),2)</f>
        <v>0</v>
      </c>
      <c r="BD103" s="131">
        <f>ROUND(SUM(BD104:BD107),2)</f>
        <v>0</v>
      </c>
      <c r="BE103" s="7"/>
      <c r="BS103" s="132" t="s">
        <v>76</v>
      </c>
      <c r="BT103" s="132" t="s">
        <v>85</v>
      </c>
      <c r="BU103" s="132" t="s">
        <v>78</v>
      </c>
      <c r="BV103" s="132" t="s">
        <v>79</v>
      </c>
      <c r="BW103" s="132" t="s">
        <v>112</v>
      </c>
      <c r="BX103" s="132" t="s">
        <v>5</v>
      </c>
      <c r="CL103" s="132" t="s">
        <v>1</v>
      </c>
      <c r="CM103" s="132" t="s">
        <v>87</v>
      </c>
    </row>
    <row r="104" s="4" customFormat="1" ht="16.5" customHeight="1">
      <c r="A104" s="120" t="s">
        <v>81</v>
      </c>
      <c r="B104" s="71"/>
      <c r="C104" s="134"/>
      <c r="D104" s="134"/>
      <c r="E104" s="135" t="s">
        <v>113</v>
      </c>
      <c r="F104" s="135"/>
      <c r="G104" s="135"/>
      <c r="H104" s="135"/>
      <c r="I104" s="135"/>
      <c r="J104" s="134"/>
      <c r="K104" s="135" t="s">
        <v>114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'07.1 - Instalace NN - dod...'!J32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105</v>
      </c>
      <c r="AR104" s="73"/>
      <c r="AS104" s="138">
        <v>0</v>
      </c>
      <c r="AT104" s="139">
        <f>ROUND(SUM(AV104:AW104),2)</f>
        <v>0</v>
      </c>
      <c r="AU104" s="140">
        <f>'07.1 - Instalace NN - dod...'!P122</f>
        <v>0</v>
      </c>
      <c r="AV104" s="139">
        <f>'07.1 - Instalace NN - dod...'!J35</f>
        <v>0</v>
      </c>
      <c r="AW104" s="139">
        <f>'07.1 - Instalace NN - dod...'!J36</f>
        <v>0</v>
      </c>
      <c r="AX104" s="139">
        <f>'07.1 - Instalace NN - dod...'!J37</f>
        <v>0</v>
      </c>
      <c r="AY104" s="139">
        <f>'07.1 - Instalace NN - dod...'!J38</f>
        <v>0</v>
      </c>
      <c r="AZ104" s="139">
        <f>'07.1 - Instalace NN - dod...'!F35</f>
        <v>0</v>
      </c>
      <c r="BA104" s="139">
        <f>'07.1 - Instalace NN - dod...'!F36</f>
        <v>0</v>
      </c>
      <c r="BB104" s="139">
        <f>'07.1 - Instalace NN - dod...'!F37</f>
        <v>0</v>
      </c>
      <c r="BC104" s="139">
        <f>'07.1 - Instalace NN - dod...'!F38</f>
        <v>0</v>
      </c>
      <c r="BD104" s="141">
        <f>'07.1 - Instalace NN - dod...'!F39</f>
        <v>0</v>
      </c>
      <c r="BE104" s="4"/>
      <c r="BT104" s="142" t="s">
        <v>87</v>
      </c>
      <c r="BV104" s="142" t="s">
        <v>79</v>
      </c>
      <c r="BW104" s="142" t="s">
        <v>115</v>
      </c>
      <c r="BX104" s="142" t="s">
        <v>112</v>
      </c>
      <c r="CL104" s="142" t="s">
        <v>1</v>
      </c>
    </row>
    <row r="105" s="4" customFormat="1" ht="16.5" customHeight="1">
      <c r="A105" s="120" t="s">
        <v>81</v>
      </c>
      <c r="B105" s="71"/>
      <c r="C105" s="134"/>
      <c r="D105" s="134"/>
      <c r="E105" s="135" t="s">
        <v>116</v>
      </c>
      <c r="F105" s="135"/>
      <c r="G105" s="135"/>
      <c r="H105" s="135"/>
      <c r="I105" s="135"/>
      <c r="J105" s="134"/>
      <c r="K105" s="135" t="s">
        <v>117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'07.2 - Instalace NN - MONTÁŽ'!J32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105</v>
      </c>
      <c r="AR105" s="73"/>
      <c r="AS105" s="138">
        <v>0</v>
      </c>
      <c r="AT105" s="139">
        <f>ROUND(SUM(AV105:AW105),2)</f>
        <v>0</v>
      </c>
      <c r="AU105" s="140">
        <f>'07.2 - Instalace NN - MONTÁŽ'!P122</f>
        <v>0</v>
      </c>
      <c r="AV105" s="139">
        <f>'07.2 - Instalace NN - MONTÁŽ'!J35</f>
        <v>0</v>
      </c>
      <c r="AW105" s="139">
        <f>'07.2 - Instalace NN - MONTÁŽ'!J36</f>
        <v>0</v>
      </c>
      <c r="AX105" s="139">
        <f>'07.2 - Instalace NN - MONTÁŽ'!J37</f>
        <v>0</v>
      </c>
      <c r="AY105" s="139">
        <f>'07.2 - Instalace NN - MONTÁŽ'!J38</f>
        <v>0</v>
      </c>
      <c r="AZ105" s="139">
        <f>'07.2 - Instalace NN - MONTÁŽ'!F35</f>
        <v>0</v>
      </c>
      <c r="BA105" s="139">
        <f>'07.2 - Instalace NN - MONTÁŽ'!F36</f>
        <v>0</v>
      </c>
      <c r="BB105" s="139">
        <f>'07.2 - Instalace NN - MONTÁŽ'!F37</f>
        <v>0</v>
      </c>
      <c r="BC105" s="139">
        <f>'07.2 - Instalace NN - MONTÁŽ'!F38</f>
        <v>0</v>
      </c>
      <c r="BD105" s="141">
        <f>'07.2 - Instalace NN - MONTÁŽ'!F39</f>
        <v>0</v>
      </c>
      <c r="BE105" s="4"/>
      <c r="BT105" s="142" t="s">
        <v>87</v>
      </c>
      <c r="BV105" s="142" t="s">
        <v>79</v>
      </c>
      <c r="BW105" s="142" t="s">
        <v>118</v>
      </c>
      <c r="BX105" s="142" t="s">
        <v>112</v>
      </c>
      <c r="CL105" s="142" t="s">
        <v>1</v>
      </c>
    </row>
    <row r="106" s="4" customFormat="1" ht="16.5" customHeight="1">
      <c r="A106" s="120" t="s">
        <v>81</v>
      </c>
      <c r="B106" s="71"/>
      <c r="C106" s="134"/>
      <c r="D106" s="134"/>
      <c r="E106" s="135" t="s">
        <v>119</v>
      </c>
      <c r="F106" s="135"/>
      <c r="G106" s="135"/>
      <c r="H106" s="135"/>
      <c r="I106" s="135"/>
      <c r="J106" s="134"/>
      <c r="K106" s="135" t="s">
        <v>120</v>
      </c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6">
        <f>'07.3 - Sdělovací rozvody ...'!J32</f>
        <v>0</v>
      </c>
      <c r="AH106" s="134"/>
      <c r="AI106" s="134"/>
      <c r="AJ106" s="134"/>
      <c r="AK106" s="134"/>
      <c r="AL106" s="134"/>
      <c r="AM106" s="134"/>
      <c r="AN106" s="136">
        <f>SUM(AG106,AT106)</f>
        <v>0</v>
      </c>
      <c r="AO106" s="134"/>
      <c r="AP106" s="134"/>
      <c r="AQ106" s="137" t="s">
        <v>105</v>
      </c>
      <c r="AR106" s="73"/>
      <c r="AS106" s="138">
        <v>0</v>
      </c>
      <c r="AT106" s="139">
        <f>ROUND(SUM(AV106:AW106),2)</f>
        <v>0</v>
      </c>
      <c r="AU106" s="140">
        <f>'07.3 - Sdělovací rozvody ...'!P123</f>
        <v>0</v>
      </c>
      <c r="AV106" s="139">
        <f>'07.3 - Sdělovací rozvody ...'!J35</f>
        <v>0</v>
      </c>
      <c r="AW106" s="139">
        <f>'07.3 - Sdělovací rozvody ...'!J36</f>
        <v>0</v>
      </c>
      <c r="AX106" s="139">
        <f>'07.3 - Sdělovací rozvody ...'!J37</f>
        <v>0</v>
      </c>
      <c r="AY106" s="139">
        <f>'07.3 - Sdělovací rozvody ...'!J38</f>
        <v>0</v>
      </c>
      <c r="AZ106" s="139">
        <f>'07.3 - Sdělovací rozvody ...'!F35</f>
        <v>0</v>
      </c>
      <c r="BA106" s="139">
        <f>'07.3 - Sdělovací rozvody ...'!F36</f>
        <v>0</v>
      </c>
      <c r="BB106" s="139">
        <f>'07.3 - Sdělovací rozvody ...'!F37</f>
        <v>0</v>
      </c>
      <c r="BC106" s="139">
        <f>'07.3 - Sdělovací rozvody ...'!F38</f>
        <v>0</v>
      </c>
      <c r="BD106" s="141">
        <f>'07.3 - Sdělovací rozvody ...'!F39</f>
        <v>0</v>
      </c>
      <c r="BE106" s="4"/>
      <c r="BT106" s="142" t="s">
        <v>87</v>
      </c>
      <c r="BV106" s="142" t="s">
        <v>79</v>
      </c>
      <c r="BW106" s="142" t="s">
        <v>121</v>
      </c>
      <c r="BX106" s="142" t="s">
        <v>112</v>
      </c>
      <c r="CL106" s="142" t="s">
        <v>1</v>
      </c>
    </row>
    <row r="107" s="4" customFormat="1" ht="16.5" customHeight="1">
      <c r="A107" s="120" t="s">
        <v>81</v>
      </c>
      <c r="B107" s="71"/>
      <c r="C107" s="134"/>
      <c r="D107" s="134"/>
      <c r="E107" s="135" t="s">
        <v>122</v>
      </c>
      <c r="F107" s="135"/>
      <c r="G107" s="135"/>
      <c r="H107" s="135"/>
      <c r="I107" s="135"/>
      <c r="J107" s="134"/>
      <c r="K107" s="135" t="s">
        <v>123</v>
      </c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6">
        <f>'07.4 - Sdělovací rozvody ...'!J32</f>
        <v>0</v>
      </c>
      <c r="AH107" s="134"/>
      <c r="AI107" s="134"/>
      <c r="AJ107" s="134"/>
      <c r="AK107" s="134"/>
      <c r="AL107" s="134"/>
      <c r="AM107" s="134"/>
      <c r="AN107" s="136">
        <f>SUM(AG107,AT107)</f>
        <v>0</v>
      </c>
      <c r="AO107" s="134"/>
      <c r="AP107" s="134"/>
      <c r="AQ107" s="137" t="s">
        <v>105</v>
      </c>
      <c r="AR107" s="73"/>
      <c r="AS107" s="138">
        <v>0</v>
      </c>
      <c r="AT107" s="139">
        <f>ROUND(SUM(AV107:AW107),2)</f>
        <v>0</v>
      </c>
      <c r="AU107" s="140">
        <f>'07.4 - Sdělovací rozvody ...'!P121</f>
        <v>0</v>
      </c>
      <c r="AV107" s="139">
        <f>'07.4 - Sdělovací rozvody ...'!J35</f>
        <v>0</v>
      </c>
      <c r="AW107" s="139">
        <f>'07.4 - Sdělovací rozvody ...'!J36</f>
        <v>0</v>
      </c>
      <c r="AX107" s="139">
        <f>'07.4 - Sdělovací rozvody ...'!J37</f>
        <v>0</v>
      </c>
      <c r="AY107" s="139">
        <f>'07.4 - Sdělovací rozvody ...'!J38</f>
        <v>0</v>
      </c>
      <c r="AZ107" s="139">
        <f>'07.4 - Sdělovací rozvody ...'!F35</f>
        <v>0</v>
      </c>
      <c r="BA107" s="139">
        <f>'07.4 - Sdělovací rozvody ...'!F36</f>
        <v>0</v>
      </c>
      <c r="BB107" s="139">
        <f>'07.4 - Sdělovací rozvody ...'!F37</f>
        <v>0</v>
      </c>
      <c r="BC107" s="139">
        <f>'07.4 - Sdělovací rozvody ...'!F38</f>
        <v>0</v>
      </c>
      <c r="BD107" s="141">
        <f>'07.4 - Sdělovací rozvody ...'!F39</f>
        <v>0</v>
      </c>
      <c r="BE107" s="4"/>
      <c r="BT107" s="142" t="s">
        <v>87</v>
      </c>
      <c r="BV107" s="142" t="s">
        <v>79</v>
      </c>
      <c r="BW107" s="142" t="s">
        <v>124</v>
      </c>
      <c r="BX107" s="142" t="s">
        <v>112</v>
      </c>
      <c r="CL107" s="142" t="s">
        <v>1</v>
      </c>
    </row>
    <row r="108" s="7" customFormat="1" ht="16.5" customHeight="1">
      <c r="A108" s="120" t="s">
        <v>81</v>
      </c>
      <c r="B108" s="121"/>
      <c r="C108" s="122"/>
      <c r="D108" s="123" t="s">
        <v>125</v>
      </c>
      <c r="E108" s="123"/>
      <c r="F108" s="123"/>
      <c r="G108" s="123"/>
      <c r="H108" s="123"/>
      <c r="I108" s="124"/>
      <c r="J108" s="123" t="s">
        <v>126</v>
      </c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  <c r="Z108" s="123"/>
      <c r="AA108" s="123"/>
      <c r="AB108" s="123"/>
      <c r="AC108" s="123"/>
      <c r="AD108" s="123"/>
      <c r="AE108" s="123"/>
      <c r="AF108" s="123"/>
      <c r="AG108" s="125">
        <f>'08 - ZTI '!J30</f>
        <v>0</v>
      </c>
      <c r="AH108" s="124"/>
      <c r="AI108" s="124"/>
      <c r="AJ108" s="124"/>
      <c r="AK108" s="124"/>
      <c r="AL108" s="124"/>
      <c r="AM108" s="124"/>
      <c r="AN108" s="125">
        <f>SUM(AG108,AT108)</f>
        <v>0</v>
      </c>
      <c r="AO108" s="124"/>
      <c r="AP108" s="124"/>
      <c r="AQ108" s="126" t="s">
        <v>84</v>
      </c>
      <c r="AR108" s="127"/>
      <c r="AS108" s="128">
        <v>0</v>
      </c>
      <c r="AT108" s="129">
        <f>ROUND(SUM(AV108:AW108),2)</f>
        <v>0</v>
      </c>
      <c r="AU108" s="130">
        <f>'08 - ZTI '!P126</f>
        <v>0</v>
      </c>
      <c r="AV108" s="129">
        <f>'08 - ZTI '!J33</f>
        <v>0</v>
      </c>
      <c r="AW108" s="129">
        <f>'08 - ZTI '!J34</f>
        <v>0</v>
      </c>
      <c r="AX108" s="129">
        <f>'08 - ZTI '!J35</f>
        <v>0</v>
      </c>
      <c r="AY108" s="129">
        <f>'08 - ZTI '!J36</f>
        <v>0</v>
      </c>
      <c r="AZ108" s="129">
        <f>'08 - ZTI '!F33</f>
        <v>0</v>
      </c>
      <c r="BA108" s="129">
        <f>'08 - ZTI '!F34</f>
        <v>0</v>
      </c>
      <c r="BB108" s="129">
        <f>'08 - ZTI '!F35</f>
        <v>0</v>
      </c>
      <c r="BC108" s="129">
        <f>'08 - ZTI '!F36</f>
        <v>0</v>
      </c>
      <c r="BD108" s="131">
        <f>'08 - ZTI '!F37</f>
        <v>0</v>
      </c>
      <c r="BE108" s="7"/>
      <c r="BT108" s="132" t="s">
        <v>85</v>
      </c>
      <c r="BV108" s="132" t="s">
        <v>79</v>
      </c>
      <c r="BW108" s="132" t="s">
        <v>127</v>
      </c>
      <c r="BX108" s="132" t="s">
        <v>5</v>
      </c>
      <c r="CL108" s="132" t="s">
        <v>1</v>
      </c>
      <c r="CM108" s="132" t="s">
        <v>87</v>
      </c>
    </row>
    <row r="109" s="7" customFormat="1" ht="16.5" customHeight="1">
      <c r="A109" s="120" t="s">
        <v>81</v>
      </c>
      <c r="B109" s="121"/>
      <c r="C109" s="122"/>
      <c r="D109" s="123" t="s">
        <v>128</v>
      </c>
      <c r="E109" s="123"/>
      <c r="F109" s="123"/>
      <c r="G109" s="123"/>
      <c r="H109" s="123"/>
      <c r="I109" s="124"/>
      <c r="J109" s="123" t="s">
        <v>129</v>
      </c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3"/>
      <c r="AF109" s="123"/>
      <c r="AG109" s="125">
        <f>'09 - Zpevněné plochy'!J30</f>
        <v>0</v>
      </c>
      <c r="AH109" s="124"/>
      <c r="AI109" s="124"/>
      <c r="AJ109" s="124"/>
      <c r="AK109" s="124"/>
      <c r="AL109" s="124"/>
      <c r="AM109" s="124"/>
      <c r="AN109" s="125">
        <f>SUM(AG109,AT109)</f>
        <v>0</v>
      </c>
      <c r="AO109" s="124"/>
      <c r="AP109" s="124"/>
      <c r="AQ109" s="126" t="s">
        <v>84</v>
      </c>
      <c r="AR109" s="127"/>
      <c r="AS109" s="128">
        <v>0</v>
      </c>
      <c r="AT109" s="129">
        <f>ROUND(SUM(AV109:AW109),2)</f>
        <v>0</v>
      </c>
      <c r="AU109" s="130">
        <f>'09 - Zpevněné plochy'!P121</f>
        <v>0</v>
      </c>
      <c r="AV109" s="129">
        <f>'09 - Zpevněné plochy'!J33</f>
        <v>0</v>
      </c>
      <c r="AW109" s="129">
        <f>'09 - Zpevněné plochy'!J34</f>
        <v>0</v>
      </c>
      <c r="AX109" s="129">
        <f>'09 - Zpevněné plochy'!J35</f>
        <v>0</v>
      </c>
      <c r="AY109" s="129">
        <f>'09 - Zpevněné plochy'!J36</f>
        <v>0</v>
      </c>
      <c r="AZ109" s="129">
        <f>'09 - Zpevněné plochy'!F33</f>
        <v>0</v>
      </c>
      <c r="BA109" s="129">
        <f>'09 - Zpevněné plochy'!F34</f>
        <v>0</v>
      </c>
      <c r="BB109" s="129">
        <f>'09 - Zpevněné plochy'!F35</f>
        <v>0</v>
      </c>
      <c r="BC109" s="129">
        <f>'09 - Zpevněné plochy'!F36</f>
        <v>0</v>
      </c>
      <c r="BD109" s="131">
        <f>'09 - Zpevněné plochy'!F37</f>
        <v>0</v>
      </c>
      <c r="BE109" s="7"/>
      <c r="BT109" s="132" t="s">
        <v>85</v>
      </c>
      <c r="BV109" s="132" t="s">
        <v>79</v>
      </c>
      <c r="BW109" s="132" t="s">
        <v>130</v>
      </c>
      <c r="BX109" s="132" t="s">
        <v>5</v>
      </c>
      <c r="CL109" s="132" t="s">
        <v>1</v>
      </c>
      <c r="CM109" s="132" t="s">
        <v>87</v>
      </c>
    </row>
    <row r="110" s="7" customFormat="1" ht="16.5" customHeight="1">
      <c r="A110" s="120" t="s">
        <v>81</v>
      </c>
      <c r="B110" s="121"/>
      <c r="C110" s="122"/>
      <c r="D110" s="123" t="s">
        <v>131</v>
      </c>
      <c r="E110" s="123"/>
      <c r="F110" s="123"/>
      <c r="G110" s="123"/>
      <c r="H110" s="123"/>
      <c r="I110" s="124"/>
      <c r="J110" s="123" t="s">
        <v>132</v>
      </c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3"/>
      <c r="AG110" s="125">
        <f>'VRN - Vedlejší rozpočtové...'!J30</f>
        <v>0</v>
      </c>
      <c r="AH110" s="124"/>
      <c r="AI110" s="124"/>
      <c r="AJ110" s="124"/>
      <c r="AK110" s="124"/>
      <c r="AL110" s="124"/>
      <c r="AM110" s="124"/>
      <c r="AN110" s="125">
        <f>SUM(AG110,AT110)</f>
        <v>0</v>
      </c>
      <c r="AO110" s="124"/>
      <c r="AP110" s="124"/>
      <c r="AQ110" s="126" t="s">
        <v>84</v>
      </c>
      <c r="AR110" s="127"/>
      <c r="AS110" s="143">
        <v>0</v>
      </c>
      <c r="AT110" s="144">
        <f>ROUND(SUM(AV110:AW110),2)</f>
        <v>0</v>
      </c>
      <c r="AU110" s="145">
        <f>'VRN - Vedlejší rozpočtové...'!P117</f>
        <v>0</v>
      </c>
      <c r="AV110" s="144">
        <f>'VRN - Vedlejší rozpočtové...'!J33</f>
        <v>0</v>
      </c>
      <c r="AW110" s="144">
        <f>'VRN - Vedlejší rozpočtové...'!J34</f>
        <v>0</v>
      </c>
      <c r="AX110" s="144">
        <f>'VRN - Vedlejší rozpočtové...'!J35</f>
        <v>0</v>
      </c>
      <c r="AY110" s="144">
        <f>'VRN - Vedlejší rozpočtové...'!J36</f>
        <v>0</v>
      </c>
      <c r="AZ110" s="144">
        <f>'VRN - Vedlejší rozpočtové...'!F33</f>
        <v>0</v>
      </c>
      <c r="BA110" s="144">
        <f>'VRN - Vedlejší rozpočtové...'!F34</f>
        <v>0</v>
      </c>
      <c r="BB110" s="144">
        <f>'VRN - Vedlejší rozpočtové...'!F35</f>
        <v>0</v>
      </c>
      <c r="BC110" s="144">
        <f>'VRN - Vedlejší rozpočtové...'!F36</f>
        <v>0</v>
      </c>
      <c r="BD110" s="146">
        <f>'VRN - Vedlejší rozpočtové...'!F37</f>
        <v>0</v>
      </c>
      <c r="BE110" s="7"/>
      <c r="BT110" s="132" t="s">
        <v>85</v>
      </c>
      <c r="BV110" s="132" t="s">
        <v>79</v>
      </c>
      <c r="BW110" s="132" t="s">
        <v>133</v>
      </c>
      <c r="BX110" s="132" t="s">
        <v>5</v>
      </c>
      <c r="CL110" s="132" t="s">
        <v>1</v>
      </c>
      <c r="CM110" s="132" t="s">
        <v>87</v>
      </c>
    </row>
    <row r="111" s="2" customFormat="1" ht="30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5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45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</row>
  </sheetData>
  <sheetProtection sheet="1" formatColumns="0" formatRows="0" objects="1" scenarios="1" spinCount="100000" saltValue="LVY1GOLf3d8DsGfXFIOHYmbAX5vabEJbzwcwq45wyPKwQj90oPctlzc67/1dt9z7QarixYD4nWfPWBQn0GVOXw==" hashValue="WXvbYHqI8C+rxSW8wp4C4eq4H/Osigf59V7VRO0r2DBPpKnnhxsyRu0a/P55oTsk7N0/c1wqgREns6UUQ4WIkg==" algorithmName="SHA-512" password="CC35"/>
  <mergeCells count="102">
    <mergeCell ref="C92:G92"/>
    <mergeCell ref="D97:H97"/>
    <mergeCell ref="D103:H103"/>
    <mergeCell ref="D98:H98"/>
    <mergeCell ref="D100:H100"/>
    <mergeCell ref="D96:H96"/>
    <mergeCell ref="D99:H99"/>
    <mergeCell ref="D95:H95"/>
    <mergeCell ref="E104:I104"/>
    <mergeCell ref="E102:I102"/>
    <mergeCell ref="E101:I101"/>
    <mergeCell ref="I92:AF92"/>
    <mergeCell ref="J96:AF96"/>
    <mergeCell ref="J95:AF95"/>
    <mergeCell ref="J100:AF100"/>
    <mergeCell ref="J98:AF98"/>
    <mergeCell ref="J103:AF103"/>
    <mergeCell ref="J99:AF99"/>
    <mergeCell ref="J97:AF97"/>
    <mergeCell ref="K104:AF104"/>
    <mergeCell ref="K101:AF101"/>
    <mergeCell ref="K102:AF102"/>
    <mergeCell ref="L85:AO85"/>
    <mergeCell ref="E105:I105"/>
    <mergeCell ref="K105:AF105"/>
    <mergeCell ref="E106:I106"/>
    <mergeCell ref="K106:AF106"/>
    <mergeCell ref="E107:I107"/>
    <mergeCell ref="K107:AF107"/>
    <mergeCell ref="D108:H108"/>
    <mergeCell ref="J108:AF108"/>
    <mergeCell ref="D109:H109"/>
    <mergeCell ref="J109:AF109"/>
    <mergeCell ref="D110:H110"/>
    <mergeCell ref="J110:AF110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2:AM102"/>
    <mergeCell ref="AG104:AM104"/>
    <mergeCell ref="AG96:AM96"/>
    <mergeCell ref="AG98:AM98"/>
    <mergeCell ref="AG101:AM101"/>
    <mergeCell ref="AG95:AM95"/>
    <mergeCell ref="AG99:AM99"/>
    <mergeCell ref="AG97:AM97"/>
    <mergeCell ref="AG100:AM100"/>
    <mergeCell ref="AG103:AM103"/>
    <mergeCell ref="AG92:AM92"/>
    <mergeCell ref="AM89:AP89"/>
    <mergeCell ref="AM87:AN87"/>
    <mergeCell ref="AM90:AP90"/>
    <mergeCell ref="AN103:AP103"/>
    <mergeCell ref="AN104:AP104"/>
    <mergeCell ref="AN97:AP97"/>
    <mergeCell ref="AN101:AP101"/>
    <mergeCell ref="AN92:AP92"/>
    <mergeCell ref="AN100:AP100"/>
    <mergeCell ref="AN99:AP99"/>
    <mergeCell ref="AN95:AP95"/>
    <mergeCell ref="AN96:AP96"/>
    <mergeCell ref="AN102:AP10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94:AP94"/>
  </mergeCells>
  <hyperlinks>
    <hyperlink ref="A95" location="'01 - Bourací práce'!C2" display="/"/>
    <hyperlink ref="A96" location="'02 - Nové konstrukce'!C2" display="/"/>
    <hyperlink ref="A97" location="'03 - Zateplení obvodového...'!C2" display="/"/>
    <hyperlink ref="A98" location="'04 - Střešní plášť'!C2" display="/"/>
    <hyperlink ref="A99" location="'05 - Rozpočet ÚT'!C2" display="/"/>
    <hyperlink ref="A101" location="'06.1 - Vzduchotechnika do...'!C2" display="/"/>
    <hyperlink ref="A102" location="'06.2 - Vzduchotechnika mo...'!C2" display="/"/>
    <hyperlink ref="A104" location="'07.1 - Instalace NN - dod...'!C2" display="/"/>
    <hyperlink ref="A105" location="'07.2 - Instalace NN - MONTÁŽ'!C2" display="/"/>
    <hyperlink ref="A106" location="'07.3 - Sdělovací rozvody ...'!C2" display="/"/>
    <hyperlink ref="A107" location="'07.4 - Sdělovací rozvody ...'!C2" display="/"/>
    <hyperlink ref="A108" location="'08 - ZTI '!C2" display="/"/>
    <hyperlink ref="A109" location="'09 - Zpevněné plochy'!C2" display="/"/>
    <hyperlink ref="A11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1" customFormat="1" ht="12" customHeight="1">
      <c r="B8" s="21"/>
      <c r="D8" s="151" t="s">
        <v>135</v>
      </c>
      <c r="L8" s="21"/>
    </row>
    <row r="9" s="2" customFormat="1" ht="16.5" customHeight="1">
      <c r="A9" s="39"/>
      <c r="B9" s="45"/>
      <c r="C9" s="39"/>
      <c r="D9" s="39"/>
      <c r="E9" s="152" t="s">
        <v>2106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1990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2252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34</v>
      </c>
      <c r="G14" s="39"/>
      <c r="H14" s="39"/>
      <c r="I14" s="151" t="s">
        <v>22</v>
      </c>
      <c r="J14" s="154" t="str">
        <f>'Rekapitulace stavby'!AN8</f>
        <v>15. 9. 2023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>Město Rychnov nad Kněžnou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>IRBOS s.r.o., Kostelec nad Orlicí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ROUND((SUM(BE122:BE204)),  2)</f>
        <v>0</v>
      </c>
      <c r="G35" s="39"/>
      <c r="H35" s="39"/>
      <c r="I35" s="165">
        <v>0.20999999999999999</v>
      </c>
      <c r="J35" s="164">
        <f>ROUND(((SUM(BE122:BE204))*I35),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ROUND((SUM(BF122:BF204)),  2)</f>
        <v>0</v>
      </c>
      <c r="G36" s="39"/>
      <c r="H36" s="39"/>
      <c r="I36" s="165">
        <v>0.14999999999999999</v>
      </c>
      <c r="J36" s="164">
        <f>ROUND(((SUM(BF122:BF204))*I36),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ROUND((SUM(BG122:BG204)),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ROUND((SUM(BH122:BH204)),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ROUND((SUM(BI122:BI204)),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2106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1990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07.2 - Instalace NN - MONTÁŽ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15. 9. 2023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Město Rychnov nad Kněžnou</v>
      </c>
      <c r="G93" s="41"/>
      <c r="H93" s="41"/>
      <c r="I93" s="33" t="s">
        <v>30</v>
      </c>
      <c r="J93" s="37" t="str">
        <f>E23</f>
        <v>IRBOS s.r.o., Kostelec nad Orlicí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138</v>
      </c>
      <c r="D96" s="186"/>
      <c r="E96" s="186"/>
      <c r="F96" s="186"/>
      <c r="G96" s="186"/>
      <c r="H96" s="186"/>
      <c r="I96" s="186"/>
      <c r="J96" s="187" t="s">
        <v>139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140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141</v>
      </c>
    </row>
    <row r="99" s="9" customFormat="1" ht="24.96" customHeight="1">
      <c r="A99" s="9"/>
      <c r="B99" s="189"/>
      <c r="C99" s="190"/>
      <c r="D99" s="191" t="s">
        <v>2108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2109</v>
      </c>
      <c r="E100" s="192"/>
      <c r="F100" s="192"/>
      <c r="G100" s="192"/>
      <c r="H100" s="192"/>
      <c r="I100" s="192"/>
      <c r="J100" s="193">
        <f>J128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160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4" t="str">
        <f>E7</f>
        <v>Administrativní zázemí VAK Rychnov nad Kněžnou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135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2106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1990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07.2 - Instalace NN - MONTÁŽ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 xml:space="preserve"> </v>
      </c>
      <c r="G116" s="41"/>
      <c r="H116" s="41"/>
      <c r="I116" s="33" t="s">
        <v>22</v>
      </c>
      <c r="J116" s="80" t="str">
        <f>IF(J14="","",J14)</f>
        <v>15. 9. 2023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E17</f>
        <v>Město Rychnov nad Kněžnou</v>
      </c>
      <c r="G118" s="41"/>
      <c r="H118" s="41"/>
      <c r="I118" s="33" t="s">
        <v>30</v>
      </c>
      <c r="J118" s="37" t="str">
        <f>E23</f>
        <v>IRBOS s.r.o., Kostelec nad Orlicí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33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161</v>
      </c>
      <c r="D121" s="203" t="s">
        <v>62</v>
      </c>
      <c r="E121" s="203" t="s">
        <v>58</v>
      </c>
      <c r="F121" s="203" t="s">
        <v>59</v>
      </c>
      <c r="G121" s="203" t="s">
        <v>162</v>
      </c>
      <c r="H121" s="203" t="s">
        <v>163</v>
      </c>
      <c r="I121" s="203" t="s">
        <v>164</v>
      </c>
      <c r="J121" s="203" t="s">
        <v>139</v>
      </c>
      <c r="K121" s="204" t="s">
        <v>165</v>
      </c>
      <c r="L121" s="205"/>
      <c r="M121" s="101" t="s">
        <v>1</v>
      </c>
      <c r="N121" s="102" t="s">
        <v>41</v>
      </c>
      <c r="O121" s="102" t="s">
        <v>166</v>
      </c>
      <c r="P121" s="102" t="s">
        <v>167</v>
      </c>
      <c r="Q121" s="102" t="s">
        <v>168</v>
      </c>
      <c r="R121" s="102" t="s">
        <v>169</v>
      </c>
      <c r="S121" s="102" t="s">
        <v>170</v>
      </c>
      <c r="T121" s="103" t="s">
        <v>171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172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P123+P128</f>
        <v>0</v>
      </c>
      <c r="Q122" s="105"/>
      <c r="R122" s="208">
        <f>R123+R128</f>
        <v>0</v>
      </c>
      <c r="S122" s="105"/>
      <c r="T122" s="209">
        <f>T123+T128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141</v>
      </c>
      <c r="BK122" s="210">
        <f>BK123+BK128</f>
        <v>0</v>
      </c>
    </row>
    <row r="123" s="12" customFormat="1" ht="25.92" customHeight="1">
      <c r="A123" s="12"/>
      <c r="B123" s="211"/>
      <c r="C123" s="212"/>
      <c r="D123" s="213" t="s">
        <v>76</v>
      </c>
      <c r="E123" s="214" t="s">
        <v>1993</v>
      </c>
      <c r="F123" s="214" t="s">
        <v>2110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SUM(P124:P127)</f>
        <v>0</v>
      </c>
      <c r="Q123" s="219"/>
      <c r="R123" s="220">
        <f>SUM(R124:R127)</f>
        <v>0</v>
      </c>
      <c r="S123" s="219"/>
      <c r="T123" s="221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85</v>
      </c>
      <c r="AT123" s="223" t="s">
        <v>76</v>
      </c>
      <c r="AU123" s="223" t="s">
        <v>77</v>
      </c>
      <c r="AY123" s="222" t="s">
        <v>175</v>
      </c>
      <c r="BK123" s="224">
        <f>SUM(BK124:BK127)</f>
        <v>0</v>
      </c>
    </row>
    <row r="124" s="2" customFormat="1" ht="37.8" customHeight="1">
      <c r="A124" s="39"/>
      <c r="B124" s="40"/>
      <c r="C124" s="227" t="s">
        <v>85</v>
      </c>
      <c r="D124" s="227" t="s">
        <v>177</v>
      </c>
      <c r="E124" s="228" t="s">
        <v>2253</v>
      </c>
      <c r="F124" s="229" t="s">
        <v>2112</v>
      </c>
      <c r="G124" s="230" t="s">
        <v>1997</v>
      </c>
      <c r="H124" s="231">
        <v>1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182</v>
      </c>
      <c r="AT124" s="238" t="s">
        <v>177</v>
      </c>
      <c r="AU124" s="238" t="s">
        <v>85</v>
      </c>
      <c r="AY124" s="18" t="s">
        <v>175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182</v>
      </c>
      <c r="BM124" s="238" t="s">
        <v>87</v>
      </c>
    </row>
    <row r="125" s="2" customFormat="1" ht="76.35" customHeight="1">
      <c r="A125" s="39"/>
      <c r="B125" s="40"/>
      <c r="C125" s="227" t="s">
        <v>87</v>
      </c>
      <c r="D125" s="227" t="s">
        <v>177</v>
      </c>
      <c r="E125" s="228" t="s">
        <v>2254</v>
      </c>
      <c r="F125" s="229" t="s">
        <v>2114</v>
      </c>
      <c r="G125" s="230" t="s">
        <v>1997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182</v>
      </c>
      <c r="AT125" s="238" t="s">
        <v>177</v>
      </c>
      <c r="AU125" s="238" t="s">
        <v>85</v>
      </c>
      <c r="AY125" s="18" t="s">
        <v>175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182</v>
      </c>
      <c r="BM125" s="238" t="s">
        <v>182</v>
      </c>
    </row>
    <row r="126" s="2" customFormat="1" ht="78" customHeight="1">
      <c r="A126" s="39"/>
      <c r="B126" s="40"/>
      <c r="C126" s="227" t="s">
        <v>192</v>
      </c>
      <c r="D126" s="227" t="s">
        <v>177</v>
      </c>
      <c r="E126" s="228" t="s">
        <v>2255</v>
      </c>
      <c r="F126" s="229" t="s">
        <v>2116</v>
      </c>
      <c r="G126" s="230" t="s">
        <v>1997</v>
      </c>
      <c r="H126" s="231">
        <v>1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42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182</v>
      </c>
      <c r="AT126" s="238" t="s">
        <v>177</v>
      </c>
      <c r="AU126" s="238" t="s">
        <v>85</v>
      </c>
      <c r="AY126" s="18" t="s">
        <v>175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182</v>
      </c>
      <c r="BM126" s="238" t="s">
        <v>220</v>
      </c>
    </row>
    <row r="127" s="2" customFormat="1" ht="16.5" customHeight="1">
      <c r="A127" s="39"/>
      <c r="B127" s="40"/>
      <c r="C127" s="227" t="s">
        <v>182</v>
      </c>
      <c r="D127" s="227" t="s">
        <v>177</v>
      </c>
      <c r="E127" s="228" t="s">
        <v>2256</v>
      </c>
      <c r="F127" s="229" t="s">
        <v>2118</v>
      </c>
      <c r="G127" s="230" t="s">
        <v>1997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182</v>
      </c>
      <c r="AT127" s="238" t="s">
        <v>177</v>
      </c>
      <c r="AU127" s="238" t="s">
        <v>85</v>
      </c>
      <c r="AY127" s="18" t="s">
        <v>175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182</v>
      </c>
      <c r="BM127" s="238" t="s">
        <v>230</v>
      </c>
    </row>
    <row r="128" s="12" customFormat="1" ht="25.92" customHeight="1">
      <c r="A128" s="12"/>
      <c r="B128" s="211"/>
      <c r="C128" s="212"/>
      <c r="D128" s="213" t="s">
        <v>76</v>
      </c>
      <c r="E128" s="214" t="s">
        <v>2119</v>
      </c>
      <c r="F128" s="214" t="s">
        <v>2120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SUM(P129:P204)</f>
        <v>0</v>
      </c>
      <c r="Q128" s="219"/>
      <c r="R128" s="220">
        <f>SUM(R129:R204)</f>
        <v>0</v>
      </c>
      <c r="S128" s="219"/>
      <c r="T128" s="221">
        <f>SUM(T129:T204)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85</v>
      </c>
      <c r="AT128" s="223" t="s">
        <v>76</v>
      </c>
      <c r="AU128" s="223" t="s">
        <v>77</v>
      </c>
      <c r="AY128" s="222" t="s">
        <v>175</v>
      </c>
      <c r="BK128" s="224">
        <f>SUM(BK129:BK204)</f>
        <v>0</v>
      </c>
    </row>
    <row r="129" s="2" customFormat="1" ht="37.8" customHeight="1">
      <c r="A129" s="39"/>
      <c r="B129" s="40"/>
      <c r="C129" s="227" t="s">
        <v>85</v>
      </c>
      <c r="D129" s="227" t="s">
        <v>177</v>
      </c>
      <c r="E129" s="228" t="s">
        <v>2257</v>
      </c>
      <c r="F129" s="229" t="s">
        <v>2122</v>
      </c>
      <c r="G129" s="230" t="s">
        <v>1997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182</v>
      </c>
      <c r="AT129" s="238" t="s">
        <v>177</v>
      </c>
      <c r="AU129" s="238" t="s">
        <v>85</v>
      </c>
      <c r="AY129" s="18" t="s">
        <v>175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182</v>
      </c>
      <c r="BM129" s="238" t="s">
        <v>238</v>
      </c>
    </row>
    <row r="130" s="2" customFormat="1" ht="24.15" customHeight="1">
      <c r="A130" s="39"/>
      <c r="B130" s="40"/>
      <c r="C130" s="227" t="s">
        <v>87</v>
      </c>
      <c r="D130" s="227" t="s">
        <v>177</v>
      </c>
      <c r="E130" s="228" t="s">
        <v>2258</v>
      </c>
      <c r="F130" s="229" t="s">
        <v>2124</v>
      </c>
      <c r="G130" s="230" t="s">
        <v>1997</v>
      </c>
      <c r="H130" s="231">
        <v>1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177</v>
      </c>
      <c r="AU130" s="238" t="s">
        <v>85</v>
      </c>
      <c r="AY130" s="18" t="s">
        <v>175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182</v>
      </c>
      <c r="BM130" s="238" t="s">
        <v>267</v>
      </c>
    </row>
    <row r="131" s="2" customFormat="1" ht="16.5" customHeight="1">
      <c r="A131" s="39"/>
      <c r="B131" s="40"/>
      <c r="C131" s="227" t="s">
        <v>192</v>
      </c>
      <c r="D131" s="227" t="s">
        <v>177</v>
      </c>
      <c r="E131" s="228" t="s">
        <v>2259</v>
      </c>
      <c r="F131" s="229" t="s">
        <v>2126</v>
      </c>
      <c r="G131" s="230" t="s">
        <v>1997</v>
      </c>
      <c r="H131" s="231">
        <v>11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182</v>
      </c>
      <c r="AT131" s="238" t="s">
        <v>177</v>
      </c>
      <c r="AU131" s="238" t="s">
        <v>85</v>
      </c>
      <c r="AY131" s="18" t="s">
        <v>175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182</v>
      </c>
      <c r="BM131" s="238" t="s">
        <v>281</v>
      </c>
    </row>
    <row r="132" s="2" customFormat="1" ht="16.5" customHeight="1">
      <c r="A132" s="39"/>
      <c r="B132" s="40"/>
      <c r="C132" s="227" t="s">
        <v>182</v>
      </c>
      <c r="D132" s="227" t="s">
        <v>177</v>
      </c>
      <c r="E132" s="228" t="s">
        <v>2260</v>
      </c>
      <c r="F132" s="229" t="s">
        <v>2128</v>
      </c>
      <c r="G132" s="230" t="s">
        <v>1997</v>
      </c>
      <c r="H132" s="231">
        <v>11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177</v>
      </c>
      <c r="AU132" s="238" t="s">
        <v>85</v>
      </c>
      <c r="AY132" s="18" t="s">
        <v>175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182</v>
      </c>
      <c r="BM132" s="238" t="s">
        <v>295</v>
      </c>
    </row>
    <row r="133" s="2" customFormat="1" ht="16.5" customHeight="1">
      <c r="A133" s="39"/>
      <c r="B133" s="40"/>
      <c r="C133" s="227" t="s">
        <v>211</v>
      </c>
      <c r="D133" s="227" t="s">
        <v>177</v>
      </c>
      <c r="E133" s="228" t="s">
        <v>2261</v>
      </c>
      <c r="F133" s="229" t="s">
        <v>2130</v>
      </c>
      <c r="G133" s="230" t="s">
        <v>1997</v>
      </c>
      <c r="H133" s="231">
        <v>3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42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182</v>
      </c>
      <c r="AT133" s="238" t="s">
        <v>177</v>
      </c>
      <c r="AU133" s="238" t="s">
        <v>85</v>
      </c>
      <c r="AY133" s="18" t="s">
        <v>175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182</v>
      </c>
      <c r="BM133" s="238" t="s">
        <v>307</v>
      </c>
    </row>
    <row r="134" s="2" customFormat="1" ht="16.5" customHeight="1">
      <c r="A134" s="39"/>
      <c r="B134" s="40"/>
      <c r="C134" s="227" t="s">
        <v>220</v>
      </c>
      <c r="D134" s="227" t="s">
        <v>177</v>
      </c>
      <c r="E134" s="228" t="s">
        <v>2262</v>
      </c>
      <c r="F134" s="229" t="s">
        <v>2132</v>
      </c>
      <c r="G134" s="230" t="s">
        <v>1997</v>
      </c>
      <c r="H134" s="231">
        <v>1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42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182</v>
      </c>
      <c r="AT134" s="238" t="s">
        <v>177</v>
      </c>
      <c r="AU134" s="238" t="s">
        <v>85</v>
      </c>
      <c r="AY134" s="18" t="s">
        <v>175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182</v>
      </c>
      <c r="BM134" s="238" t="s">
        <v>319</v>
      </c>
    </row>
    <row r="135" s="2" customFormat="1" ht="37.8" customHeight="1">
      <c r="A135" s="39"/>
      <c r="B135" s="40"/>
      <c r="C135" s="227" t="s">
        <v>230</v>
      </c>
      <c r="D135" s="227" t="s">
        <v>177</v>
      </c>
      <c r="E135" s="228" t="s">
        <v>2263</v>
      </c>
      <c r="F135" s="229" t="s">
        <v>2134</v>
      </c>
      <c r="G135" s="230" t="s">
        <v>1997</v>
      </c>
      <c r="H135" s="231">
        <v>9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42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182</v>
      </c>
      <c r="AT135" s="238" t="s">
        <v>177</v>
      </c>
      <c r="AU135" s="238" t="s">
        <v>85</v>
      </c>
      <c r="AY135" s="18" t="s">
        <v>175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182</v>
      </c>
      <c r="BM135" s="238" t="s">
        <v>327</v>
      </c>
    </row>
    <row r="136" s="2" customFormat="1" ht="37.8" customHeight="1">
      <c r="A136" s="39"/>
      <c r="B136" s="40"/>
      <c r="C136" s="227" t="s">
        <v>199</v>
      </c>
      <c r="D136" s="227" t="s">
        <v>177</v>
      </c>
      <c r="E136" s="228" t="s">
        <v>2264</v>
      </c>
      <c r="F136" s="229" t="s">
        <v>2136</v>
      </c>
      <c r="G136" s="230" t="s">
        <v>1997</v>
      </c>
      <c r="H136" s="231">
        <v>12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182</v>
      </c>
      <c r="AT136" s="238" t="s">
        <v>177</v>
      </c>
      <c r="AU136" s="238" t="s">
        <v>85</v>
      </c>
      <c r="AY136" s="18" t="s">
        <v>175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182</v>
      </c>
      <c r="BM136" s="238" t="s">
        <v>341</v>
      </c>
    </row>
    <row r="137" s="2" customFormat="1" ht="37.8" customHeight="1">
      <c r="A137" s="39"/>
      <c r="B137" s="40"/>
      <c r="C137" s="227" t="s">
        <v>238</v>
      </c>
      <c r="D137" s="227" t="s">
        <v>177</v>
      </c>
      <c r="E137" s="228" t="s">
        <v>2265</v>
      </c>
      <c r="F137" s="229" t="s">
        <v>2138</v>
      </c>
      <c r="G137" s="230" t="s">
        <v>1997</v>
      </c>
      <c r="H137" s="231">
        <v>52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182</v>
      </c>
      <c r="AT137" s="238" t="s">
        <v>177</v>
      </c>
      <c r="AU137" s="238" t="s">
        <v>85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182</v>
      </c>
      <c r="BM137" s="238" t="s">
        <v>380</v>
      </c>
    </row>
    <row r="138" s="2" customFormat="1" ht="37.8" customHeight="1">
      <c r="A138" s="39"/>
      <c r="B138" s="40"/>
      <c r="C138" s="227" t="s">
        <v>262</v>
      </c>
      <c r="D138" s="227" t="s">
        <v>177</v>
      </c>
      <c r="E138" s="228" t="s">
        <v>2266</v>
      </c>
      <c r="F138" s="229" t="s">
        <v>2140</v>
      </c>
      <c r="G138" s="230" t="s">
        <v>1997</v>
      </c>
      <c r="H138" s="231">
        <v>2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182</v>
      </c>
      <c r="AT138" s="238" t="s">
        <v>177</v>
      </c>
      <c r="AU138" s="238" t="s">
        <v>85</v>
      </c>
      <c r="AY138" s="18" t="s">
        <v>175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182</v>
      </c>
      <c r="BM138" s="238" t="s">
        <v>389</v>
      </c>
    </row>
    <row r="139" s="2" customFormat="1" ht="37.8" customHeight="1">
      <c r="A139" s="39"/>
      <c r="B139" s="40"/>
      <c r="C139" s="227" t="s">
        <v>267</v>
      </c>
      <c r="D139" s="227" t="s">
        <v>177</v>
      </c>
      <c r="E139" s="228" t="s">
        <v>2267</v>
      </c>
      <c r="F139" s="229" t="s">
        <v>2142</v>
      </c>
      <c r="G139" s="230" t="s">
        <v>1997</v>
      </c>
      <c r="H139" s="231">
        <v>5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42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182</v>
      </c>
      <c r="AT139" s="238" t="s">
        <v>177</v>
      </c>
      <c r="AU139" s="238" t="s">
        <v>85</v>
      </c>
      <c r="AY139" s="18" t="s">
        <v>175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182</v>
      </c>
      <c r="BM139" s="238" t="s">
        <v>403</v>
      </c>
    </row>
    <row r="140" s="2" customFormat="1" ht="37.8" customHeight="1">
      <c r="A140" s="39"/>
      <c r="B140" s="40"/>
      <c r="C140" s="227" t="s">
        <v>276</v>
      </c>
      <c r="D140" s="227" t="s">
        <v>177</v>
      </c>
      <c r="E140" s="228" t="s">
        <v>2268</v>
      </c>
      <c r="F140" s="229" t="s">
        <v>2144</v>
      </c>
      <c r="G140" s="230" t="s">
        <v>1997</v>
      </c>
      <c r="H140" s="231">
        <v>14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177</v>
      </c>
      <c r="AU140" s="238" t="s">
        <v>85</v>
      </c>
      <c r="AY140" s="18" t="s">
        <v>175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182</v>
      </c>
      <c r="BM140" s="238" t="s">
        <v>413</v>
      </c>
    </row>
    <row r="141" s="2" customFormat="1" ht="37.8" customHeight="1">
      <c r="A141" s="39"/>
      <c r="B141" s="40"/>
      <c r="C141" s="227" t="s">
        <v>281</v>
      </c>
      <c r="D141" s="227" t="s">
        <v>177</v>
      </c>
      <c r="E141" s="228" t="s">
        <v>2269</v>
      </c>
      <c r="F141" s="229" t="s">
        <v>2146</v>
      </c>
      <c r="G141" s="230" t="s">
        <v>1997</v>
      </c>
      <c r="H141" s="231">
        <v>3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182</v>
      </c>
      <c r="AT141" s="238" t="s">
        <v>177</v>
      </c>
      <c r="AU141" s="238" t="s">
        <v>85</v>
      </c>
      <c r="AY141" s="18" t="s">
        <v>175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182</v>
      </c>
      <c r="BM141" s="238" t="s">
        <v>424</v>
      </c>
    </row>
    <row r="142" s="2" customFormat="1" ht="21.75" customHeight="1">
      <c r="A142" s="39"/>
      <c r="B142" s="40"/>
      <c r="C142" s="227" t="s">
        <v>8</v>
      </c>
      <c r="D142" s="227" t="s">
        <v>177</v>
      </c>
      <c r="E142" s="228" t="s">
        <v>2270</v>
      </c>
      <c r="F142" s="229" t="s">
        <v>2148</v>
      </c>
      <c r="G142" s="230" t="s">
        <v>1997</v>
      </c>
      <c r="H142" s="231">
        <v>7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42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182</v>
      </c>
      <c r="AT142" s="238" t="s">
        <v>177</v>
      </c>
      <c r="AU142" s="238" t="s">
        <v>85</v>
      </c>
      <c r="AY142" s="18" t="s">
        <v>175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182</v>
      </c>
      <c r="BM142" s="238" t="s">
        <v>436</v>
      </c>
    </row>
    <row r="143" s="2" customFormat="1" ht="24.15" customHeight="1">
      <c r="A143" s="39"/>
      <c r="B143" s="40"/>
      <c r="C143" s="227" t="s">
        <v>295</v>
      </c>
      <c r="D143" s="227" t="s">
        <v>177</v>
      </c>
      <c r="E143" s="228" t="s">
        <v>2271</v>
      </c>
      <c r="F143" s="229" t="s">
        <v>2150</v>
      </c>
      <c r="G143" s="230" t="s">
        <v>1997</v>
      </c>
      <c r="H143" s="231">
        <v>4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42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182</v>
      </c>
      <c r="AT143" s="238" t="s">
        <v>177</v>
      </c>
      <c r="AU143" s="238" t="s">
        <v>85</v>
      </c>
      <c r="AY143" s="18" t="s">
        <v>175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182</v>
      </c>
      <c r="BM143" s="238" t="s">
        <v>444</v>
      </c>
    </row>
    <row r="144" s="2" customFormat="1" ht="16.5" customHeight="1">
      <c r="A144" s="39"/>
      <c r="B144" s="40"/>
      <c r="C144" s="227" t="s">
        <v>300</v>
      </c>
      <c r="D144" s="227" t="s">
        <v>177</v>
      </c>
      <c r="E144" s="228" t="s">
        <v>2272</v>
      </c>
      <c r="F144" s="229" t="s">
        <v>2152</v>
      </c>
      <c r="G144" s="230" t="s">
        <v>1997</v>
      </c>
      <c r="H144" s="231">
        <v>17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182</v>
      </c>
      <c r="AT144" s="238" t="s">
        <v>177</v>
      </c>
      <c r="AU144" s="238" t="s">
        <v>85</v>
      </c>
      <c r="AY144" s="18" t="s">
        <v>175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182</v>
      </c>
      <c r="BM144" s="238" t="s">
        <v>455</v>
      </c>
    </row>
    <row r="145" s="2" customFormat="1" ht="16.5" customHeight="1">
      <c r="A145" s="39"/>
      <c r="B145" s="40"/>
      <c r="C145" s="227" t="s">
        <v>307</v>
      </c>
      <c r="D145" s="227" t="s">
        <v>177</v>
      </c>
      <c r="E145" s="228" t="s">
        <v>2273</v>
      </c>
      <c r="F145" s="229" t="s">
        <v>2154</v>
      </c>
      <c r="G145" s="230" t="s">
        <v>1997</v>
      </c>
      <c r="H145" s="231">
        <v>8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182</v>
      </c>
      <c r="AT145" s="238" t="s">
        <v>177</v>
      </c>
      <c r="AU145" s="238" t="s">
        <v>85</v>
      </c>
      <c r="AY145" s="18" t="s">
        <v>175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182</v>
      </c>
      <c r="BM145" s="238" t="s">
        <v>473</v>
      </c>
    </row>
    <row r="146" s="2" customFormat="1" ht="16.5" customHeight="1">
      <c r="A146" s="39"/>
      <c r="B146" s="40"/>
      <c r="C146" s="227" t="s">
        <v>314</v>
      </c>
      <c r="D146" s="227" t="s">
        <v>177</v>
      </c>
      <c r="E146" s="228" t="s">
        <v>2274</v>
      </c>
      <c r="F146" s="229" t="s">
        <v>2156</v>
      </c>
      <c r="G146" s="230" t="s">
        <v>1997</v>
      </c>
      <c r="H146" s="231">
        <v>14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42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182</v>
      </c>
      <c r="AT146" s="238" t="s">
        <v>177</v>
      </c>
      <c r="AU146" s="238" t="s">
        <v>85</v>
      </c>
      <c r="AY146" s="18" t="s">
        <v>175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182</v>
      </c>
      <c r="BM146" s="238" t="s">
        <v>483</v>
      </c>
    </row>
    <row r="147" s="2" customFormat="1" ht="16.5" customHeight="1">
      <c r="A147" s="39"/>
      <c r="B147" s="40"/>
      <c r="C147" s="227" t="s">
        <v>319</v>
      </c>
      <c r="D147" s="227" t="s">
        <v>177</v>
      </c>
      <c r="E147" s="228" t="s">
        <v>2275</v>
      </c>
      <c r="F147" s="229" t="s">
        <v>2158</v>
      </c>
      <c r="G147" s="230" t="s">
        <v>1997</v>
      </c>
      <c r="H147" s="231">
        <v>2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182</v>
      </c>
      <c r="AT147" s="238" t="s">
        <v>177</v>
      </c>
      <c r="AU147" s="238" t="s">
        <v>85</v>
      </c>
      <c r="AY147" s="18" t="s">
        <v>175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182</v>
      </c>
      <c r="BM147" s="238" t="s">
        <v>494</v>
      </c>
    </row>
    <row r="148" s="2" customFormat="1" ht="16.5" customHeight="1">
      <c r="A148" s="39"/>
      <c r="B148" s="40"/>
      <c r="C148" s="227" t="s">
        <v>7</v>
      </c>
      <c r="D148" s="227" t="s">
        <v>177</v>
      </c>
      <c r="E148" s="228" t="s">
        <v>2276</v>
      </c>
      <c r="F148" s="229" t="s">
        <v>2160</v>
      </c>
      <c r="G148" s="230" t="s">
        <v>1997</v>
      </c>
      <c r="H148" s="231">
        <v>2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182</v>
      </c>
      <c r="AT148" s="238" t="s">
        <v>177</v>
      </c>
      <c r="AU148" s="238" t="s">
        <v>85</v>
      </c>
      <c r="AY148" s="18" t="s">
        <v>175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182</v>
      </c>
      <c r="BM148" s="238" t="s">
        <v>505</v>
      </c>
    </row>
    <row r="149" s="2" customFormat="1" ht="37.8" customHeight="1">
      <c r="A149" s="39"/>
      <c r="B149" s="40"/>
      <c r="C149" s="227" t="s">
        <v>327</v>
      </c>
      <c r="D149" s="227" t="s">
        <v>177</v>
      </c>
      <c r="E149" s="228" t="s">
        <v>2277</v>
      </c>
      <c r="F149" s="229" t="s">
        <v>2162</v>
      </c>
      <c r="G149" s="230" t="s">
        <v>1997</v>
      </c>
      <c r="H149" s="231">
        <v>11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182</v>
      </c>
      <c r="AT149" s="238" t="s">
        <v>177</v>
      </c>
      <c r="AU149" s="238" t="s">
        <v>85</v>
      </c>
      <c r="AY149" s="18" t="s">
        <v>175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182</v>
      </c>
      <c r="BM149" s="238" t="s">
        <v>541</v>
      </c>
    </row>
    <row r="150" s="2" customFormat="1" ht="16.5" customHeight="1">
      <c r="A150" s="39"/>
      <c r="B150" s="40"/>
      <c r="C150" s="227" t="s">
        <v>333</v>
      </c>
      <c r="D150" s="227" t="s">
        <v>177</v>
      </c>
      <c r="E150" s="228" t="s">
        <v>2278</v>
      </c>
      <c r="F150" s="229" t="s">
        <v>2164</v>
      </c>
      <c r="G150" s="230" t="s">
        <v>1997</v>
      </c>
      <c r="H150" s="231">
        <v>26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182</v>
      </c>
      <c r="AT150" s="238" t="s">
        <v>177</v>
      </c>
      <c r="AU150" s="238" t="s">
        <v>85</v>
      </c>
      <c r="AY150" s="18" t="s">
        <v>175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182</v>
      </c>
      <c r="BM150" s="238" t="s">
        <v>563</v>
      </c>
    </row>
    <row r="151" s="2" customFormat="1" ht="16.5" customHeight="1">
      <c r="A151" s="39"/>
      <c r="B151" s="40"/>
      <c r="C151" s="227" t="s">
        <v>341</v>
      </c>
      <c r="D151" s="227" t="s">
        <v>177</v>
      </c>
      <c r="E151" s="228" t="s">
        <v>2279</v>
      </c>
      <c r="F151" s="229" t="s">
        <v>2166</v>
      </c>
      <c r="G151" s="230" t="s">
        <v>1997</v>
      </c>
      <c r="H151" s="231">
        <v>2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182</v>
      </c>
      <c r="AT151" s="238" t="s">
        <v>177</v>
      </c>
      <c r="AU151" s="238" t="s">
        <v>85</v>
      </c>
      <c r="AY151" s="18" t="s">
        <v>175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182</v>
      </c>
      <c r="BM151" s="238" t="s">
        <v>886</v>
      </c>
    </row>
    <row r="152" s="2" customFormat="1" ht="16.5" customHeight="1">
      <c r="A152" s="39"/>
      <c r="B152" s="40"/>
      <c r="C152" s="227" t="s">
        <v>375</v>
      </c>
      <c r="D152" s="227" t="s">
        <v>177</v>
      </c>
      <c r="E152" s="228" t="s">
        <v>2280</v>
      </c>
      <c r="F152" s="229" t="s">
        <v>2168</v>
      </c>
      <c r="G152" s="230" t="s">
        <v>1997</v>
      </c>
      <c r="H152" s="231">
        <v>2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42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182</v>
      </c>
      <c r="AT152" s="238" t="s">
        <v>177</v>
      </c>
      <c r="AU152" s="238" t="s">
        <v>85</v>
      </c>
      <c r="AY152" s="18" t="s">
        <v>175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182</v>
      </c>
      <c r="BM152" s="238" t="s">
        <v>894</v>
      </c>
    </row>
    <row r="153" s="2" customFormat="1" ht="24.15" customHeight="1">
      <c r="A153" s="39"/>
      <c r="B153" s="40"/>
      <c r="C153" s="227" t="s">
        <v>380</v>
      </c>
      <c r="D153" s="227" t="s">
        <v>177</v>
      </c>
      <c r="E153" s="228" t="s">
        <v>2281</v>
      </c>
      <c r="F153" s="229" t="s">
        <v>2170</v>
      </c>
      <c r="G153" s="230" t="s">
        <v>1997</v>
      </c>
      <c r="H153" s="231">
        <v>13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182</v>
      </c>
      <c r="AT153" s="238" t="s">
        <v>177</v>
      </c>
      <c r="AU153" s="238" t="s">
        <v>85</v>
      </c>
      <c r="AY153" s="18" t="s">
        <v>175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182</v>
      </c>
      <c r="BM153" s="238" t="s">
        <v>470</v>
      </c>
    </row>
    <row r="154" s="2" customFormat="1" ht="24.15" customHeight="1">
      <c r="A154" s="39"/>
      <c r="B154" s="40"/>
      <c r="C154" s="227" t="s">
        <v>384</v>
      </c>
      <c r="D154" s="227" t="s">
        <v>177</v>
      </c>
      <c r="E154" s="228" t="s">
        <v>2282</v>
      </c>
      <c r="F154" s="229" t="s">
        <v>2172</v>
      </c>
      <c r="G154" s="230" t="s">
        <v>1997</v>
      </c>
      <c r="H154" s="231">
        <v>16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182</v>
      </c>
      <c r="AT154" s="238" t="s">
        <v>177</v>
      </c>
      <c r="AU154" s="238" t="s">
        <v>85</v>
      </c>
      <c r="AY154" s="18" t="s">
        <v>175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182</v>
      </c>
      <c r="BM154" s="238" t="s">
        <v>908</v>
      </c>
    </row>
    <row r="155" s="2" customFormat="1" ht="16.5" customHeight="1">
      <c r="A155" s="39"/>
      <c r="B155" s="40"/>
      <c r="C155" s="227" t="s">
        <v>389</v>
      </c>
      <c r="D155" s="227" t="s">
        <v>177</v>
      </c>
      <c r="E155" s="228" t="s">
        <v>2283</v>
      </c>
      <c r="F155" s="229" t="s">
        <v>2174</v>
      </c>
      <c r="G155" s="230" t="s">
        <v>1997</v>
      </c>
      <c r="H155" s="231">
        <v>60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42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182</v>
      </c>
      <c r="AT155" s="238" t="s">
        <v>177</v>
      </c>
      <c r="AU155" s="238" t="s">
        <v>85</v>
      </c>
      <c r="AY155" s="18" t="s">
        <v>175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182</v>
      </c>
      <c r="BM155" s="238" t="s">
        <v>918</v>
      </c>
    </row>
    <row r="156" s="2" customFormat="1" ht="37.8" customHeight="1">
      <c r="A156" s="39"/>
      <c r="B156" s="40"/>
      <c r="C156" s="227" t="s">
        <v>394</v>
      </c>
      <c r="D156" s="227" t="s">
        <v>177</v>
      </c>
      <c r="E156" s="228" t="s">
        <v>2284</v>
      </c>
      <c r="F156" s="229" t="s">
        <v>2176</v>
      </c>
      <c r="G156" s="230" t="s">
        <v>1997</v>
      </c>
      <c r="H156" s="231">
        <v>12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42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182</v>
      </c>
      <c r="AT156" s="238" t="s">
        <v>177</v>
      </c>
      <c r="AU156" s="238" t="s">
        <v>85</v>
      </c>
      <c r="AY156" s="18" t="s">
        <v>175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182</v>
      </c>
      <c r="BM156" s="238" t="s">
        <v>929</v>
      </c>
    </row>
    <row r="157" s="2" customFormat="1" ht="16.5" customHeight="1">
      <c r="A157" s="39"/>
      <c r="B157" s="40"/>
      <c r="C157" s="227" t="s">
        <v>403</v>
      </c>
      <c r="D157" s="227" t="s">
        <v>177</v>
      </c>
      <c r="E157" s="228" t="s">
        <v>2285</v>
      </c>
      <c r="F157" s="229" t="s">
        <v>2178</v>
      </c>
      <c r="G157" s="230" t="s">
        <v>1997</v>
      </c>
      <c r="H157" s="231">
        <v>25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42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182</v>
      </c>
      <c r="AT157" s="238" t="s">
        <v>177</v>
      </c>
      <c r="AU157" s="238" t="s">
        <v>85</v>
      </c>
      <c r="AY157" s="18" t="s">
        <v>175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182</v>
      </c>
      <c r="BM157" s="238" t="s">
        <v>939</v>
      </c>
    </row>
    <row r="158" s="2" customFormat="1" ht="16.5" customHeight="1">
      <c r="A158" s="39"/>
      <c r="B158" s="40"/>
      <c r="C158" s="227" t="s">
        <v>409</v>
      </c>
      <c r="D158" s="227" t="s">
        <v>177</v>
      </c>
      <c r="E158" s="228" t="s">
        <v>2286</v>
      </c>
      <c r="F158" s="229" t="s">
        <v>2180</v>
      </c>
      <c r="G158" s="230" t="s">
        <v>1997</v>
      </c>
      <c r="H158" s="231">
        <v>21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182</v>
      </c>
      <c r="AT158" s="238" t="s">
        <v>177</v>
      </c>
      <c r="AU158" s="238" t="s">
        <v>85</v>
      </c>
      <c r="AY158" s="18" t="s">
        <v>175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182</v>
      </c>
      <c r="BM158" s="238" t="s">
        <v>952</v>
      </c>
    </row>
    <row r="159" s="2" customFormat="1" ht="16.5" customHeight="1">
      <c r="A159" s="39"/>
      <c r="B159" s="40"/>
      <c r="C159" s="227" t="s">
        <v>413</v>
      </c>
      <c r="D159" s="227" t="s">
        <v>177</v>
      </c>
      <c r="E159" s="228" t="s">
        <v>2287</v>
      </c>
      <c r="F159" s="229" t="s">
        <v>2182</v>
      </c>
      <c r="G159" s="230" t="s">
        <v>1997</v>
      </c>
      <c r="H159" s="231">
        <v>84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42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182</v>
      </c>
      <c r="AT159" s="238" t="s">
        <v>177</v>
      </c>
      <c r="AU159" s="238" t="s">
        <v>85</v>
      </c>
      <c r="AY159" s="18" t="s">
        <v>175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182</v>
      </c>
      <c r="BM159" s="238" t="s">
        <v>962</v>
      </c>
    </row>
    <row r="160" s="2" customFormat="1" ht="16.5" customHeight="1">
      <c r="A160" s="39"/>
      <c r="B160" s="40"/>
      <c r="C160" s="227" t="s">
        <v>420</v>
      </c>
      <c r="D160" s="227" t="s">
        <v>177</v>
      </c>
      <c r="E160" s="228" t="s">
        <v>2288</v>
      </c>
      <c r="F160" s="229" t="s">
        <v>2184</v>
      </c>
      <c r="G160" s="230" t="s">
        <v>1997</v>
      </c>
      <c r="H160" s="231">
        <v>76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182</v>
      </c>
      <c r="AT160" s="238" t="s">
        <v>177</v>
      </c>
      <c r="AU160" s="238" t="s">
        <v>85</v>
      </c>
      <c r="AY160" s="18" t="s">
        <v>175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182</v>
      </c>
      <c r="BM160" s="238" t="s">
        <v>977</v>
      </c>
    </row>
    <row r="161" s="2" customFormat="1" ht="16.5" customHeight="1">
      <c r="A161" s="39"/>
      <c r="B161" s="40"/>
      <c r="C161" s="227" t="s">
        <v>424</v>
      </c>
      <c r="D161" s="227" t="s">
        <v>177</v>
      </c>
      <c r="E161" s="228" t="s">
        <v>2289</v>
      </c>
      <c r="F161" s="229" t="s">
        <v>2186</v>
      </c>
      <c r="G161" s="230" t="s">
        <v>1997</v>
      </c>
      <c r="H161" s="231">
        <v>1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42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182</v>
      </c>
      <c r="AT161" s="238" t="s">
        <v>177</v>
      </c>
      <c r="AU161" s="238" t="s">
        <v>85</v>
      </c>
      <c r="AY161" s="18" t="s">
        <v>175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182</v>
      </c>
      <c r="BM161" s="238" t="s">
        <v>988</v>
      </c>
    </row>
    <row r="162" s="2" customFormat="1" ht="37.8" customHeight="1">
      <c r="A162" s="39"/>
      <c r="B162" s="40"/>
      <c r="C162" s="227" t="s">
        <v>432</v>
      </c>
      <c r="D162" s="227" t="s">
        <v>177</v>
      </c>
      <c r="E162" s="228" t="s">
        <v>2290</v>
      </c>
      <c r="F162" s="229" t="s">
        <v>2188</v>
      </c>
      <c r="G162" s="230" t="s">
        <v>1997</v>
      </c>
      <c r="H162" s="231">
        <v>1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42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182</v>
      </c>
      <c r="AT162" s="238" t="s">
        <v>177</v>
      </c>
      <c r="AU162" s="238" t="s">
        <v>85</v>
      </c>
      <c r="AY162" s="18" t="s">
        <v>175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182</v>
      </c>
      <c r="BM162" s="238" t="s">
        <v>1002</v>
      </c>
    </row>
    <row r="163" s="2" customFormat="1" ht="16.5" customHeight="1">
      <c r="A163" s="39"/>
      <c r="B163" s="40"/>
      <c r="C163" s="227" t="s">
        <v>436</v>
      </c>
      <c r="D163" s="227" t="s">
        <v>177</v>
      </c>
      <c r="E163" s="228" t="s">
        <v>2291</v>
      </c>
      <c r="F163" s="229" t="s">
        <v>2190</v>
      </c>
      <c r="G163" s="230" t="s">
        <v>1997</v>
      </c>
      <c r="H163" s="231">
        <v>31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42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182</v>
      </c>
      <c r="AT163" s="238" t="s">
        <v>177</v>
      </c>
      <c r="AU163" s="238" t="s">
        <v>85</v>
      </c>
      <c r="AY163" s="18" t="s">
        <v>175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182</v>
      </c>
      <c r="BM163" s="238" t="s">
        <v>1016</v>
      </c>
    </row>
    <row r="164" s="2" customFormat="1" ht="16.5" customHeight="1">
      <c r="A164" s="39"/>
      <c r="B164" s="40"/>
      <c r="C164" s="227" t="s">
        <v>440</v>
      </c>
      <c r="D164" s="227" t="s">
        <v>177</v>
      </c>
      <c r="E164" s="228" t="s">
        <v>2292</v>
      </c>
      <c r="F164" s="229" t="s">
        <v>2192</v>
      </c>
      <c r="G164" s="230" t="s">
        <v>303</v>
      </c>
      <c r="H164" s="231">
        <v>100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42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182</v>
      </c>
      <c r="AT164" s="238" t="s">
        <v>177</v>
      </c>
      <c r="AU164" s="238" t="s">
        <v>85</v>
      </c>
      <c r="AY164" s="18" t="s">
        <v>175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182</v>
      </c>
      <c r="BM164" s="238" t="s">
        <v>1026</v>
      </c>
    </row>
    <row r="165" s="2" customFormat="1" ht="16.5" customHeight="1">
      <c r="A165" s="39"/>
      <c r="B165" s="40"/>
      <c r="C165" s="227" t="s">
        <v>444</v>
      </c>
      <c r="D165" s="227" t="s">
        <v>177</v>
      </c>
      <c r="E165" s="228" t="s">
        <v>2293</v>
      </c>
      <c r="F165" s="229" t="s">
        <v>2194</v>
      </c>
      <c r="G165" s="230" t="s">
        <v>303</v>
      </c>
      <c r="H165" s="231">
        <v>10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42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182</v>
      </c>
      <c r="AT165" s="238" t="s">
        <v>177</v>
      </c>
      <c r="AU165" s="238" t="s">
        <v>85</v>
      </c>
      <c r="AY165" s="18" t="s">
        <v>175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182</v>
      </c>
      <c r="BM165" s="238" t="s">
        <v>1036</v>
      </c>
    </row>
    <row r="166" s="2" customFormat="1" ht="16.5" customHeight="1">
      <c r="A166" s="39"/>
      <c r="B166" s="40"/>
      <c r="C166" s="227" t="s">
        <v>449</v>
      </c>
      <c r="D166" s="227" t="s">
        <v>177</v>
      </c>
      <c r="E166" s="228" t="s">
        <v>2294</v>
      </c>
      <c r="F166" s="229" t="s">
        <v>2196</v>
      </c>
      <c r="G166" s="230" t="s">
        <v>303</v>
      </c>
      <c r="H166" s="231">
        <v>15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42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182</v>
      </c>
      <c r="AT166" s="238" t="s">
        <v>177</v>
      </c>
      <c r="AU166" s="238" t="s">
        <v>85</v>
      </c>
      <c r="AY166" s="18" t="s">
        <v>175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182</v>
      </c>
      <c r="BM166" s="238" t="s">
        <v>1048</v>
      </c>
    </row>
    <row r="167" s="2" customFormat="1" ht="16.5" customHeight="1">
      <c r="A167" s="39"/>
      <c r="B167" s="40"/>
      <c r="C167" s="227" t="s">
        <v>455</v>
      </c>
      <c r="D167" s="227" t="s">
        <v>177</v>
      </c>
      <c r="E167" s="228" t="s">
        <v>2295</v>
      </c>
      <c r="F167" s="229" t="s">
        <v>2198</v>
      </c>
      <c r="G167" s="230" t="s">
        <v>303</v>
      </c>
      <c r="H167" s="231">
        <v>1124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42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182</v>
      </c>
      <c r="AT167" s="238" t="s">
        <v>177</v>
      </c>
      <c r="AU167" s="238" t="s">
        <v>85</v>
      </c>
      <c r="AY167" s="18" t="s">
        <v>175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182</v>
      </c>
      <c r="BM167" s="238" t="s">
        <v>1059</v>
      </c>
    </row>
    <row r="168" s="2" customFormat="1" ht="16.5" customHeight="1">
      <c r="A168" s="39"/>
      <c r="B168" s="40"/>
      <c r="C168" s="227" t="s">
        <v>465</v>
      </c>
      <c r="D168" s="227" t="s">
        <v>177</v>
      </c>
      <c r="E168" s="228" t="s">
        <v>2296</v>
      </c>
      <c r="F168" s="229" t="s">
        <v>2200</v>
      </c>
      <c r="G168" s="230" t="s">
        <v>303</v>
      </c>
      <c r="H168" s="231">
        <v>1139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42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182</v>
      </c>
      <c r="AT168" s="238" t="s">
        <v>177</v>
      </c>
      <c r="AU168" s="238" t="s">
        <v>85</v>
      </c>
      <c r="AY168" s="18" t="s">
        <v>175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182</v>
      </c>
      <c r="BM168" s="238" t="s">
        <v>1070</v>
      </c>
    </row>
    <row r="169" s="2" customFormat="1" ht="16.5" customHeight="1">
      <c r="A169" s="39"/>
      <c r="B169" s="40"/>
      <c r="C169" s="227" t="s">
        <v>473</v>
      </c>
      <c r="D169" s="227" t="s">
        <v>177</v>
      </c>
      <c r="E169" s="228" t="s">
        <v>2297</v>
      </c>
      <c r="F169" s="229" t="s">
        <v>2202</v>
      </c>
      <c r="G169" s="230" t="s">
        <v>303</v>
      </c>
      <c r="H169" s="231">
        <v>190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42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182</v>
      </c>
      <c r="AT169" s="238" t="s">
        <v>177</v>
      </c>
      <c r="AU169" s="238" t="s">
        <v>85</v>
      </c>
      <c r="AY169" s="18" t="s">
        <v>175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182</v>
      </c>
      <c r="BM169" s="238" t="s">
        <v>1080</v>
      </c>
    </row>
    <row r="170" s="2" customFormat="1" ht="16.5" customHeight="1">
      <c r="A170" s="39"/>
      <c r="B170" s="40"/>
      <c r="C170" s="227" t="s">
        <v>479</v>
      </c>
      <c r="D170" s="227" t="s">
        <v>177</v>
      </c>
      <c r="E170" s="228" t="s">
        <v>2298</v>
      </c>
      <c r="F170" s="229" t="s">
        <v>2204</v>
      </c>
      <c r="G170" s="230" t="s">
        <v>303</v>
      </c>
      <c r="H170" s="231">
        <v>368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42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182</v>
      </c>
      <c r="AT170" s="238" t="s">
        <v>177</v>
      </c>
      <c r="AU170" s="238" t="s">
        <v>85</v>
      </c>
      <c r="AY170" s="18" t="s">
        <v>175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182</v>
      </c>
      <c r="BM170" s="238" t="s">
        <v>1089</v>
      </c>
    </row>
    <row r="171" s="2" customFormat="1" ht="16.5" customHeight="1">
      <c r="A171" s="39"/>
      <c r="B171" s="40"/>
      <c r="C171" s="227" t="s">
        <v>483</v>
      </c>
      <c r="D171" s="227" t="s">
        <v>177</v>
      </c>
      <c r="E171" s="228" t="s">
        <v>2299</v>
      </c>
      <c r="F171" s="229" t="s">
        <v>2206</v>
      </c>
      <c r="G171" s="230" t="s">
        <v>303</v>
      </c>
      <c r="H171" s="231">
        <v>27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42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182</v>
      </c>
      <c r="AT171" s="238" t="s">
        <v>177</v>
      </c>
      <c r="AU171" s="238" t="s">
        <v>85</v>
      </c>
      <c r="AY171" s="18" t="s">
        <v>175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182</v>
      </c>
      <c r="BM171" s="238" t="s">
        <v>1099</v>
      </c>
    </row>
    <row r="172" s="2" customFormat="1" ht="16.5" customHeight="1">
      <c r="A172" s="39"/>
      <c r="B172" s="40"/>
      <c r="C172" s="227" t="s">
        <v>489</v>
      </c>
      <c r="D172" s="227" t="s">
        <v>177</v>
      </c>
      <c r="E172" s="228" t="s">
        <v>2300</v>
      </c>
      <c r="F172" s="229" t="s">
        <v>2208</v>
      </c>
      <c r="G172" s="230" t="s">
        <v>303</v>
      </c>
      <c r="H172" s="231">
        <v>10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42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182</v>
      </c>
      <c r="AT172" s="238" t="s">
        <v>177</v>
      </c>
      <c r="AU172" s="238" t="s">
        <v>85</v>
      </c>
      <c r="AY172" s="18" t="s">
        <v>175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182</v>
      </c>
      <c r="BM172" s="238" t="s">
        <v>1109</v>
      </c>
    </row>
    <row r="173" s="2" customFormat="1" ht="24.15" customHeight="1">
      <c r="A173" s="39"/>
      <c r="B173" s="40"/>
      <c r="C173" s="227" t="s">
        <v>494</v>
      </c>
      <c r="D173" s="227" t="s">
        <v>177</v>
      </c>
      <c r="E173" s="228" t="s">
        <v>2301</v>
      </c>
      <c r="F173" s="229" t="s">
        <v>2210</v>
      </c>
      <c r="G173" s="230" t="s">
        <v>303</v>
      </c>
      <c r="H173" s="231">
        <v>5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42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182</v>
      </c>
      <c r="AT173" s="238" t="s">
        <v>177</v>
      </c>
      <c r="AU173" s="238" t="s">
        <v>85</v>
      </c>
      <c r="AY173" s="18" t="s">
        <v>175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182</v>
      </c>
      <c r="BM173" s="238" t="s">
        <v>1119</v>
      </c>
    </row>
    <row r="174" s="2" customFormat="1" ht="55.5" customHeight="1">
      <c r="A174" s="39"/>
      <c r="B174" s="40"/>
      <c r="C174" s="227" t="s">
        <v>499</v>
      </c>
      <c r="D174" s="227" t="s">
        <v>177</v>
      </c>
      <c r="E174" s="228" t="s">
        <v>2302</v>
      </c>
      <c r="F174" s="229" t="s">
        <v>2212</v>
      </c>
      <c r="G174" s="230" t="s">
        <v>303</v>
      </c>
      <c r="H174" s="231">
        <v>34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42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182</v>
      </c>
      <c r="AT174" s="238" t="s">
        <v>177</v>
      </c>
      <c r="AU174" s="238" t="s">
        <v>85</v>
      </c>
      <c r="AY174" s="18" t="s">
        <v>175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182</v>
      </c>
      <c r="BM174" s="238" t="s">
        <v>1132</v>
      </c>
    </row>
    <row r="175" s="2" customFormat="1" ht="55.5" customHeight="1">
      <c r="A175" s="39"/>
      <c r="B175" s="40"/>
      <c r="C175" s="227" t="s">
        <v>505</v>
      </c>
      <c r="D175" s="227" t="s">
        <v>177</v>
      </c>
      <c r="E175" s="228" t="s">
        <v>2303</v>
      </c>
      <c r="F175" s="229" t="s">
        <v>2214</v>
      </c>
      <c r="G175" s="230" t="s">
        <v>303</v>
      </c>
      <c r="H175" s="231">
        <v>152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42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182</v>
      </c>
      <c r="AT175" s="238" t="s">
        <v>177</v>
      </c>
      <c r="AU175" s="238" t="s">
        <v>85</v>
      </c>
      <c r="AY175" s="18" t="s">
        <v>175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182</v>
      </c>
      <c r="BM175" s="238" t="s">
        <v>1141</v>
      </c>
    </row>
    <row r="176" s="2" customFormat="1" ht="24.15" customHeight="1">
      <c r="A176" s="39"/>
      <c r="B176" s="40"/>
      <c r="C176" s="227" t="s">
        <v>513</v>
      </c>
      <c r="D176" s="227" t="s">
        <v>177</v>
      </c>
      <c r="E176" s="228" t="s">
        <v>2304</v>
      </c>
      <c r="F176" s="229" t="s">
        <v>2216</v>
      </c>
      <c r="G176" s="230" t="s">
        <v>303</v>
      </c>
      <c r="H176" s="231">
        <v>67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42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182</v>
      </c>
      <c r="AT176" s="238" t="s">
        <v>177</v>
      </c>
      <c r="AU176" s="238" t="s">
        <v>85</v>
      </c>
      <c r="AY176" s="18" t="s">
        <v>175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182</v>
      </c>
      <c r="BM176" s="238" t="s">
        <v>1149</v>
      </c>
    </row>
    <row r="177" s="2" customFormat="1" ht="24.15" customHeight="1">
      <c r="A177" s="39"/>
      <c r="B177" s="40"/>
      <c r="C177" s="227" t="s">
        <v>541</v>
      </c>
      <c r="D177" s="227" t="s">
        <v>177</v>
      </c>
      <c r="E177" s="228" t="s">
        <v>2305</v>
      </c>
      <c r="F177" s="229" t="s">
        <v>2218</v>
      </c>
      <c r="G177" s="230" t="s">
        <v>1997</v>
      </c>
      <c r="H177" s="231">
        <v>114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42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182</v>
      </c>
      <c r="AT177" s="238" t="s">
        <v>177</v>
      </c>
      <c r="AU177" s="238" t="s">
        <v>85</v>
      </c>
      <c r="AY177" s="18" t="s">
        <v>175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182</v>
      </c>
      <c r="BM177" s="238" t="s">
        <v>1158</v>
      </c>
    </row>
    <row r="178" s="2" customFormat="1" ht="16.5" customHeight="1">
      <c r="A178" s="39"/>
      <c r="B178" s="40"/>
      <c r="C178" s="227" t="s">
        <v>555</v>
      </c>
      <c r="D178" s="227" t="s">
        <v>177</v>
      </c>
      <c r="E178" s="228" t="s">
        <v>2306</v>
      </c>
      <c r="F178" s="229" t="s">
        <v>2220</v>
      </c>
      <c r="G178" s="230" t="s">
        <v>303</v>
      </c>
      <c r="H178" s="231">
        <v>12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42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182</v>
      </c>
      <c r="AT178" s="238" t="s">
        <v>177</v>
      </c>
      <c r="AU178" s="238" t="s">
        <v>85</v>
      </c>
      <c r="AY178" s="18" t="s">
        <v>175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182</v>
      </c>
      <c r="BM178" s="238" t="s">
        <v>1167</v>
      </c>
    </row>
    <row r="179" s="2" customFormat="1" ht="24.15" customHeight="1">
      <c r="A179" s="39"/>
      <c r="B179" s="40"/>
      <c r="C179" s="227" t="s">
        <v>563</v>
      </c>
      <c r="D179" s="227" t="s">
        <v>177</v>
      </c>
      <c r="E179" s="228" t="s">
        <v>2307</v>
      </c>
      <c r="F179" s="229" t="s">
        <v>2222</v>
      </c>
      <c r="G179" s="230" t="s">
        <v>303</v>
      </c>
      <c r="H179" s="231">
        <v>120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42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182</v>
      </c>
      <c r="AT179" s="238" t="s">
        <v>177</v>
      </c>
      <c r="AU179" s="238" t="s">
        <v>85</v>
      </c>
      <c r="AY179" s="18" t="s">
        <v>175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182</v>
      </c>
      <c r="BM179" s="238" t="s">
        <v>1176</v>
      </c>
    </row>
    <row r="180" s="2" customFormat="1" ht="24.15" customHeight="1">
      <c r="A180" s="39"/>
      <c r="B180" s="40"/>
      <c r="C180" s="227" t="s">
        <v>883</v>
      </c>
      <c r="D180" s="227" t="s">
        <v>177</v>
      </c>
      <c r="E180" s="228" t="s">
        <v>2308</v>
      </c>
      <c r="F180" s="229" t="s">
        <v>2224</v>
      </c>
      <c r="G180" s="230" t="s">
        <v>303</v>
      </c>
      <c r="H180" s="231">
        <v>37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42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182</v>
      </c>
      <c r="AT180" s="238" t="s">
        <v>177</v>
      </c>
      <c r="AU180" s="238" t="s">
        <v>85</v>
      </c>
      <c r="AY180" s="18" t="s">
        <v>175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182</v>
      </c>
      <c r="BM180" s="238" t="s">
        <v>1186</v>
      </c>
    </row>
    <row r="181" s="2" customFormat="1" ht="21.75" customHeight="1">
      <c r="A181" s="39"/>
      <c r="B181" s="40"/>
      <c r="C181" s="227" t="s">
        <v>886</v>
      </c>
      <c r="D181" s="227" t="s">
        <v>177</v>
      </c>
      <c r="E181" s="228" t="s">
        <v>2309</v>
      </c>
      <c r="F181" s="229" t="s">
        <v>2226</v>
      </c>
      <c r="G181" s="230" t="s">
        <v>303</v>
      </c>
      <c r="H181" s="231">
        <v>65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42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182</v>
      </c>
      <c r="AT181" s="238" t="s">
        <v>177</v>
      </c>
      <c r="AU181" s="238" t="s">
        <v>85</v>
      </c>
      <c r="AY181" s="18" t="s">
        <v>175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182</v>
      </c>
      <c r="BM181" s="238" t="s">
        <v>1194</v>
      </c>
    </row>
    <row r="182" s="2" customFormat="1" ht="16.5" customHeight="1">
      <c r="A182" s="39"/>
      <c r="B182" s="40"/>
      <c r="C182" s="227" t="s">
        <v>890</v>
      </c>
      <c r="D182" s="227" t="s">
        <v>177</v>
      </c>
      <c r="E182" s="228" t="s">
        <v>2310</v>
      </c>
      <c r="F182" s="229" t="s">
        <v>2228</v>
      </c>
      <c r="G182" s="230" t="s">
        <v>1997</v>
      </c>
      <c r="H182" s="231">
        <v>3</v>
      </c>
      <c r="I182" s="232"/>
      <c r="J182" s="233">
        <f>ROUND(I182*H182,2)</f>
        <v>0</v>
      </c>
      <c r="K182" s="229" t="s">
        <v>1</v>
      </c>
      <c r="L182" s="45"/>
      <c r="M182" s="234" t="s">
        <v>1</v>
      </c>
      <c r="N182" s="235" t="s">
        <v>42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182</v>
      </c>
      <c r="AT182" s="238" t="s">
        <v>177</v>
      </c>
      <c r="AU182" s="238" t="s">
        <v>85</v>
      </c>
      <c r="AY182" s="18" t="s">
        <v>175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182</v>
      </c>
      <c r="BM182" s="238" t="s">
        <v>1204</v>
      </c>
    </row>
    <row r="183" s="2" customFormat="1" ht="16.5" customHeight="1">
      <c r="A183" s="39"/>
      <c r="B183" s="40"/>
      <c r="C183" s="227" t="s">
        <v>894</v>
      </c>
      <c r="D183" s="227" t="s">
        <v>177</v>
      </c>
      <c r="E183" s="228" t="s">
        <v>2311</v>
      </c>
      <c r="F183" s="229" t="s">
        <v>2230</v>
      </c>
      <c r="G183" s="230" t="s">
        <v>303</v>
      </c>
      <c r="H183" s="231">
        <v>177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42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182</v>
      </c>
      <c r="AT183" s="238" t="s">
        <v>177</v>
      </c>
      <c r="AU183" s="238" t="s">
        <v>85</v>
      </c>
      <c r="AY183" s="18" t="s">
        <v>175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182</v>
      </c>
      <c r="BM183" s="238" t="s">
        <v>1215</v>
      </c>
    </row>
    <row r="184" s="2" customFormat="1" ht="16.5" customHeight="1">
      <c r="A184" s="39"/>
      <c r="B184" s="40"/>
      <c r="C184" s="227" t="s">
        <v>898</v>
      </c>
      <c r="D184" s="227" t="s">
        <v>177</v>
      </c>
      <c r="E184" s="228" t="s">
        <v>2312</v>
      </c>
      <c r="F184" s="229" t="s">
        <v>2232</v>
      </c>
      <c r="G184" s="230" t="s">
        <v>303</v>
      </c>
      <c r="H184" s="231">
        <v>20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42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182</v>
      </c>
      <c r="AT184" s="238" t="s">
        <v>177</v>
      </c>
      <c r="AU184" s="238" t="s">
        <v>85</v>
      </c>
      <c r="AY184" s="18" t="s">
        <v>175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182</v>
      </c>
      <c r="BM184" s="238" t="s">
        <v>1228</v>
      </c>
    </row>
    <row r="185" s="2" customFormat="1" ht="24.15" customHeight="1">
      <c r="A185" s="39"/>
      <c r="B185" s="40"/>
      <c r="C185" s="227" t="s">
        <v>470</v>
      </c>
      <c r="D185" s="227" t="s">
        <v>177</v>
      </c>
      <c r="E185" s="228" t="s">
        <v>2313</v>
      </c>
      <c r="F185" s="229" t="s">
        <v>2234</v>
      </c>
      <c r="G185" s="230" t="s">
        <v>1997</v>
      </c>
      <c r="H185" s="231">
        <v>42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42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182</v>
      </c>
      <c r="AT185" s="238" t="s">
        <v>177</v>
      </c>
      <c r="AU185" s="238" t="s">
        <v>85</v>
      </c>
      <c r="AY185" s="18" t="s">
        <v>175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182</v>
      </c>
      <c r="BM185" s="238" t="s">
        <v>1240</v>
      </c>
    </row>
    <row r="186" s="2" customFormat="1" ht="16.5" customHeight="1">
      <c r="A186" s="39"/>
      <c r="B186" s="40"/>
      <c r="C186" s="227" t="s">
        <v>904</v>
      </c>
      <c r="D186" s="227" t="s">
        <v>177</v>
      </c>
      <c r="E186" s="228" t="s">
        <v>2314</v>
      </c>
      <c r="F186" s="229" t="s">
        <v>2236</v>
      </c>
      <c r="G186" s="230" t="s">
        <v>1997</v>
      </c>
      <c r="H186" s="231">
        <v>10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42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182</v>
      </c>
      <c r="AT186" s="238" t="s">
        <v>177</v>
      </c>
      <c r="AU186" s="238" t="s">
        <v>85</v>
      </c>
      <c r="AY186" s="18" t="s">
        <v>175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182</v>
      </c>
      <c r="BM186" s="238" t="s">
        <v>1260</v>
      </c>
    </row>
    <row r="187" s="2" customFormat="1" ht="16.5" customHeight="1">
      <c r="A187" s="39"/>
      <c r="B187" s="40"/>
      <c r="C187" s="227" t="s">
        <v>908</v>
      </c>
      <c r="D187" s="227" t="s">
        <v>177</v>
      </c>
      <c r="E187" s="228" t="s">
        <v>2315</v>
      </c>
      <c r="F187" s="229" t="s">
        <v>2238</v>
      </c>
      <c r="G187" s="230" t="s">
        <v>1997</v>
      </c>
      <c r="H187" s="231">
        <v>12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42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182</v>
      </c>
      <c r="AT187" s="238" t="s">
        <v>177</v>
      </c>
      <c r="AU187" s="238" t="s">
        <v>85</v>
      </c>
      <c r="AY187" s="18" t="s">
        <v>175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182</v>
      </c>
      <c r="BM187" s="238" t="s">
        <v>1270</v>
      </c>
    </row>
    <row r="188" s="2" customFormat="1" ht="16.5" customHeight="1">
      <c r="A188" s="39"/>
      <c r="B188" s="40"/>
      <c r="C188" s="227" t="s">
        <v>913</v>
      </c>
      <c r="D188" s="227" t="s">
        <v>177</v>
      </c>
      <c r="E188" s="228" t="s">
        <v>2316</v>
      </c>
      <c r="F188" s="229" t="s">
        <v>2317</v>
      </c>
      <c r="G188" s="230" t="s">
        <v>1997</v>
      </c>
      <c r="H188" s="231">
        <v>15</v>
      </c>
      <c r="I188" s="232"/>
      <c r="J188" s="233">
        <f>ROUND(I188*H188,2)</f>
        <v>0</v>
      </c>
      <c r="K188" s="229" t="s">
        <v>1</v>
      </c>
      <c r="L188" s="45"/>
      <c r="M188" s="234" t="s">
        <v>1</v>
      </c>
      <c r="N188" s="235" t="s">
        <v>42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182</v>
      </c>
      <c r="AT188" s="238" t="s">
        <v>177</v>
      </c>
      <c r="AU188" s="238" t="s">
        <v>85</v>
      </c>
      <c r="AY188" s="18" t="s">
        <v>175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182</v>
      </c>
      <c r="BM188" s="238" t="s">
        <v>1279</v>
      </c>
    </row>
    <row r="189" s="2" customFormat="1" ht="16.5" customHeight="1">
      <c r="A189" s="39"/>
      <c r="B189" s="40"/>
      <c r="C189" s="227" t="s">
        <v>918</v>
      </c>
      <c r="D189" s="227" t="s">
        <v>177</v>
      </c>
      <c r="E189" s="228" t="s">
        <v>2318</v>
      </c>
      <c r="F189" s="229" t="s">
        <v>2240</v>
      </c>
      <c r="G189" s="230" t="s">
        <v>180</v>
      </c>
      <c r="H189" s="231">
        <v>0.040000000000000001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42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182</v>
      </c>
      <c r="AT189" s="238" t="s">
        <v>177</v>
      </c>
      <c r="AU189" s="238" t="s">
        <v>85</v>
      </c>
      <c r="AY189" s="18" t="s">
        <v>175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182</v>
      </c>
      <c r="BM189" s="238" t="s">
        <v>1299</v>
      </c>
    </row>
    <row r="190" s="2" customFormat="1" ht="16.5" customHeight="1">
      <c r="A190" s="39"/>
      <c r="B190" s="40"/>
      <c r="C190" s="227" t="s">
        <v>924</v>
      </c>
      <c r="D190" s="227" t="s">
        <v>177</v>
      </c>
      <c r="E190" s="228" t="s">
        <v>2319</v>
      </c>
      <c r="F190" s="229" t="s">
        <v>2320</v>
      </c>
      <c r="G190" s="230" t="s">
        <v>1997</v>
      </c>
      <c r="H190" s="231">
        <v>59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42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182</v>
      </c>
      <c r="AT190" s="238" t="s">
        <v>177</v>
      </c>
      <c r="AU190" s="238" t="s">
        <v>85</v>
      </c>
      <c r="AY190" s="18" t="s">
        <v>175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182</v>
      </c>
      <c r="BM190" s="238" t="s">
        <v>1312</v>
      </c>
    </row>
    <row r="191" s="2" customFormat="1" ht="16.5" customHeight="1">
      <c r="A191" s="39"/>
      <c r="B191" s="40"/>
      <c r="C191" s="227" t="s">
        <v>929</v>
      </c>
      <c r="D191" s="227" t="s">
        <v>177</v>
      </c>
      <c r="E191" s="228" t="s">
        <v>2321</v>
      </c>
      <c r="F191" s="229" t="s">
        <v>2322</v>
      </c>
      <c r="G191" s="230" t="s">
        <v>1997</v>
      </c>
      <c r="H191" s="231">
        <v>14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42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182</v>
      </c>
      <c r="AT191" s="238" t="s">
        <v>177</v>
      </c>
      <c r="AU191" s="238" t="s">
        <v>85</v>
      </c>
      <c r="AY191" s="18" t="s">
        <v>175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182</v>
      </c>
      <c r="BM191" s="238" t="s">
        <v>1320</v>
      </c>
    </row>
    <row r="192" s="2" customFormat="1" ht="16.5" customHeight="1">
      <c r="A192" s="39"/>
      <c r="B192" s="40"/>
      <c r="C192" s="227" t="s">
        <v>934</v>
      </c>
      <c r="D192" s="227" t="s">
        <v>177</v>
      </c>
      <c r="E192" s="228" t="s">
        <v>2323</v>
      </c>
      <c r="F192" s="229" t="s">
        <v>2324</v>
      </c>
      <c r="G192" s="230" t="s">
        <v>1997</v>
      </c>
      <c r="H192" s="231">
        <v>62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42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182</v>
      </c>
      <c r="AT192" s="238" t="s">
        <v>177</v>
      </c>
      <c r="AU192" s="238" t="s">
        <v>85</v>
      </c>
      <c r="AY192" s="18" t="s">
        <v>175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182</v>
      </c>
      <c r="BM192" s="238" t="s">
        <v>1330</v>
      </c>
    </row>
    <row r="193" s="2" customFormat="1" ht="16.5" customHeight="1">
      <c r="A193" s="39"/>
      <c r="B193" s="40"/>
      <c r="C193" s="227" t="s">
        <v>939</v>
      </c>
      <c r="D193" s="227" t="s">
        <v>177</v>
      </c>
      <c r="E193" s="228" t="s">
        <v>2325</v>
      </c>
      <c r="F193" s="229" t="s">
        <v>2326</v>
      </c>
      <c r="G193" s="230" t="s">
        <v>1997</v>
      </c>
      <c r="H193" s="231">
        <v>6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42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182</v>
      </c>
      <c r="AT193" s="238" t="s">
        <v>177</v>
      </c>
      <c r="AU193" s="238" t="s">
        <v>85</v>
      </c>
      <c r="AY193" s="18" t="s">
        <v>175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182</v>
      </c>
      <c r="BM193" s="238" t="s">
        <v>1339</v>
      </c>
    </row>
    <row r="194" s="2" customFormat="1" ht="16.5" customHeight="1">
      <c r="A194" s="39"/>
      <c r="B194" s="40"/>
      <c r="C194" s="227" t="s">
        <v>947</v>
      </c>
      <c r="D194" s="227" t="s">
        <v>177</v>
      </c>
      <c r="E194" s="228" t="s">
        <v>2327</v>
      </c>
      <c r="F194" s="229" t="s">
        <v>2328</v>
      </c>
      <c r="G194" s="230" t="s">
        <v>1997</v>
      </c>
      <c r="H194" s="231">
        <v>30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42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182</v>
      </c>
      <c r="AT194" s="238" t="s">
        <v>177</v>
      </c>
      <c r="AU194" s="238" t="s">
        <v>85</v>
      </c>
      <c r="AY194" s="18" t="s">
        <v>175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182</v>
      </c>
      <c r="BM194" s="238" t="s">
        <v>1364</v>
      </c>
    </row>
    <row r="195" s="2" customFormat="1" ht="16.5" customHeight="1">
      <c r="A195" s="39"/>
      <c r="B195" s="40"/>
      <c r="C195" s="227" t="s">
        <v>952</v>
      </c>
      <c r="D195" s="227" t="s">
        <v>177</v>
      </c>
      <c r="E195" s="228" t="s">
        <v>2329</v>
      </c>
      <c r="F195" s="229" t="s">
        <v>2330</v>
      </c>
      <c r="G195" s="230" t="s">
        <v>1997</v>
      </c>
      <c r="H195" s="231">
        <v>1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42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182</v>
      </c>
      <c r="AT195" s="238" t="s">
        <v>177</v>
      </c>
      <c r="AU195" s="238" t="s">
        <v>85</v>
      </c>
      <c r="AY195" s="18" t="s">
        <v>175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182</v>
      </c>
      <c r="BM195" s="238" t="s">
        <v>1373</v>
      </c>
    </row>
    <row r="196" s="2" customFormat="1" ht="16.5" customHeight="1">
      <c r="A196" s="39"/>
      <c r="B196" s="40"/>
      <c r="C196" s="227" t="s">
        <v>957</v>
      </c>
      <c r="D196" s="227" t="s">
        <v>177</v>
      </c>
      <c r="E196" s="228" t="s">
        <v>2331</v>
      </c>
      <c r="F196" s="229" t="s">
        <v>2332</v>
      </c>
      <c r="G196" s="230" t="s">
        <v>1997</v>
      </c>
      <c r="H196" s="231">
        <v>3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42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182</v>
      </c>
      <c r="AT196" s="238" t="s">
        <v>177</v>
      </c>
      <c r="AU196" s="238" t="s">
        <v>85</v>
      </c>
      <c r="AY196" s="18" t="s">
        <v>175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182</v>
      </c>
      <c r="BM196" s="238" t="s">
        <v>2333</v>
      </c>
    </row>
    <row r="197" s="2" customFormat="1" ht="21.75" customHeight="1">
      <c r="A197" s="39"/>
      <c r="B197" s="40"/>
      <c r="C197" s="227" t="s">
        <v>962</v>
      </c>
      <c r="D197" s="227" t="s">
        <v>177</v>
      </c>
      <c r="E197" s="228" t="s">
        <v>2334</v>
      </c>
      <c r="F197" s="229" t="s">
        <v>2335</v>
      </c>
      <c r="G197" s="230" t="s">
        <v>1997</v>
      </c>
      <c r="H197" s="231">
        <v>2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42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182</v>
      </c>
      <c r="AT197" s="238" t="s">
        <v>177</v>
      </c>
      <c r="AU197" s="238" t="s">
        <v>85</v>
      </c>
      <c r="AY197" s="18" t="s">
        <v>175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182</v>
      </c>
      <c r="BM197" s="238" t="s">
        <v>2336</v>
      </c>
    </row>
    <row r="198" s="2" customFormat="1" ht="24.15" customHeight="1">
      <c r="A198" s="39"/>
      <c r="B198" s="40"/>
      <c r="C198" s="227" t="s">
        <v>965</v>
      </c>
      <c r="D198" s="227" t="s">
        <v>177</v>
      </c>
      <c r="E198" s="228" t="s">
        <v>2337</v>
      </c>
      <c r="F198" s="229" t="s">
        <v>2242</v>
      </c>
      <c r="G198" s="230" t="s">
        <v>2243</v>
      </c>
      <c r="H198" s="231">
        <v>1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42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182</v>
      </c>
      <c r="AT198" s="238" t="s">
        <v>177</v>
      </c>
      <c r="AU198" s="238" t="s">
        <v>85</v>
      </c>
      <c r="AY198" s="18" t="s">
        <v>175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182</v>
      </c>
      <c r="BM198" s="238" t="s">
        <v>2244</v>
      </c>
    </row>
    <row r="199" s="2" customFormat="1" ht="16.5" customHeight="1">
      <c r="A199" s="39"/>
      <c r="B199" s="40"/>
      <c r="C199" s="227" t="s">
        <v>977</v>
      </c>
      <c r="D199" s="227" t="s">
        <v>177</v>
      </c>
      <c r="E199" s="228" t="s">
        <v>2338</v>
      </c>
      <c r="F199" s="229" t="s">
        <v>2339</v>
      </c>
      <c r="G199" s="230" t="s">
        <v>2340</v>
      </c>
      <c r="H199" s="231">
        <v>32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42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182</v>
      </c>
      <c r="AT199" s="238" t="s">
        <v>177</v>
      </c>
      <c r="AU199" s="238" t="s">
        <v>85</v>
      </c>
      <c r="AY199" s="18" t="s">
        <v>175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182</v>
      </c>
      <c r="BM199" s="238" t="s">
        <v>570</v>
      </c>
    </row>
    <row r="200" s="2" customFormat="1" ht="24.15" customHeight="1">
      <c r="A200" s="39"/>
      <c r="B200" s="40"/>
      <c r="C200" s="227" t="s">
        <v>982</v>
      </c>
      <c r="D200" s="227" t="s">
        <v>177</v>
      </c>
      <c r="E200" s="228" t="s">
        <v>2341</v>
      </c>
      <c r="F200" s="229" t="s">
        <v>2342</v>
      </c>
      <c r="G200" s="230" t="s">
        <v>2340</v>
      </c>
      <c r="H200" s="231">
        <v>4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42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182</v>
      </c>
      <c r="AT200" s="238" t="s">
        <v>177</v>
      </c>
      <c r="AU200" s="238" t="s">
        <v>85</v>
      </c>
      <c r="AY200" s="18" t="s">
        <v>175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182</v>
      </c>
      <c r="BM200" s="238" t="s">
        <v>2343</v>
      </c>
    </row>
    <row r="201" s="2" customFormat="1" ht="16.5" customHeight="1">
      <c r="A201" s="39"/>
      <c r="B201" s="40"/>
      <c r="C201" s="227" t="s">
        <v>988</v>
      </c>
      <c r="D201" s="227" t="s">
        <v>177</v>
      </c>
      <c r="E201" s="228" t="s">
        <v>2344</v>
      </c>
      <c r="F201" s="229" t="s">
        <v>2345</v>
      </c>
      <c r="G201" s="230" t="s">
        <v>2340</v>
      </c>
      <c r="H201" s="231">
        <v>42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42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182</v>
      </c>
      <c r="AT201" s="238" t="s">
        <v>177</v>
      </c>
      <c r="AU201" s="238" t="s">
        <v>85</v>
      </c>
      <c r="AY201" s="18" t="s">
        <v>175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182</v>
      </c>
      <c r="BM201" s="238" t="s">
        <v>2346</v>
      </c>
    </row>
    <row r="202" s="2" customFormat="1" ht="16.5" customHeight="1">
      <c r="A202" s="39"/>
      <c r="B202" s="40"/>
      <c r="C202" s="227" t="s">
        <v>993</v>
      </c>
      <c r="D202" s="227" t="s">
        <v>177</v>
      </c>
      <c r="E202" s="228" t="s">
        <v>2347</v>
      </c>
      <c r="F202" s="229" t="s">
        <v>2348</v>
      </c>
      <c r="G202" s="230" t="s">
        <v>2247</v>
      </c>
      <c r="H202" s="312"/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42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182</v>
      </c>
      <c r="AT202" s="238" t="s">
        <v>177</v>
      </c>
      <c r="AU202" s="238" t="s">
        <v>85</v>
      </c>
      <c r="AY202" s="18" t="s">
        <v>175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182</v>
      </c>
      <c r="BM202" s="238" t="s">
        <v>2349</v>
      </c>
    </row>
    <row r="203" s="2" customFormat="1" ht="16.5" customHeight="1">
      <c r="A203" s="39"/>
      <c r="B203" s="40"/>
      <c r="C203" s="227" t="s">
        <v>1002</v>
      </c>
      <c r="D203" s="227" t="s">
        <v>177</v>
      </c>
      <c r="E203" s="228" t="s">
        <v>2350</v>
      </c>
      <c r="F203" s="229" t="s">
        <v>2351</v>
      </c>
      <c r="G203" s="230" t="s">
        <v>270</v>
      </c>
      <c r="H203" s="231">
        <v>1</v>
      </c>
      <c r="I203" s="232"/>
      <c r="J203" s="233">
        <f>ROUND(I203*H203,2)</f>
        <v>0</v>
      </c>
      <c r="K203" s="229" t="s">
        <v>1</v>
      </c>
      <c r="L203" s="45"/>
      <c r="M203" s="234" t="s">
        <v>1</v>
      </c>
      <c r="N203" s="235" t="s">
        <v>42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182</v>
      </c>
      <c r="AT203" s="238" t="s">
        <v>177</v>
      </c>
      <c r="AU203" s="238" t="s">
        <v>85</v>
      </c>
      <c r="AY203" s="18" t="s">
        <v>175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182</v>
      </c>
      <c r="BM203" s="238" t="s">
        <v>2352</v>
      </c>
    </row>
    <row r="204" s="2" customFormat="1" ht="16.5" customHeight="1">
      <c r="A204" s="39"/>
      <c r="B204" s="40"/>
      <c r="C204" s="227" t="s">
        <v>1008</v>
      </c>
      <c r="D204" s="227" t="s">
        <v>177</v>
      </c>
      <c r="E204" s="228" t="s">
        <v>2353</v>
      </c>
      <c r="F204" s="229" t="s">
        <v>2354</v>
      </c>
      <c r="G204" s="230" t="s">
        <v>270</v>
      </c>
      <c r="H204" s="231">
        <v>1</v>
      </c>
      <c r="I204" s="232"/>
      <c r="J204" s="233">
        <f>ROUND(I204*H204,2)</f>
        <v>0</v>
      </c>
      <c r="K204" s="229" t="s">
        <v>1</v>
      </c>
      <c r="L204" s="45"/>
      <c r="M204" s="304" t="s">
        <v>1</v>
      </c>
      <c r="N204" s="305" t="s">
        <v>42</v>
      </c>
      <c r="O204" s="306"/>
      <c r="P204" s="307">
        <f>O204*H204</f>
        <v>0</v>
      </c>
      <c r="Q204" s="307">
        <v>0</v>
      </c>
      <c r="R204" s="307">
        <f>Q204*H204</f>
        <v>0</v>
      </c>
      <c r="S204" s="307">
        <v>0</v>
      </c>
      <c r="T204" s="30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182</v>
      </c>
      <c r="AT204" s="238" t="s">
        <v>177</v>
      </c>
      <c r="AU204" s="238" t="s">
        <v>85</v>
      </c>
      <c r="AY204" s="18" t="s">
        <v>175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182</v>
      </c>
      <c r="BM204" s="238" t="s">
        <v>2355</v>
      </c>
    </row>
    <row r="205" s="2" customFormat="1" ht="6.96" customHeight="1">
      <c r="A205" s="39"/>
      <c r="B205" s="67"/>
      <c r="C205" s="68"/>
      <c r="D205" s="68"/>
      <c r="E205" s="68"/>
      <c r="F205" s="68"/>
      <c r="G205" s="68"/>
      <c r="H205" s="68"/>
      <c r="I205" s="68"/>
      <c r="J205" s="68"/>
      <c r="K205" s="68"/>
      <c r="L205" s="45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sheetProtection sheet="1" autoFilter="0" formatColumns="0" formatRows="0" objects="1" scenarios="1" spinCount="100000" saltValue="p4h43Hky473FgQ6cw6vBUwrTPT0ef1iEZp0oWiead5NXBn57w14TUWzegyVSsUZhAVrPpvVk/bg0CIQiJctvnQ==" hashValue="NXNM9M1yVYaurvUYceD54nmFJiKoLBF9ad5eF5zRWmJuxj6BK0El9u6iZ/U/gwmTHAA8500+rg+mYbiY4eHfBQ==" algorithmName="SHA-512" password="CC35"/>
  <autoFilter ref="C121:K2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1" customFormat="1" ht="12" customHeight="1">
      <c r="B8" s="21"/>
      <c r="D8" s="151" t="s">
        <v>135</v>
      </c>
      <c r="L8" s="21"/>
    </row>
    <row r="9" s="2" customFormat="1" ht="16.5" customHeight="1">
      <c r="A9" s="39"/>
      <c r="B9" s="45"/>
      <c r="C9" s="39"/>
      <c r="D9" s="39"/>
      <c r="E9" s="152" t="s">
        <v>2106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1990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2356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34</v>
      </c>
      <c r="G14" s="39"/>
      <c r="H14" s="39"/>
      <c r="I14" s="151" t="s">
        <v>22</v>
      </c>
      <c r="J14" s="154" t="str">
        <f>'Rekapitulace stavby'!AN8</f>
        <v>15. 9. 2023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>Město Rychnov nad Kněžnou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>IRBOS s.r.o., Kostelec nad Orlicí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ROUND((SUM(BE123:BE148)),  2)</f>
        <v>0</v>
      </c>
      <c r="G35" s="39"/>
      <c r="H35" s="39"/>
      <c r="I35" s="165">
        <v>0.20999999999999999</v>
      </c>
      <c r="J35" s="164">
        <f>ROUND(((SUM(BE123:BE148))*I35),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ROUND((SUM(BF123:BF148)),  2)</f>
        <v>0</v>
      </c>
      <c r="G36" s="39"/>
      <c r="H36" s="39"/>
      <c r="I36" s="165">
        <v>0.14999999999999999</v>
      </c>
      <c r="J36" s="164">
        <f>ROUND(((SUM(BF123:BF148))*I36),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ROUND((SUM(BG123:BG148)),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ROUND((SUM(BH123:BH148)),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ROUND((SUM(BI123:BI148)),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2106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1990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07.3 - Sdělovací rozvody - DODÁVKA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15. 9. 2023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Město Rychnov nad Kněžnou</v>
      </c>
      <c r="G93" s="41"/>
      <c r="H93" s="41"/>
      <c r="I93" s="33" t="s">
        <v>30</v>
      </c>
      <c r="J93" s="37" t="str">
        <f>E23</f>
        <v>IRBOS s.r.o., Kostelec nad Orlicí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138</v>
      </c>
      <c r="D96" s="186"/>
      <c r="E96" s="186"/>
      <c r="F96" s="186"/>
      <c r="G96" s="186"/>
      <c r="H96" s="186"/>
      <c r="I96" s="186"/>
      <c r="J96" s="187" t="s">
        <v>139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140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141</v>
      </c>
    </row>
    <row r="99" s="9" customFormat="1" ht="24.96" customHeight="1">
      <c r="A99" s="9"/>
      <c r="B99" s="189"/>
      <c r="C99" s="190"/>
      <c r="D99" s="191" t="s">
        <v>2108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2357</v>
      </c>
      <c r="E100" s="192"/>
      <c r="F100" s="192"/>
      <c r="G100" s="192"/>
      <c r="H100" s="192"/>
      <c r="I100" s="192"/>
      <c r="J100" s="193">
        <f>J134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5"/>
      <c r="C101" s="134"/>
      <c r="D101" s="196" t="s">
        <v>2358</v>
      </c>
      <c r="E101" s="197"/>
      <c r="F101" s="197"/>
      <c r="G101" s="197"/>
      <c r="H101" s="197"/>
      <c r="I101" s="197"/>
      <c r="J101" s="198">
        <f>J135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Administrativní zázemí VAK Rychnov nad Kněžnou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135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2106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1990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07.3 - Sdělovací rozvody - DODÁVKA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 xml:space="preserve"> </v>
      </c>
      <c r="G117" s="41"/>
      <c r="H117" s="41"/>
      <c r="I117" s="33" t="s">
        <v>22</v>
      </c>
      <c r="J117" s="80" t="str">
        <f>IF(J14="","",J14)</f>
        <v>15. 9. 2023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E17</f>
        <v>Město Rychnov nad Kněžnou</v>
      </c>
      <c r="G119" s="41"/>
      <c r="H119" s="41"/>
      <c r="I119" s="33" t="s">
        <v>30</v>
      </c>
      <c r="J119" s="37" t="str">
        <f>E23</f>
        <v>IRBOS s.r.o., Kostelec nad Orlicí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33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161</v>
      </c>
      <c r="D122" s="203" t="s">
        <v>62</v>
      </c>
      <c r="E122" s="203" t="s">
        <v>58</v>
      </c>
      <c r="F122" s="203" t="s">
        <v>59</v>
      </c>
      <c r="G122" s="203" t="s">
        <v>162</v>
      </c>
      <c r="H122" s="203" t="s">
        <v>163</v>
      </c>
      <c r="I122" s="203" t="s">
        <v>164</v>
      </c>
      <c r="J122" s="203" t="s">
        <v>139</v>
      </c>
      <c r="K122" s="204" t="s">
        <v>165</v>
      </c>
      <c r="L122" s="205"/>
      <c r="M122" s="101" t="s">
        <v>1</v>
      </c>
      <c r="N122" s="102" t="s">
        <v>41</v>
      </c>
      <c r="O122" s="102" t="s">
        <v>166</v>
      </c>
      <c r="P122" s="102" t="s">
        <v>167</v>
      </c>
      <c r="Q122" s="102" t="s">
        <v>168</v>
      </c>
      <c r="R122" s="102" t="s">
        <v>169</v>
      </c>
      <c r="S122" s="102" t="s">
        <v>170</v>
      </c>
      <c r="T122" s="103" t="s">
        <v>171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172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P124+P134</f>
        <v>0</v>
      </c>
      <c r="Q123" s="105"/>
      <c r="R123" s="208">
        <f>R124+R134</f>
        <v>0</v>
      </c>
      <c r="S123" s="105"/>
      <c r="T123" s="209">
        <f>T124+T134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141</v>
      </c>
      <c r="BK123" s="210">
        <f>BK124+BK134</f>
        <v>0</v>
      </c>
    </row>
    <row r="124" s="12" customFormat="1" ht="25.92" customHeight="1">
      <c r="A124" s="12"/>
      <c r="B124" s="211"/>
      <c r="C124" s="212"/>
      <c r="D124" s="213" t="s">
        <v>76</v>
      </c>
      <c r="E124" s="214" t="s">
        <v>1993</v>
      </c>
      <c r="F124" s="214" t="s">
        <v>2110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SUM(P125:P133)</f>
        <v>0</v>
      </c>
      <c r="Q124" s="219"/>
      <c r="R124" s="220">
        <f>SUM(R125:R133)</f>
        <v>0</v>
      </c>
      <c r="S124" s="219"/>
      <c r="T124" s="221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85</v>
      </c>
      <c r="AT124" s="223" t="s">
        <v>76</v>
      </c>
      <c r="AU124" s="223" t="s">
        <v>77</v>
      </c>
      <c r="AY124" s="222" t="s">
        <v>175</v>
      </c>
      <c r="BK124" s="224">
        <f>SUM(BK125:BK133)</f>
        <v>0</v>
      </c>
    </row>
    <row r="125" s="2" customFormat="1" ht="24.15" customHeight="1">
      <c r="A125" s="39"/>
      <c r="B125" s="40"/>
      <c r="C125" s="227" t="s">
        <v>85</v>
      </c>
      <c r="D125" s="227" t="s">
        <v>177</v>
      </c>
      <c r="E125" s="228" t="s">
        <v>2359</v>
      </c>
      <c r="F125" s="229" t="s">
        <v>2360</v>
      </c>
      <c r="G125" s="230" t="s">
        <v>1997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182</v>
      </c>
      <c r="AT125" s="238" t="s">
        <v>177</v>
      </c>
      <c r="AU125" s="238" t="s">
        <v>85</v>
      </c>
      <c r="AY125" s="18" t="s">
        <v>175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182</v>
      </c>
      <c r="BM125" s="238" t="s">
        <v>87</v>
      </c>
    </row>
    <row r="126" s="2" customFormat="1" ht="24.15" customHeight="1">
      <c r="A126" s="39"/>
      <c r="B126" s="40"/>
      <c r="C126" s="227" t="s">
        <v>87</v>
      </c>
      <c r="D126" s="227" t="s">
        <v>177</v>
      </c>
      <c r="E126" s="228" t="s">
        <v>2361</v>
      </c>
      <c r="F126" s="229" t="s">
        <v>2362</v>
      </c>
      <c r="G126" s="230" t="s">
        <v>1997</v>
      </c>
      <c r="H126" s="231">
        <v>1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42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182</v>
      </c>
      <c r="AT126" s="238" t="s">
        <v>177</v>
      </c>
      <c r="AU126" s="238" t="s">
        <v>85</v>
      </c>
      <c r="AY126" s="18" t="s">
        <v>175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182</v>
      </c>
      <c r="BM126" s="238" t="s">
        <v>182</v>
      </c>
    </row>
    <row r="127" s="2" customFormat="1" ht="66.75" customHeight="1">
      <c r="A127" s="39"/>
      <c r="B127" s="40"/>
      <c r="C127" s="227" t="s">
        <v>192</v>
      </c>
      <c r="D127" s="227" t="s">
        <v>177</v>
      </c>
      <c r="E127" s="228" t="s">
        <v>2363</v>
      </c>
      <c r="F127" s="229" t="s">
        <v>2364</v>
      </c>
      <c r="G127" s="230" t="s">
        <v>1997</v>
      </c>
      <c r="H127" s="231">
        <v>3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182</v>
      </c>
      <c r="AT127" s="238" t="s">
        <v>177</v>
      </c>
      <c r="AU127" s="238" t="s">
        <v>85</v>
      </c>
      <c r="AY127" s="18" t="s">
        <v>175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182</v>
      </c>
      <c r="BM127" s="238" t="s">
        <v>220</v>
      </c>
    </row>
    <row r="128" s="2" customFormat="1" ht="16.5" customHeight="1">
      <c r="A128" s="39"/>
      <c r="B128" s="40"/>
      <c r="C128" s="227" t="s">
        <v>182</v>
      </c>
      <c r="D128" s="227" t="s">
        <v>177</v>
      </c>
      <c r="E128" s="228" t="s">
        <v>2365</v>
      </c>
      <c r="F128" s="229" t="s">
        <v>2366</v>
      </c>
      <c r="G128" s="230" t="s">
        <v>1997</v>
      </c>
      <c r="H128" s="231">
        <v>3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182</v>
      </c>
      <c r="AT128" s="238" t="s">
        <v>177</v>
      </c>
      <c r="AU128" s="238" t="s">
        <v>85</v>
      </c>
      <c r="AY128" s="18" t="s">
        <v>175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182</v>
      </c>
      <c r="BM128" s="238" t="s">
        <v>230</v>
      </c>
    </row>
    <row r="129" s="2" customFormat="1" ht="16.5" customHeight="1">
      <c r="A129" s="39"/>
      <c r="B129" s="40"/>
      <c r="C129" s="227" t="s">
        <v>182</v>
      </c>
      <c r="D129" s="227" t="s">
        <v>177</v>
      </c>
      <c r="E129" s="228" t="s">
        <v>2367</v>
      </c>
      <c r="F129" s="229" t="s">
        <v>2368</v>
      </c>
      <c r="G129" s="230" t="s">
        <v>1997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182</v>
      </c>
      <c r="AT129" s="238" t="s">
        <v>177</v>
      </c>
      <c r="AU129" s="238" t="s">
        <v>85</v>
      </c>
      <c r="AY129" s="18" t="s">
        <v>175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182</v>
      </c>
      <c r="BM129" s="238" t="s">
        <v>238</v>
      </c>
    </row>
    <row r="130" s="2" customFormat="1" ht="16.5" customHeight="1">
      <c r="A130" s="39"/>
      <c r="B130" s="40"/>
      <c r="C130" s="227" t="s">
        <v>211</v>
      </c>
      <c r="D130" s="227" t="s">
        <v>177</v>
      </c>
      <c r="E130" s="228" t="s">
        <v>2369</v>
      </c>
      <c r="F130" s="229" t="s">
        <v>2370</v>
      </c>
      <c r="G130" s="230" t="s">
        <v>1997</v>
      </c>
      <c r="H130" s="231">
        <v>3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177</v>
      </c>
      <c r="AU130" s="238" t="s">
        <v>85</v>
      </c>
      <c r="AY130" s="18" t="s">
        <v>175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182</v>
      </c>
      <c r="BM130" s="238" t="s">
        <v>267</v>
      </c>
    </row>
    <row r="131" s="2" customFormat="1" ht="16.5" customHeight="1">
      <c r="A131" s="39"/>
      <c r="B131" s="40"/>
      <c r="C131" s="227" t="s">
        <v>220</v>
      </c>
      <c r="D131" s="227" t="s">
        <v>177</v>
      </c>
      <c r="E131" s="228" t="s">
        <v>2371</v>
      </c>
      <c r="F131" s="229" t="s">
        <v>2372</v>
      </c>
      <c r="G131" s="230" t="s">
        <v>1997</v>
      </c>
      <c r="H131" s="231">
        <v>3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182</v>
      </c>
      <c r="AT131" s="238" t="s">
        <v>177</v>
      </c>
      <c r="AU131" s="238" t="s">
        <v>85</v>
      </c>
      <c r="AY131" s="18" t="s">
        <v>175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182</v>
      </c>
      <c r="BM131" s="238" t="s">
        <v>281</v>
      </c>
    </row>
    <row r="132" s="2" customFormat="1" ht="16.5" customHeight="1">
      <c r="A132" s="39"/>
      <c r="B132" s="40"/>
      <c r="C132" s="227" t="s">
        <v>225</v>
      </c>
      <c r="D132" s="227" t="s">
        <v>177</v>
      </c>
      <c r="E132" s="228" t="s">
        <v>2373</v>
      </c>
      <c r="F132" s="229" t="s">
        <v>2374</v>
      </c>
      <c r="G132" s="230" t="s">
        <v>1997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177</v>
      </c>
      <c r="AU132" s="238" t="s">
        <v>85</v>
      </c>
      <c r="AY132" s="18" t="s">
        <v>175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182</v>
      </c>
      <c r="BM132" s="238" t="s">
        <v>295</v>
      </c>
    </row>
    <row r="133" s="2" customFormat="1" ht="16.5" customHeight="1">
      <c r="A133" s="39"/>
      <c r="B133" s="40"/>
      <c r="C133" s="227" t="s">
        <v>225</v>
      </c>
      <c r="D133" s="227" t="s">
        <v>177</v>
      </c>
      <c r="E133" s="228" t="s">
        <v>2375</v>
      </c>
      <c r="F133" s="229" t="s">
        <v>2376</v>
      </c>
      <c r="G133" s="230" t="s">
        <v>1997</v>
      </c>
      <c r="H133" s="231">
        <v>1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42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182</v>
      </c>
      <c r="AT133" s="238" t="s">
        <v>177</v>
      </c>
      <c r="AU133" s="238" t="s">
        <v>85</v>
      </c>
      <c r="AY133" s="18" t="s">
        <v>175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182</v>
      </c>
      <c r="BM133" s="238" t="s">
        <v>307</v>
      </c>
    </row>
    <row r="134" s="12" customFormat="1" ht="25.92" customHeight="1">
      <c r="A134" s="12"/>
      <c r="B134" s="211"/>
      <c r="C134" s="212"/>
      <c r="D134" s="213" t="s">
        <v>76</v>
      </c>
      <c r="E134" s="214" t="s">
        <v>2377</v>
      </c>
      <c r="F134" s="214" t="s">
        <v>2378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P135</f>
        <v>0</v>
      </c>
      <c r="Q134" s="219"/>
      <c r="R134" s="220">
        <f>R135</f>
        <v>0</v>
      </c>
      <c r="S134" s="219"/>
      <c r="T134" s="221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85</v>
      </c>
      <c r="AT134" s="223" t="s">
        <v>76</v>
      </c>
      <c r="AU134" s="223" t="s">
        <v>77</v>
      </c>
      <c r="AY134" s="222" t="s">
        <v>175</v>
      </c>
      <c r="BK134" s="224">
        <f>BK135</f>
        <v>0</v>
      </c>
    </row>
    <row r="135" s="12" customFormat="1" ht="22.8" customHeight="1">
      <c r="A135" s="12"/>
      <c r="B135" s="211"/>
      <c r="C135" s="212"/>
      <c r="D135" s="213" t="s">
        <v>76</v>
      </c>
      <c r="E135" s="225" t="s">
        <v>2119</v>
      </c>
      <c r="F135" s="225" t="s">
        <v>2120</v>
      </c>
      <c r="G135" s="212"/>
      <c r="H135" s="212"/>
      <c r="I135" s="215"/>
      <c r="J135" s="226">
        <f>BK135</f>
        <v>0</v>
      </c>
      <c r="K135" s="212"/>
      <c r="L135" s="217"/>
      <c r="M135" s="218"/>
      <c r="N135" s="219"/>
      <c r="O135" s="219"/>
      <c r="P135" s="220">
        <f>SUM(P136:P148)</f>
        <v>0</v>
      </c>
      <c r="Q135" s="219"/>
      <c r="R135" s="220">
        <f>SUM(R136:R148)</f>
        <v>0</v>
      </c>
      <c r="S135" s="219"/>
      <c r="T135" s="221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85</v>
      </c>
      <c r="AT135" s="223" t="s">
        <v>76</v>
      </c>
      <c r="AU135" s="223" t="s">
        <v>85</v>
      </c>
      <c r="AY135" s="222" t="s">
        <v>175</v>
      </c>
      <c r="BK135" s="224">
        <f>SUM(BK136:BK148)</f>
        <v>0</v>
      </c>
    </row>
    <row r="136" s="2" customFormat="1" ht="16.5" customHeight="1">
      <c r="A136" s="39"/>
      <c r="B136" s="40"/>
      <c r="C136" s="227" t="s">
        <v>85</v>
      </c>
      <c r="D136" s="227" t="s">
        <v>177</v>
      </c>
      <c r="E136" s="228" t="s">
        <v>2379</v>
      </c>
      <c r="F136" s="229" t="s">
        <v>2380</v>
      </c>
      <c r="G136" s="230" t="s">
        <v>1997</v>
      </c>
      <c r="H136" s="231">
        <v>44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182</v>
      </c>
      <c r="AT136" s="238" t="s">
        <v>177</v>
      </c>
      <c r="AU136" s="238" t="s">
        <v>87</v>
      </c>
      <c r="AY136" s="18" t="s">
        <v>175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182</v>
      </c>
      <c r="BM136" s="238" t="s">
        <v>319</v>
      </c>
    </row>
    <row r="137" s="2" customFormat="1" ht="16.5" customHeight="1">
      <c r="A137" s="39"/>
      <c r="B137" s="40"/>
      <c r="C137" s="227" t="s">
        <v>87</v>
      </c>
      <c r="D137" s="227" t="s">
        <v>177</v>
      </c>
      <c r="E137" s="228" t="s">
        <v>2381</v>
      </c>
      <c r="F137" s="229" t="s">
        <v>2382</v>
      </c>
      <c r="G137" s="230" t="s">
        <v>1997</v>
      </c>
      <c r="H137" s="231">
        <v>3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182</v>
      </c>
      <c r="AT137" s="238" t="s">
        <v>177</v>
      </c>
      <c r="AU137" s="238" t="s">
        <v>87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182</v>
      </c>
      <c r="BM137" s="238" t="s">
        <v>327</v>
      </c>
    </row>
    <row r="138" s="2" customFormat="1" ht="16.5" customHeight="1">
      <c r="A138" s="39"/>
      <c r="B138" s="40"/>
      <c r="C138" s="227" t="s">
        <v>192</v>
      </c>
      <c r="D138" s="227" t="s">
        <v>177</v>
      </c>
      <c r="E138" s="228" t="s">
        <v>2183</v>
      </c>
      <c r="F138" s="229" t="s">
        <v>2184</v>
      </c>
      <c r="G138" s="230" t="s">
        <v>1997</v>
      </c>
      <c r="H138" s="231">
        <v>44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182</v>
      </c>
      <c r="AT138" s="238" t="s">
        <v>177</v>
      </c>
      <c r="AU138" s="238" t="s">
        <v>87</v>
      </c>
      <c r="AY138" s="18" t="s">
        <v>175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182</v>
      </c>
      <c r="BM138" s="238" t="s">
        <v>341</v>
      </c>
    </row>
    <row r="139" s="2" customFormat="1" ht="16.5" customHeight="1">
      <c r="A139" s="39"/>
      <c r="B139" s="40"/>
      <c r="C139" s="227" t="s">
        <v>182</v>
      </c>
      <c r="D139" s="227" t="s">
        <v>177</v>
      </c>
      <c r="E139" s="228" t="s">
        <v>2189</v>
      </c>
      <c r="F139" s="229" t="s">
        <v>2190</v>
      </c>
      <c r="G139" s="230" t="s">
        <v>1997</v>
      </c>
      <c r="H139" s="231">
        <v>6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42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182</v>
      </c>
      <c r="AT139" s="238" t="s">
        <v>177</v>
      </c>
      <c r="AU139" s="238" t="s">
        <v>87</v>
      </c>
      <c r="AY139" s="18" t="s">
        <v>175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182</v>
      </c>
      <c r="BM139" s="238" t="s">
        <v>380</v>
      </c>
    </row>
    <row r="140" s="2" customFormat="1" ht="16.5" customHeight="1">
      <c r="A140" s="39"/>
      <c r="B140" s="40"/>
      <c r="C140" s="227" t="s">
        <v>211</v>
      </c>
      <c r="D140" s="227" t="s">
        <v>177</v>
      </c>
      <c r="E140" s="228" t="s">
        <v>2191</v>
      </c>
      <c r="F140" s="229" t="s">
        <v>2192</v>
      </c>
      <c r="G140" s="230" t="s">
        <v>303</v>
      </c>
      <c r="H140" s="231">
        <v>20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177</v>
      </c>
      <c r="AU140" s="238" t="s">
        <v>87</v>
      </c>
      <c r="AY140" s="18" t="s">
        <v>175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182</v>
      </c>
      <c r="BM140" s="238" t="s">
        <v>389</v>
      </c>
    </row>
    <row r="141" s="2" customFormat="1" ht="16.5" customHeight="1">
      <c r="A141" s="39"/>
      <c r="B141" s="40"/>
      <c r="C141" s="227" t="s">
        <v>220</v>
      </c>
      <c r="D141" s="227" t="s">
        <v>177</v>
      </c>
      <c r="E141" s="228" t="s">
        <v>2383</v>
      </c>
      <c r="F141" s="229" t="s">
        <v>2384</v>
      </c>
      <c r="G141" s="230" t="s">
        <v>303</v>
      </c>
      <c r="H141" s="231">
        <v>688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182</v>
      </c>
      <c r="AT141" s="238" t="s">
        <v>177</v>
      </c>
      <c r="AU141" s="238" t="s">
        <v>87</v>
      </c>
      <c r="AY141" s="18" t="s">
        <v>175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182</v>
      </c>
      <c r="BM141" s="238" t="s">
        <v>403</v>
      </c>
    </row>
    <row r="142" s="2" customFormat="1" ht="16.5" customHeight="1">
      <c r="A142" s="39"/>
      <c r="B142" s="40"/>
      <c r="C142" s="227" t="s">
        <v>225</v>
      </c>
      <c r="D142" s="227" t="s">
        <v>177</v>
      </c>
      <c r="E142" s="228" t="s">
        <v>2385</v>
      </c>
      <c r="F142" s="229" t="s">
        <v>2386</v>
      </c>
      <c r="G142" s="230" t="s">
        <v>303</v>
      </c>
      <c r="H142" s="231">
        <v>70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42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182</v>
      </c>
      <c r="AT142" s="238" t="s">
        <v>177</v>
      </c>
      <c r="AU142" s="238" t="s">
        <v>87</v>
      </c>
      <c r="AY142" s="18" t="s">
        <v>175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182</v>
      </c>
      <c r="BM142" s="238" t="s">
        <v>413</v>
      </c>
    </row>
    <row r="143" s="2" customFormat="1" ht="24.15" customHeight="1">
      <c r="A143" s="39"/>
      <c r="B143" s="40"/>
      <c r="C143" s="227" t="s">
        <v>230</v>
      </c>
      <c r="D143" s="227" t="s">
        <v>177</v>
      </c>
      <c r="E143" s="228" t="s">
        <v>2387</v>
      </c>
      <c r="F143" s="229" t="s">
        <v>2218</v>
      </c>
      <c r="G143" s="230" t="s">
        <v>303</v>
      </c>
      <c r="H143" s="231">
        <v>40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42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182</v>
      </c>
      <c r="AT143" s="238" t="s">
        <v>177</v>
      </c>
      <c r="AU143" s="238" t="s">
        <v>87</v>
      </c>
      <c r="AY143" s="18" t="s">
        <v>175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182</v>
      </c>
      <c r="BM143" s="238" t="s">
        <v>424</v>
      </c>
    </row>
    <row r="144" s="2" customFormat="1" ht="16.5" customHeight="1">
      <c r="A144" s="39"/>
      <c r="B144" s="40"/>
      <c r="C144" s="227" t="s">
        <v>199</v>
      </c>
      <c r="D144" s="227" t="s">
        <v>177</v>
      </c>
      <c r="E144" s="228" t="s">
        <v>2388</v>
      </c>
      <c r="F144" s="229" t="s">
        <v>2389</v>
      </c>
      <c r="G144" s="230" t="s">
        <v>303</v>
      </c>
      <c r="H144" s="231">
        <v>6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182</v>
      </c>
      <c r="AT144" s="238" t="s">
        <v>177</v>
      </c>
      <c r="AU144" s="238" t="s">
        <v>87</v>
      </c>
      <c r="AY144" s="18" t="s">
        <v>175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182</v>
      </c>
      <c r="BM144" s="238" t="s">
        <v>436</v>
      </c>
    </row>
    <row r="145" s="2" customFormat="1" ht="24.15" customHeight="1">
      <c r="A145" s="39"/>
      <c r="B145" s="40"/>
      <c r="C145" s="227" t="s">
        <v>238</v>
      </c>
      <c r="D145" s="227" t="s">
        <v>177</v>
      </c>
      <c r="E145" s="228" t="s">
        <v>2221</v>
      </c>
      <c r="F145" s="229" t="s">
        <v>2222</v>
      </c>
      <c r="G145" s="230" t="s">
        <v>303</v>
      </c>
      <c r="H145" s="231">
        <v>7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182</v>
      </c>
      <c r="AT145" s="238" t="s">
        <v>177</v>
      </c>
      <c r="AU145" s="238" t="s">
        <v>87</v>
      </c>
      <c r="AY145" s="18" t="s">
        <v>175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182</v>
      </c>
      <c r="BM145" s="238" t="s">
        <v>444</v>
      </c>
    </row>
    <row r="146" s="2" customFormat="1" ht="21.75" customHeight="1">
      <c r="A146" s="39"/>
      <c r="B146" s="40"/>
      <c r="C146" s="227" t="s">
        <v>262</v>
      </c>
      <c r="D146" s="227" t="s">
        <v>177</v>
      </c>
      <c r="E146" s="228" t="s">
        <v>2225</v>
      </c>
      <c r="F146" s="229" t="s">
        <v>2226</v>
      </c>
      <c r="G146" s="230" t="s">
        <v>303</v>
      </c>
      <c r="H146" s="231">
        <v>4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42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182</v>
      </c>
      <c r="AT146" s="238" t="s">
        <v>177</v>
      </c>
      <c r="AU146" s="238" t="s">
        <v>87</v>
      </c>
      <c r="AY146" s="18" t="s">
        <v>175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182</v>
      </c>
      <c r="BM146" s="238" t="s">
        <v>455</v>
      </c>
    </row>
    <row r="147" s="2" customFormat="1" ht="16.5" customHeight="1">
      <c r="A147" s="39"/>
      <c r="B147" s="40"/>
      <c r="C147" s="227" t="s">
        <v>267</v>
      </c>
      <c r="D147" s="227" t="s">
        <v>177</v>
      </c>
      <c r="E147" s="228" t="s">
        <v>2245</v>
      </c>
      <c r="F147" s="229" t="s">
        <v>2246</v>
      </c>
      <c r="G147" s="230" t="s">
        <v>2247</v>
      </c>
      <c r="H147" s="312"/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182</v>
      </c>
      <c r="AT147" s="238" t="s">
        <v>177</v>
      </c>
      <c r="AU147" s="238" t="s">
        <v>87</v>
      </c>
      <c r="AY147" s="18" t="s">
        <v>175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182</v>
      </c>
      <c r="BM147" s="238" t="s">
        <v>2390</v>
      </c>
    </row>
    <row r="148" s="2" customFormat="1" ht="16.5" customHeight="1">
      <c r="A148" s="39"/>
      <c r="B148" s="40"/>
      <c r="C148" s="227" t="s">
        <v>276</v>
      </c>
      <c r="D148" s="227" t="s">
        <v>177</v>
      </c>
      <c r="E148" s="228" t="s">
        <v>2249</v>
      </c>
      <c r="F148" s="229" t="s">
        <v>2250</v>
      </c>
      <c r="G148" s="230" t="s">
        <v>2247</v>
      </c>
      <c r="H148" s="312"/>
      <c r="I148" s="232"/>
      <c r="J148" s="233">
        <f>ROUND(I148*H148,2)</f>
        <v>0</v>
      </c>
      <c r="K148" s="229" t="s">
        <v>1</v>
      </c>
      <c r="L148" s="45"/>
      <c r="M148" s="304" t="s">
        <v>1</v>
      </c>
      <c r="N148" s="305" t="s">
        <v>42</v>
      </c>
      <c r="O148" s="306"/>
      <c r="P148" s="307">
        <f>O148*H148</f>
        <v>0</v>
      </c>
      <c r="Q148" s="307">
        <v>0</v>
      </c>
      <c r="R148" s="307">
        <f>Q148*H148</f>
        <v>0</v>
      </c>
      <c r="S148" s="307">
        <v>0</v>
      </c>
      <c r="T148" s="30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182</v>
      </c>
      <c r="AT148" s="238" t="s">
        <v>177</v>
      </c>
      <c r="AU148" s="238" t="s">
        <v>87</v>
      </c>
      <c r="AY148" s="18" t="s">
        <v>175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182</v>
      </c>
      <c r="BM148" s="238" t="s">
        <v>2391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oWMa8Rt0wazu3zbn0XW97TY0efXsm59SGArfGgwTqhOueufUmP3bQ7yQgvJUEu3A73RoHq7D09fci7MGJtox1w==" hashValue="NnVh/VCmNyL2cevIjbiDCLUGcdh30naWIgh2Jlao8XquyjKIepbrxkuSZADkr8AHmIlrvR/OxEX13pCXjU38UA==" algorithmName="SHA-512" password="CC35"/>
  <autoFilter ref="C122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1" customFormat="1" ht="12" customHeight="1">
      <c r="B8" s="21"/>
      <c r="D8" s="151" t="s">
        <v>135</v>
      </c>
      <c r="L8" s="21"/>
    </row>
    <row r="9" s="2" customFormat="1" ht="16.5" customHeight="1">
      <c r="A9" s="39"/>
      <c r="B9" s="45"/>
      <c r="C9" s="39"/>
      <c r="D9" s="39"/>
      <c r="E9" s="152" t="s">
        <v>2106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1990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2392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34</v>
      </c>
      <c r="G14" s="39"/>
      <c r="H14" s="39"/>
      <c r="I14" s="151" t="s">
        <v>22</v>
      </c>
      <c r="J14" s="154" t="str">
        <f>'Rekapitulace stavby'!AN8</f>
        <v>15. 9. 2023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>Město Rychnov nad Kněžnou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>IRBOS s.r.o., Kostelec nad Orlicí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ROUND((SUM(BE121:BE139)),  2)</f>
        <v>0</v>
      </c>
      <c r="G35" s="39"/>
      <c r="H35" s="39"/>
      <c r="I35" s="165">
        <v>0.20999999999999999</v>
      </c>
      <c r="J35" s="164">
        <f>ROUND(((SUM(BE121:BE139))*I35),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ROUND((SUM(BF121:BF139)),  2)</f>
        <v>0</v>
      </c>
      <c r="G36" s="39"/>
      <c r="H36" s="39"/>
      <c r="I36" s="165">
        <v>0.14999999999999999</v>
      </c>
      <c r="J36" s="164">
        <f>ROUND(((SUM(BF121:BF139))*I36),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ROUND((SUM(BG121:BG139)),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ROUND((SUM(BH121:BH139)),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ROUND((SUM(BI121:BI139)),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2106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1990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07.4 - Sdělovací rozvody - MONTÁŽ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15. 9. 2023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Město Rychnov nad Kněžnou</v>
      </c>
      <c r="G93" s="41"/>
      <c r="H93" s="41"/>
      <c r="I93" s="33" t="s">
        <v>30</v>
      </c>
      <c r="J93" s="37" t="str">
        <f>E23</f>
        <v>IRBOS s.r.o., Kostelec nad Orlicí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138</v>
      </c>
      <c r="D96" s="186"/>
      <c r="E96" s="186"/>
      <c r="F96" s="186"/>
      <c r="G96" s="186"/>
      <c r="H96" s="186"/>
      <c r="I96" s="186"/>
      <c r="J96" s="187" t="s">
        <v>139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140</v>
      </c>
      <c r="D98" s="41"/>
      <c r="E98" s="41"/>
      <c r="F98" s="41"/>
      <c r="G98" s="41"/>
      <c r="H98" s="41"/>
      <c r="I98" s="41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141</v>
      </c>
    </row>
    <row r="99" s="9" customFormat="1" ht="24.96" customHeight="1">
      <c r="A99" s="9"/>
      <c r="B99" s="189"/>
      <c r="C99" s="190"/>
      <c r="D99" s="191" t="s">
        <v>2109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160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Administrativní zázemí VAK Rychnov nad Kněžnou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135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84" t="s">
        <v>2106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1990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07.4 - Sdělovací rozvody - MONTÁŽ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 xml:space="preserve"> </v>
      </c>
      <c r="G115" s="41"/>
      <c r="H115" s="41"/>
      <c r="I115" s="33" t="s">
        <v>22</v>
      </c>
      <c r="J115" s="80" t="str">
        <f>IF(J14="","",J14)</f>
        <v>15. 9. 2023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E17</f>
        <v>Město Rychnov nad Kněžnou</v>
      </c>
      <c r="G117" s="41"/>
      <c r="H117" s="41"/>
      <c r="I117" s="33" t="s">
        <v>30</v>
      </c>
      <c r="J117" s="37" t="str">
        <f>E23</f>
        <v>IRBOS s.r.o., Kostelec nad Orlicí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IF(E20="","",E20)</f>
        <v>Vyplň údaj</v>
      </c>
      <c r="G118" s="41"/>
      <c r="H118" s="41"/>
      <c r="I118" s="33" t="s">
        <v>33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161</v>
      </c>
      <c r="D120" s="203" t="s">
        <v>62</v>
      </c>
      <c r="E120" s="203" t="s">
        <v>58</v>
      </c>
      <c r="F120" s="203" t="s">
        <v>59</v>
      </c>
      <c r="G120" s="203" t="s">
        <v>162</v>
      </c>
      <c r="H120" s="203" t="s">
        <v>163</v>
      </c>
      <c r="I120" s="203" t="s">
        <v>164</v>
      </c>
      <c r="J120" s="203" t="s">
        <v>139</v>
      </c>
      <c r="K120" s="204" t="s">
        <v>165</v>
      </c>
      <c r="L120" s="205"/>
      <c r="M120" s="101" t="s">
        <v>1</v>
      </c>
      <c r="N120" s="102" t="s">
        <v>41</v>
      </c>
      <c r="O120" s="102" t="s">
        <v>166</v>
      </c>
      <c r="P120" s="102" t="s">
        <v>167</v>
      </c>
      <c r="Q120" s="102" t="s">
        <v>168</v>
      </c>
      <c r="R120" s="102" t="s">
        <v>169</v>
      </c>
      <c r="S120" s="102" t="s">
        <v>170</v>
      </c>
      <c r="T120" s="103" t="s">
        <v>171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172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0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141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76</v>
      </c>
      <c r="E122" s="214" t="s">
        <v>2119</v>
      </c>
      <c r="F122" s="214" t="s">
        <v>2120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SUM(P123:P139)</f>
        <v>0</v>
      </c>
      <c r="Q122" s="219"/>
      <c r="R122" s="220">
        <f>SUM(R123:R139)</f>
        <v>0</v>
      </c>
      <c r="S122" s="219"/>
      <c r="T122" s="221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85</v>
      </c>
      <c r="AT122" s="223" t="s">
        <v>76</v>
      </c>
      <c r="AU122" s="223" t="s">
        <v>77</v>
      </c>
      <c r="AY122" s="222" t="s">
        <v>175</v>
      </c>
      <c r="BK122" s="224">
        <f>SUM(BK123:BK139)</f>
        <v>0</v>
      </c>
    </row>
    <row r="123" s="2" customFormat="1" ht="16.5" customHeight="1">
      <c r="A123" s="39"/>
      <c r="B123" s="40"/>
      <c r="C123" s="227" t="s">
        <v>85</v>
      </c>
      <c r="D123" s="227" t="s">
        <v>177</v>
      </c>
      <c r="E123" s="228" t="s">
        <v>2393</v>
      </c>
      <c r="F123" s="229" t="s">
        <v>2380</v>
      </c>
      <c r="G123" s="230" t="s">
        <v>1997</v>
      </c>
      <c r="H123" s="231">
        <v>44</v>
      </c>
      <c r="I123" s="232"/>
      <c r="J123" s="233">
        <f>ROUND(I123*H123,2)</f>
        <v>0</v>
      </c>
      <c r="K123" s="229" t="s">
        <v>1</v>
      </c>
      <c r="L123" s="45"/>
      <c r="M123" s="234" t="s">
        <v>1</v>
      </c>
      <c r="N123" s="235" t="s">
        <v>42</v>
      </c>
      <c r="O123" s="92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182</v>
      </c>
      <c r="AT123" s="238" t="s">
        <v>177</v>
      </c>
      <c r="AU123" s="238" t="s">
        <v>85</v>
      </c>
      <c r="AY123" s="18" t="s">
        <v>175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85</v>
      </c>
      <c r="BK123" s="239">
        <f>ROUND(I123*H123,2)</f>
        <v>0</v>
      </c>
      <c r="BL123" s="18" t="s">
        <v>182</v>
      </c>
      <c r="BM123" s="238" t="s">
        <v>319</v>
      </c>
    </row>
    <row r="124" s="2" customFormat="1" ht="16.5" customHeight="1">
      <c r="A124" s="39"/>
      <c r="B124" s="40"/>
      <c r="C124" s="227" t="s">
        <v>87</v>
      </c>
      <c r="D124" s="227" t="s">
        <v>177</v>
      </c>
      <c r="E124" s="228" t="s">
        <v>2394</v>
      </c>
      <c r="F124" s="229" t="s">
        <v>2382</v>
      </c>
      <c r="G124" s="230" t="s">
        <v>1997</v>
      </c>
      <c r="H124" s="231">
        <v>3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182</v>
      </c>
      <c r="AT124" s="238" t="s">
        <v>177</v>
      </c>
      <c r="AU124" s="238" t="s">
        <v>85</v>
      </c>
      <c r="AY124" s="18" t="s">
        <v>175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182</v>
      </c>
      <c r="BM124" s="238" t="s">
        <v>327</v>
      </c>
    </row>
    <row r="125" s="2" customFormat="1" ht="16.5" customHeight="1">
      <c r="A125" s="39"/>
      <c r="B125" s="40"/>
      <c r="C125" s="227" t="s">
        <v>192</v>
      </c>
      <c r="D125" s="227" t="s">
        <v>177</v>
      </c>
      <c r="E125" s="228" t="s">
        <v>2395</v>
      </c>
      <c r="F125" s="229" t="s">
        <v>2184</v>
      </c>
      <c r="G125" s="230" t="s">
        <v>1997</v>
      </c>
      <c r="H125" s="231">
        <v>44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182</v>
      </c>
      <c r="AT125" s="238" t="s">
        <v>177</v>
      </c>
      <c r="AU125" s="238" t="s">
        <v>85</v>
      </c>
      <c r="AY125" s="18" t="s">
        <v>175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182</v>
      </c>
      <c r="BM125" s="238" t="s">
        <v>341</v>
      </c>
    </row>
    <row r="126" s="2" customFormat="1" ht="16.5" customHeight="1">
      <c r="A126" s="39"/>
      <c r="B126" s="40"/>
      <c r="C126" s="227" t="s">
        <v>182</v>
      </c>
      <c r="D126" s="227" t="s">
        <v>177</v>
      </c>
      <c r="E126" s="228" t="s">
        <v>2291</v>
      </c>
      <c r="F126" s="229" t="s">
        <v>2190</v>
      </c>
      <c r="G126" s="230" t="s">
        <v>1997</v>
      </c>
      <c r="H126" s="231">
        <v>6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42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182</v>
      </c>
      <c r="AT126" s="238" t="s">
        <v>177</v>
      </c>
      <c r="AU126" s="238" t="s">
        <v>85</v>
      </c>
      <c r="AY126" s="18" t="s">
        <v>175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182</v>
      </c>
      <c r="BM126" s="238" t="s">
        <v>380</v>
      </c>
    </row>
    <row r="127" s="2" customFormat="1" ht="16.5" customHeight="1">
      <c r="A127" s="39"/>
      <c r="B127" s="40"/>
      <c r="C127" s="227" t="s">
        <v>211</v>
      </c>
      <c r="D127" s="227" t="s">
        <v>177</v>
      </c>
      <c r="E127" s="228" t="s">
        <v>2292</v>
      </c>
      <c r="F127" s="229" t="s">
        <v>2192</v>
      </c>
      <c r="G127" s="230" t="s">
        <v>303</v>
      </c>
      <c r="H127" s="231">
        <v>20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182</v>
      </c>
      <c r="AT127" s="238" t="s">
        <v>177</v>
      </c>
      <c r="AU127" s="238" t="s">
        <v>85</v>
      </c>
      <c r="AY127" s="18" t="s">
        <v>175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182</v>
      </c>
      <c r="BM127" s="238" t="s">
        <v>389</v>
      </c>
    </row>
    <row r="128" s="2" customFormat="1" ht="16.5" customHeight="1">
      <c r="A128" s="39"/>
      <c r="B128" s="40"/>
      <c r="C128" s="227" t="s">
        <v>220</v>
      </c>
      <c r="D128" s="227" t="s">
        <v>177</v>
      </c>
      <c r="E128" s="228" t="s">
        <v>2396</v>
      </c>
      <c r="F128" s="229" t="s">
        <v>2384</v>
      </c>
      <c r="G128" s="230" t="s">
        <v>303</v>
      </c>
      <c r="H128" s="231">
        <v>688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182</v>
      </c>
      <c r="AT128" s="238" t="s">
        <v>177</v>
      </c>
      <c r="AU128" s="238" t="s">
        <v>85</v>
      </c>
      <c r="AY128" s="18" t="s">
        <v>175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182</v>
      </c>
      <c r="BM128" s="238" t="s">
        <v>403</v>
      </c>
    </row>
    <row r="129" s="2" customFormat="1" ht="16.5" customHeight="1">
      <c r="A129" s="39"/>
      <c r="B129" s="40"/>
      <c r="C129" s="227" t="s">
        <v>225</v>
      </c>
      <c r="D129" s="227" t="s">
        <v>177</v>
      </c>
      <c r="E129" s="228" t="s">
        <v>2397</v>
      </c>
      <c r="F129" s="229" t="s">
        <v>2386</v>
      </c>
      <c r="G129" s="230" t="s">
        <v>303</v>
      </c>
      <c r="H129" s="231">
        <v>70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182</v>
      </c>
      <c r="AT129" s="238" t="s">
        <v>177</v>
      </c>
      <c r="AU129" s="238" t="s">
        <v>85</v>
      </c>
      <c r="AY129" s="18" t="s">
        <v>175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182</v>
      </c>
      <c r="BM129" s="238" t="s">
        <v>413</v>
      </c>
    </row>
    <row r="130" s="2" customFormat="1" ht="24.15" customHeight="1">
      <c r="A130" s="39"/>
      <c r="B130" s="40"/>
      <c r="C130" s="227" t="s">
        <v>230</v>
      </c>
      <c r="D130" s="227" t="s">
        <v>177</v>
      </c>
      <c r="E130" s="228" t="s">
        <v>2398</v>
      </c>
      <c r="F130" s="229" t="s">
        <v>2218</v>
      </c>
      <c r="G130" s="230" t="s">
        <v>303</v>
      </c>
      <c r="H130" s="231">
        <v>40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177</v>
      </c>
      <c r="AU130" s="238" t="s">
        <v>85</v>
      </c>
      <c r="AY130" s="18" t="s">
        <v>175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182</v>
      </c>
      <c r="BM130" s="238" t="s">
        <v>424</v>
      </c>
    </row>
    <row r="131" s="2" customFormat="1" ht="16.5" customHeight="1">
      <c r="A131" s="39"/>
      <c r="B131" s="40"/>
      <c r="C131" s="227" t="s">
        <v>199</v>
      </c>
      <c r="D131" s="227" t="s">
        <v>177</v>
      </c>
      <c r="E131" s="228" t="s">
        <v>2399</v>
      </c>
      <c r="F131" s="229" t="s">
        <v>2389</v>
      </c>
      <c r="G131" s="230" t="s">
        <v>303</v>
      </c>
      <c r="H131" s="231">
        <v>6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182</v>
      </c>
      <c r="AT131" s="238" t="s">
        <v>177</v>
      </c>
      <c r="AU131" s="238" t="s">
        <v>85</v>
      </c>
      <c r="AY131" s="18" t="s">
        <v>175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182</v>
      </c>
      <c r="BM131" s="238" t="s">
        <v>436</v>
      </c>
    </row>
    <row r="132" s="2" customFormat="1" ht="24.15" customHeight="1">
      <c r="A132" s="39"/>
      <c r="B132" s="40"/>
      <c r="C132" s="227" t="s">
        <v>238</v>
      </c>
      <c r="D132" s="227" t="s">
        <v>177</v>
      </c>
      <c r="E132" s="228" t="s">
        <v>2307</v>
      </c>
      <c r="F132" s="229" t="s">
        <v>2222</v>
      </c>
      <c r="G132" s="230" t="s">
        <v>303</v>
      </c>
      <c r="H132" s="231">
        <v>7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177</v>
      </c>
      <c r="AU132" s="238" t="s">
        <v>85</v>
      </c>
      <c r="AY132" s="18" t="s">
        <v>175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182</v>
      </c>
      <c r="BM132" s="238" t="s">
        <v>444</v>
      </c>
    </row>
    <row r="133" s="2" customFormat="1" ht="21.75" customHeight="1">
      <c r="A133" s="39"/>
      <c r="B133" s="40"/>
      <c r="C133" s="227" t="s">
        <v>262</v>
      </c>
      <c r="D133" s="227" t="s">
        <v>177</v>
      </c>
      <c r="E133" s="228" t="s">
        <v>2309</v>
      </c>
      <c r="F133" s="229" t="s">
        <v>2226</v>
      </c>
      <c r="G133" s="230" t="s">
        <v>303</v>
      </c>
      <c r="H133" s="231">
        <v>4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42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182</v>
      </c>
      <c r="AT133" s="238" t="s">
        <v>177</v>
      </c>
      <c r="AU133" s="238" t="s">
        <v>85</v>
      </c>
      <c r="AY133" s="18" t="s">
        <v>175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182</v>
      </c>
      <c r="BM133" s="238" t="s">
        <v>455</v>
      </c>
    </row>
    <row r="134" s="2" customFormat="1" ht="16.5" customHeight="1">
      <c r="A134" s="39"/>
      <c r="B134" s="40"/>
      <c r="C134" s="227" t="s">
        <v>267</v>
      </c>
      <c r="D134" s="227" t="s">
        <v>177</v>
      </c>
      <c r="E134" s="228" t="s">
        <v>2338</v>
      </c>
      <c r="F134" s="229" t="s">
        <v>2339</v>
      </c>
      <c r="G134" s="230" t="s">
        <v>2340</v>
      </c>
      <c r="H134" s="231">
        <v>16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42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182</v>
      </c>
      <c r="AT134" s="238" t="s">
        <v>177</v>
      </c>
      <c r="AU134" s="238" t="s">
        <v>85</v>
      </c>
      <c r="AY134" s="18" t="s">
        <v>175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182</v>
      </c>
      <c r="BM134" s="238" t="s">
        <v>473</v>
      </c>
    </row>
    <row r="135" s="2" customFormat="1" ht="16.5" customHeight="1">
      <c r="A135" s="39"/>
      <c r="B135" s="40"/>
      <c r="C135" s="227" t="s">
        <v>276</v>
      </c>
      <c r="D135" s="227" t="s">
        <v>177</v>
      </c>
      <c r="E135" s="228" t="s">
        <v>2400</v>
      </c>
      <c r="F135" s="229" t="s">
        <v>2401</v>
      </c>
      <c r="G135" s="230" t="s">
        <v>2340</v>
      </c>
      <c r="H135" s="231">
        <v>42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42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182</v>
      </c>
      <c r="AT135" s="238" t="s">
        <v>177</v>
      </c>
      <c r="AU135" s="238" t="s">
        <v>85</v>
      </c>
      <c r="AY135" s="18" t="s">
        <v>175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182</v>
      </c>
      <c r="BM135" s="238" t="s">
        <v>483</v>
      </c>
    </row>
    <row r="136" s="2" customFormat="1" ht="16.5" customHeight="1">
      <c r="A136" s="39"/>
      <c r="B136" s="40"/>
      <c r="C136" s="227" t="s">
        <v>276</v>
      </c>
      <c r="D136" s="227" t="s">
        <v>177</v>
      </c>
      <c r="E136" s="228" t="s">
        <v>2402</v>
      </c>
      <c r="F136" s="229" t="s">
        <v>2403</v>
      </c>
      <c r="G136" s="230" t="s">
        <v>2340</v>
      </c>
      <c r="H136" s="231">
        <v>6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182</v>
      </c>
      <c r="AT136" s="238" t="s">
        <v>177</v>
      </c>
      <c r="AU136" s="238" t="s">
        <v>85</v>
      </c>
      <c r="AY136" s="18" t="s">
        <v>175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182</v>
      </c>
      <c r="BM136" s="238" t="s">
        <v>494</v>
      </c>
    </row>
    <row r="137" s="2" customFormat="1" ht="16.5" customHeight="1">
      <c r="A137" s="39"/>
      <c r="B137" s="40"/>
      <c r="C137" s="227" t="s">
        <v>8</v>
      </c>
      <c r="D137" s="227" t="s">
        <v>177</v>
      </c>
      <c r="E137" s="228" t="s">
        <v>2347</v>
      </c>
      <c r="F137" s="229" t="s">
        <v>2348</v>
      </c>
      <c r="G137" s="230" t="s">
        <v>2247</v>
      </c>
      <c r="H137" s="312"/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182</v>
      </c>
      <c r="AT137" s="238" t="s">
        <v>177</v>
      </c>
      <c r="AU137" s="238" t="s">
        <v>85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182</v>
      </c>
      <c r="BM137" s="238" t="s">
        <v>2404</v>
      </c>
    </row>
    <row r="138" s="2" customFormat="1" ht="16.5" customHeight="1">
      <c r="A138" s="39"/>
      <c r="B138" s="40"/>
      <c r="C138" s="227" t="s">
        <v>300</v>
      </c>
      <c r="D138" s="227" t="s">
        <v>177</v>
      </c>
      <c r="E138" s="228" t="s">
        <v>2350</v>
      </c>
      <c r="F138" s="229" t="s">
        <v>2351</v>
      </c>
      <c r="G138" s="230" t="s">
        <v>270</v>
      </c>
      <c r="H138" s="231">
        <v>1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182</v>
      </c>
      <c r="AT138" s="238" t="s">
        <v>177</v>
      </c>
      <c r="AU138" s="238" t="s">
        <v>85</v>
      </c>
      <c r="AY138" s="18" t="s">
        <v>175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182</v>
      </c>
      <c r="BM138" s="238" t="s">
        <v>2405</v>
      </c>
    </row>
    <row r="139" s="2" customFormat="1" ht="16.5" customHeight="1">
      <c r="A139" s="39"/>
      <c r="B139" s="40"/>
      <c r="C139" s="227" t="s">
        <v>307</v>
      </c>
      <c r="D139" s="227" t="s">
        <v>177</v>
      </c>
      <c r="E139" s="228" t="s">
        <v>2353</v>
      </c>
      <c r="F139" s="229" t="s">
        <v>2354</v>
      </c>
      <c r="G139" s="230" t="s">
        <v>270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304" t="s">
        <v>1</v>
      </c>
      <c r="N139" s="305" t="s">
        <v>42</v>
      </c>
      <c r="O139" s="306"/>
      <c r="P139" s="307">
        <f>O139*H139</f>
        <v>0</v>
      </c>
      <c r="Q139" s="307">
        <v>0</v>
      </c>
      <c r="R139" s="307">
        <f>Q139*H139</f>
        <v>0</v>
      </c>
      <c r="S139" s="307">
        <v>0</v>
      </c>
      <c r="T139" s="30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182</v>
      </c>
      <c r="AT139" s="238" t="s">
        <v>177</v>
      </c>
      <c r="AU139" s="238" t="s">
        <v>85</v>
      </c>
      <c r="AY139" s="18" t="s">
        <v>175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182</v>
      </c>
      <c r="BM139" s="238" t="s">
        <v>2406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YFwVL5c9hKyvKz9oE5qvWWjbnXcRb5JFc1g/O55kMVVQ5/BkW7WnJpCXQnzKG7eEvsiHQI37OIsQ6Au9hshLIA==" hashValue="yoNWoOWeNoiW02ER86Vi+ENunMCJbHR130CbJcdIkg189beu4lQjQhdmqgSDva7jrYhAHN8ku+DOweVmPALJrw==" algorithmName="SHA-512" password="CC35"/>
  <autoFilter ref="C120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135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2407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34</v>
      </c>
      <c r="G12" s="39"/>
      <c r="H12" s="39"/>
      <c r="I12" s="151" t="s">
        <v>22</v>
      </c>
      <c r="J12" s="154" t="str">
        <f>'Rekapitulace stavby'!AN8</f>
        <v>15. 9. 2023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34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34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ROUND((SUM(BE126:BE272)),  2)</f>
        <v>0</v>
      </c>
      <c r="G33" s="39"/>
      <c r="H33" s="39"/>
      <c r="I33" s="165">
        <v>0.20999999999999999</v>
      </c>
      <c r="J33" s="164">
        <f>ROUND(((SUM(BE126:BE272))*I33),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ROUND((SUM(BF126:BF272)),  2)</f>
        <v>0</v>
      </c>
      <c r="G34" s="39"/>
      <c r="H34" s="39"/>
      <c r="I34" s="165">
        <v>0.14999999999999999</v>
      </c>
      <c r="J34" s="164">
        <f>ROUND(((SUM(BF126:BF272))*I34),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ROUND((SUM(BG126:BG272)),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ROUND((SUM(BH126:BH272)),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ROUND((SUM(BI126:BI272)),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08 - ZTI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138</v>
      </c>
      <c r="D94" s="186"/>
      <c r="E94" s="186"/>
      <c r="F94" s="186"/>
      <c r="G94" s="186"/>
      <c r="H94" s="186"/>
      <c r="I94" s="186"/>
      <c r="J94" s="187" t="s">
        <v>139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140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141</v>
      </c>
    </row>
    <row r="97" s="9" customFormat="1" ht="24.96" customHeight="1">
      <c r="A97" s="9"/>
      <c r="B97" s="189"/>
      <c r="C97" s="190"/>
      <c r="D97" s="191" t="s">
        <v>142</v>
      </c>
      <c r="E97" s="192"/>
      <c r="F97" s="192"/>
      <c r="G97" s="192"/>
      <c r="H97" s="192"/>
      <c r="I97" s="192"/>
      <c r="J97" s="193">
        <f>J127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2408</v>
      </c>
      <c r="E98" s="197"/>
      <c r="F98" s="197"/>
      <c r="G98" s="197"/>
      <c r="H98" s="197"/>
      <c r="I98" s="197"/>
      <c r="J98" s="198">
        <f>J128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9"/>
      <c r="C99" s="190"/>
      <c r="D99" s="191" t="s">
        <v>146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150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2409</v>
      </c>
      <c r="E101" s="197"/>
      <c r="F101" s="197"/>
      <c r="G101" s="197"/>
      <c r="H101" s="197"/>
      <c r="I101" s="197"/>
      <c r="J101" s="198">
        <f>J167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2410</v>
      </c>
      <c r="E102" s="197"/>
      <c r="F102" s="197"/>
      <c r="G102" s="197"/>
      <c r="H102" s="197"/>
      <c r="I102" s="197"/>
      <c r="J102" s="198">
        <f>J241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2411</v>
      </c>
      <c r="E103" s="197"/>
      <c r="F103" s="197"/>
      <c r="G103" s="197"/>
      <c r="H103" s="197"/>
      <c r="I103" s="197"/>
      <c r="J103" s="198">
        <f>J259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159</v>
      </c>
      <c r="E104" s="192"/>
      <c r="F104" s="192"/>
      <c r="G104" s="192"/>
      <c r="H104" s="192"/>
      <c r="I104" s="192"/>
      <c r="J104" s="193">
        <f>J263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2412</v>
      </c>
      <c r="E105" s="192"/>
      <c r="F105" s="192"/>
      <c r="G105" s="192"/>
      <c r="H105" s="192"/>
      <c r="I105" s="192"/>
      <c r="J105" s="193">
        <f>J267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2413</v>
      </c>
      <c r="E106" s="197"/>
      <c r="F106" s="197"/>
      <c r="G106" s="197"/>
      <c r="H106" s="197"/>
      <c r="I106" s="197"/>
      <c r="J106" s="198">
        <f>J268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160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Administrativní zázemí VAK Rychnov nad Kněžnou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135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 xml:space="preserve">08 - ZTI 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33" t="s">
        <v>22</v>
      </c>
      <c r="J120" s="80" t="str">
        <f>IF(J12="","",J12)</f>
        <v>15. 9. 2023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30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33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161</v>
      </c>
      <c r="D125" s="203" t="s">
        <v>62</v>
      </c>
      <c r="E125" s="203" t="s">
        <v>58</v>
      </c>
      <c r="F125" s="203" t="s">
        <v>59</v>
      </c>
      <c r="G125" s="203" t="s">
        <v>162</v>
      </c>
      <c r="H125" s="203" t="s">
        <v>163</v>
      </c>
      <c r="I125" s="203" t="s">
        <v>164</v>
      </c>
      <c r="J125" s="203" t="s">
        <v>139</v>
      </c>
      <c r="K125" s="204" t="s">
        <v>165</v>
      </c>
      <c r="L125" s="205"/>
      <c r="M125" s="101" t="s">
        <v>1</v>
      </c>
      <c r="N125" s="102" t="s">
        <v>41</v>
      </c>
      <c r="O125" s="102" t="s">
        <v>166</v>
      </c>
      <c r="P125" s="102" t="s">
        <v>167</v>
      </c>
      <c r="Q125" s="102" t="s">
        <v>168</v>
      </c>
      <c r="R125" s="102" t="s">
        <v>169</v>
      </c>
      <c r="S125" s="102" t="s">
        <v>170</v>
      </c>
      <c r="T125" s="103" t="s">
        <v>171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172</v>
      </c>
      <c r="D126" s="41"/>
      <c r="E126" s="41"/>
      <c r="F126" s="41"/>
      <c r="G126" s="41"/>
      <c r="H126" s="41"/>
      <c r="I126" s="41"/>
      <c r="J126" s="206">
        <f>BK126</f>
        <v>0</v>
      </c>
      <c r="K126" s="41"/>
      <c r="L126" s="45"/>
      <c r="M126" s="104"/>
      <c r="N126" s="207"/>
      <c r="O126" s="105"/>
      <c r="P126" s="208">
        <f>P127+P133+P263+P267</f>
        <v>0</v>
      </c>
      <c r="Q126" s="105"/>
      <c r="R126" s="208">
        <f>R127+R133+R263+R267</f>
        <v>1.8886600000000002</v>
      </c>
      <c r="S126" s="105"/>
      <c r="T126" s="209">
        <f>T127+T133+T263+T267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76</v>
      </c>
      <c r="AU126" s="18" t="s">
        <v>141</v>
      </c>
      <c r="BK126" s="210">
        <f>BK127+BK133+BK263+BK267</f>
        <v>0</v>
      </c>
    </row>
    <row r="127" s="12" customFormat="1" ht="25.92" customHeight="1">
      <c r="A127" s="12"/>
      <c r="B127" s="211"/>
      <c r="C127" s="212"/>
      <c r="D127" s="213" t="s">
        <v>76</v>
      </c>
      <c r="E127" s="214" t="s">
        <v>173</v>
      </c>
      <c r="F127" s="214" t="s">
        <v>174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</f>
        <v>0</v>
      </c>
      <c r="Q127" s="219"/>
      <c r="R127" s="220">
        <f>R128</f>
        <v>0.43384</v>
      </c>
      <c r="S127" s="219"/>
      <c r="T127" s="22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76</v>
      </c>
      <c r="AU127" s="223" t="s">
        <v>77</v>
      </c>
      <c r="AY127" s="222" t="s">
        <v>175</v>
      </c>
      <c r="BK127" s="224">
        <f>BK128</f>
        <v>0</v>
      </c>
    </row>
    <row r="128" s="12" customFormat="1" ht="22.8" customHeight="1">
      <c r="A128" s="12"/>
      <c r="B128" s="211"/>
      <c r="C128" s="212"/>
      <c r="D128" s="213" t="s">
        <v>76</v>
      </c>
      <c r="E128" s="225" t="s">
        <v>230</v>
      </c>
      <c r="F128" s="225" t="s">
        <v>2414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SUM(P129:P132)</f>
        <v>0</v>
      </c>
      <c r="Q128" s="219"/>
      <c r="R128" s="220">
        <f>SUM(R129:R132)</f>
        <v>0.43384</v>
      </c>
      <c r="S128" s="219"/>
      <c r="T128" s="221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85</v>
      </c>
      <c r="AT128" s="223" t="s">
        <v>76</v>
      </c>
      <c r="AU128" s="223" t="s">
        <v>85</v>
      </c>
      <c r="AY128" s="222" t="s">
        <v>175</v>
      </c>
      <c r="BK128" s="224">
        <f>SUM(BK129:BK132)</f>
        <v>0</v>
      </c>
    </row>
    <row r="129" s="2" customFormat="1" ht="24.15" customHeight="1">
      <c r="A129" s="39"/>
      <c r="B129" s="40"/>
      <c r="C129" s="227" t="s">
        <v>85</v>
      </c>
      <c r="D129" s="227" t="s">
        <v>177</v>
      </c>
      <c r="E129" s="228" t="s">
        <v>2415</v>
      </c>
      <c r="F129" s="229" t="s">
        <v>2416</v>
      </c>
      <c r="G129" s="230" t="s">
        <v>310</v>
      </c>
      <c r="H129" s="231">
        <v>1</v>
      </c>
      <c r="I129" s="232"/>
      <c r="J129" s="233">
        <f>ROUND(I129*H129,2)</f>
        <v>0</v>
      </c>
      <c r="K129" s="229" t="s">
        <v>2417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0.1056</v>
      </c>
      <c r="R129" s="236">
        <f>Q129*H129</f>
        <v>0.1056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182</v>
      </c>
      <c r="AT129" s="238" t="s">
        <v>177</v>
      </c>
      <c r="AU129" s="238" t="s">
        <v>87</v>
      </c>
      <c r="AY129" s="18" t="s">
        <v>175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182</v>
      </c>
      <c r="BM129" s="238" t="s">
        <v>2418</v>
      </c>
    </row>
    <row r="130" s="2" customFormat="1" ht="24.15" customHeight="1">
      <c r="A130" s="39"/>
      <c r="B130" s="40"/>
      <c r="C130" s="227" t="s">
        <v>87</v>
      </c>
      <c r="D130" s="227" t="s">
        <v>177</v>
      </c>
      <c r="E130" s="228" t="s">
        <v>2419</v>
      </c>
      <c r="F130" s="229" t="s">
        <v>2420</v>
      </c>
      <c r="G130" s="230" t="s">
        <v>310</v>
      </c>
      <c r="H130" s="231">
        <v>1</v>
      </c>
      <c r="I130" s="232"/>
      <c r="J130" s="233">
        <f>ROUND(I130*H130,2)</f>
        <v>0</v>
      </c>
      <c r="K130" s="229" t="s">
        <v>2417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0.024240000000000001</v>
      </c>
      <c r="R130" s="236">
        <f>Q130*H130</f>
        <v>0.024240000000000001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177</v>
      </c>
      <c r="AU130" s="238" t="s">
        <v>87</v>
      </c>
      <c r="AY130" s="18" t="s">
        <v>175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182</v>
      </c>
      <c r="BM130" s="238" t="s">
        <v>2421</v>
      </c>
    </row>
    <row r="131" s="2" customFormat="1" ht="24.15" customHeight="1">
      <c r="A131" s="39"/>
      <c r="B131" s="40"/>
      <c r="C131" s="227" t="s">
        <v>192</v>
      </c>
      <c r="D131" s="227" t="s">
        <v>177</v>
      </c>
      <c r="E131" s="228" t="s">
        <v>2422</v>
      </c>
      <c r="F131" s="229" t="s">
        <v>2423</v>
      </c>
      <c r="G131" s="230" t="s">
        <v>310</v>
      </c>
      <c r="H131" s="231">
        <v>1</v>
      </c>
      <c r="I131" s="232"/>
      <c r="J131" s="233">
        <f>ROUND(I131*H131,2)</f>
        <v>0</v>
      </c>
      <c r="K131" s="229" t="s">
        <v>2417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182</v>
      </c>
      <c r="AT131" s="238" t="s">
        <v>177</v>
      </c>
      <c r="AU131" s="238" t="s">
        <v>87</v>
      </c>
      <c r="AY131" s="18" t="s">
        <v>175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182</v>
      </c>
      <c r="BM131" s="238" t="s">
        <v>2424</v>
      </c>
    </row>
    <row r="132" s="2" customFormat="1" ht="33" customHeight="1">
      <c r="A132" s="39"/>
      <c r="B132" s="40"/>
      <c r="C132" s="227" t="s">
        <v>182</v>
      </c>
      <c r="D132" s="227" t="s">
        <v>177</v>
      </c>
      <c r="E132" s="228" t="s">
        <v>2425</v>
      </c>
      <c r="F132" s="229" t="s">
        <v>2426</v>
      </c>
      <c r="G132" s="230" t="s">
        <v>310</v>
      </c>
      <c r="H132" s="231">
        <v>1</v>
      </c>
      <c r="I132" s="232"/>
      <c r="J132" s="233">
        <f>ROUND(I132*H132,2)</f>
        <v>0</v>
      </c>
      <c r="K132" s="229" t="s">
        <v>2417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0.30399999999999999</v>
      </c>
      <c r="R132" s="236">
        <f>Q132*H132</f>
        <v>0.30399999999999999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177</v>
      </c>
      <c r="AU132" s="238" t="s">
        <v>87</v>
      </c>
      <c r="AY132" s="18" t="s">
        <v>175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182</v>
      </c>
      <c r="BM132" s="238" t="s">
        <v>2427</v>
      </c>
    </row>
    <row r="133" s="12" customFormat="1" ht="25.92" customHeight="1">
      <c r="A133" s="12"/>
      <c r="B133" s="211"/>
      <c r="C133" s="212"/>
      <c r="D133" s="213" t="s">
        <v>76</v>
      </c>
      <c r="E133" s="214" t="s">
        <v>399</v>
      </c>
      <c r="F133" s="214" t="s">
        <v>400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P134+P167+P241+P259</f>
        <v>0</v>
      </c>
      <c r="Q133" s="219"/>
      <c r="R133" s="220">
        <f>R134+R167+R241+R259</f>
        <v>1.4548200000000002</v>
      </c>
      <c r="S133" s="219"/>
      <c r="T133" s="221">
        <f>T134+T167+T241+T259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87</v>
      </c>
      <c r="AT133" s="223" t="s">
        <v>76</v>
      </c>
      <c r="AU133" s="223" t="s">
        <v>77</v>
      </c>
      <c r="AY133" s="222" t="s">
        <v>175</v>
      </c>
      <c r="BK133" s="224">
        <f>BK134+BK167+BK241+BK259</f>
        <v>0</v>
      </c>
    </row>
    <row r="134" s="12" customFormat="1" ht="22.8" customHeight="1">
      <c r="A134" s="12"/>
      <c r="B134" s="211"/>
      <c r="C134" s="212"/>
      <c r="D134" s="213" t="s">
        <v>76</v>
      </c>
      <c r="E134" s="225" t="s">
        <v>430</v>
      </c>
      <c r="F134" s="225" t="s">
        <v>431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SUM(P135:P166)</f>
        <v>0</v>
      </c>
      <c r="Q134" s="219"/>
      <c r="R134" s="220">
        <f>SUM(R135:R166)</f>
        <v>0.43174000000000001</v>
      </c>
      <c r="S134" s="219"/>
      <c r="T134" s="221">
        <f>SUM(T135:T166)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87</v>
      </c>
      <c r="AT134" s="223" t="s">
        <v>76</v>
      </c>
      <c r="AU134" s="223" t="s">
        <v>85</v>
      </c>
      <c r="AY134" s="222" t="s">
        <v>175</v>
      </c>
      <c r="BK134" s="224">
        <f>SUM(BK135:BK166)</f>
        <v>0</v>
      </c>
    </row>
    <row r="135" s="2" customFormat="1" ht="21.75" customHeight="1">
      <c r="A135" s="39"/>
      <c r="B135" s="40"/>
      <c r="C135" s="227" t="s">
        <v>211</v>
      </c>
      <c r="D135" s="227" t="s">
        <v>177</v>
      </c>
      <c r="E135" s="228" t="s">
        <v>2428</v>
      </c>
      <c r="F135" s="229" t="s">
        <v>2429</v>
      </c>
      <c r="G135" s="230" t="s">
        <v>303</v>
      </c>
      <c r="H135" s="231">
        <v>26</v>
      </c>
      <c r="I135" s="232"/>
      <c r="J135" s="233">
        <f>ROUND(I135*H135,2)</f>
        <v>0</v>
      </c>
      <c r="K135" s="229" t="s">
        <v>2417</v>
      </c>
      <c r="L135" s="45"/>
      <c r="M135" s="234" t="s">
        <v>1</v>
      </c>
      <c r="N135" s="235" t="s">
        <v>42</v>
      </c>
      <c r="O135" s="92"/>
      <c r="P135" s="236">
        <f>O135*H135</f>
        <v>0</v>
      </c>
      <c r="Q135" s="236">
        <v>0.00142</v>
      </c>
      <c r="R135" s="236">
        <f>Q135*H135</f>
        <v>0.036920000000000001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295</v>
      </c>
      <c r="AT135" s="238" t="s">
        <v>177</v>
      </c>
      <c r="AU135" s="238" t="s">
        <v>87</v>
      </c>
      <c r="AY135" s="18" t="s">
        <v>175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295</v>
      </c>
      <c r="BM135" s="238" t="s">
        <v>2430</v>
      </c>
    </row>
    <row r="136" s="14" customFormat="1">
      <c r="A136" s="14"/>
      <c r="B136" s="251"/>
      <c r="C136" s="252"/>
      <c r="D136" s="242" t="s">
        <v>184</v>
      </c>
      <c r="E136" s="253" t="s">
        <v>1</v>
      </c>
      <c r="F136" s="254" t="s">
        <v>2431</v>
      </c>
      <c r="G136" s="252"/>
      <c r="H136" s="255">
        <v>26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184</v>
      </c>
      <c r="AU136" s="261" t="s">
        <v>87</v>
      </c>
      <c r="AV136" s="14" t="s">
        <v>87</v>
      </c>
      <c r="AW136" s="14" t="s">
        <v>32</v>
      </c>
      <c r="AX136" s="14" t="s">
        <v>85</v>
      </c>
      <c r="AY136" s="261" t="s">
        <v>175</v>
      </c>
    </row>
    <row r="137" s="2" customFormat="1" ht="21.75" customHeight="1">
      <c r="A137" s="39"/>
      <c r="B137" s="40"/>
      <c r="C137" s="227" t="s">
        <v>220</v>
      </c>
      <c r="D137" s="227" t="s">
        <v>177</v>
      </c>
      <c r="E137" s="228" t="s">
        <v>2432</v>
      </c>
      <c r="F137" s="229" t="s">
        <v>2433</v>
      </c>
      <c r="G137" s="230" t="s">
        <v>303</v>
      </c>
      <c r="H137" s="231">
        <v>21</v>
      </c>
      <c r="I137" s="232"/>
      <c r="J137" s="233">
        <f>ROUND(I137*H137,2)</f>
        <v>0</v>
      </c>
      <c r="K137" s="229" t="s">
        <v>2417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0.0074400000000000004</v>
      </c>
      <c r="R137" s="236">
        <f>Q137*H137</f>
        <v>0.15624000000000002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295</v>
      </c>
      <c r="AT137" s="238" t="s">
        <v>177</v>
      </c>
      <c r="AU137" s="238" t="s">
        <v>87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295</v>
      </c>
      <c r="BM137" s="238" t="s">
        <v>2434</v>
      </c>
    </row>
    <row r="138" s="14" customFormat="1">
      <c r="A138" s="14"/>
      <c r="B138" s="251"/>
      <c r="C138" s="252"/>
      <c r="D138" s="242" t="s">
        <v>184</v>
      </c>
      <c r="E138" s="253" t="s">
        <v>1</v>
      </c>
      <c r="F138" s="254" t="s">
        <v>2435</v>
      </c>
      <c r="G138" s="252"/>
      <c r="H138" s="255">
        <v>13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184</v>
      </c>
      <c r="AU138" s="261" t="s">
        <v>87</v>
      </c>
      <c r="AV138" s="14" t="s">
        <v>87</v>
      </c>
      <c r="AW138" s="14" t="s">
        <v>32</v>
      </c>
      <c r="AX138" s="14" t="s">
        <v>77</v>
      </c>
      <c r="AY138" s="261" t="s">
        <v>175</v>
      </c>
    </row>
    <row r="139" s="14" customFormat="1">
      <c r="A139" s="14"/>
      <c r="B139" s="251"/>
      <c r="C139" s="252"/>
      <c r="D139" s="242" t="s">
        <v>184</v>
      </c>
      <c r="E139" s="253" t="s">
        <v>1</v>
      </c>
      <c r="F139" s="254" t="s">
        <v>2436</v>
      </c>
      <c r="G139" s="252"/>
      <c r="H139" s="255">
        <v>8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184</v>
      </c>
      <c r="AU139" s="261" t="s">
        <v>87</v>
      </c>
      <c r="AV139" s="14" t="s">
        <v>87</v>
      </c>
      <c r="AW139" s="14" t="s">
        <v>32</v>
      </c>
      <c r="AX139" s="14" t="s">
        <v>77</v>
      </c>
      <c r="AY139" s="261" t="s">
        <v>175</v>
      </c>
    </row>
    <row r="140" s="15" customFormat="1">
      <c r="A140" s="15"/>
      <c r="B140" s="262"/>
      <c r="C140" s="263"/>
      <c r="D140" s="242" t="s">
        <v>184</v>
      </c>
      <c r="E140" s="264" t="s">
        <v>1</v>
      </c>
      <c r="F140" s="265" t="s">
        <v>191</v>
      </c>
      <c r="G140" s="263"/>
      <c r="H140" s="266">
        <v>21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184</v>
      </c>
      <c r="AU140" s="272" t="s">
        <v>87</v>
      </c>
      <c r="AV140" s="15" t="s">
        <v>182</v>
      </c>
      <c r="AW140" s="15" t="s">
        <v>32</v>
      </c>
      <c r="AX140" s="15" t="s">
        <v>85</v>
      </c>
      <c r="AY140" s="272" t="s">
        <v>175</v>
      </c>
    </row>
    <row r="141" s="2" customFormat="1" ht="21.75" customHeight="1">
      <c r="A141" s="39"/>
      <c r="B141" s="40"/>
      <c r="C141" s="227" t="s">
        <v>225</v>
      </c>
      <c r="D141" s="227" t="s">
        <v>177</v>
      </c>
      <c r="E141" s="228" t="s">
        <v>2437</v>
      </c>
      <c r="F141" s="229" t="s">
        <v>2438</v>
      </c>
      <c r="G141" s="230" t="s">
        <v>303</v>
      </c>
      <c r="H141" s="231">
        <v>10</v>
      </c>
      <c r="I141" s="232"/>
      <c r="J141" s="233">
        <f>ROUND(I141*H141,2)</f>
        <v>0</v>
      </c>
      <c r="K141" s="229" t="s">
        <v>2417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0.012319999999999999</v>
      </c>
      <c r="R141" s="236">
        <f>Q141*H141</f>
        <v>0.12319999999999999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295</v>
      </c>
      <c r="AT141" s="238" t="s">
        <v>177</v>
      </c>
      <c r="AU141" s="238" t="s">
        <v>87</v>
      </c>
      <c r="AY141" s="18" t="s">
        <v>175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295</v>
      </c>
      <c r="BM141" s="238" t="s">
        <v>2439</v>
      </c>
    </row>
    <row r="142" s="14" customFormat="1">
      <c r="A142" s="14"/>
      <c r="B142" s="251"/>
      <c r="C142" s="252"/>
      <c r="D142" s="242" t="s">
        <v>184</v>
      </c>
      <c r="E142" s="253" t="s">
        <v>1</v>
      </c>
      <c r="F142" s="254" t="s">
        <v>2440</v>
      </c>
      <c r="G142" s="252"/>
      <c r="H142" s="255">
        <v>3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184</v>
      </c>
      <c r="AU142" s="261" t="s">
        <v>87</v>
      </c>
      <c r="AV142" s="14" t="s">
        <v>87</v>
      </c>
      <c r="AW142" s="14" t="s">
        <v>32</v>
      </c>
      <c r="AX142" s="14" t="s">
        <v>77</v>
      </c>
      <c r="AY142" s="261" t="s">
        <v>175</v>
      </c>
    </row>
    <row r="143" s="14" customFormat="1">
      <c r="A143" s="14"/>
      <c r="B143" s="251"/>
      <c r="C143" s="252"/>
      <c r="D143" s="242" t="s">
        <v>184</v>
      </c>
      <c r="E143" s="253" t="s">
        <v>1</v>
      </c>
      <c r="F143" s="254" t="s">
        <v>2441</v>
      </c>
      <c r="G143" s="252"/>
      <c r="H143" s="255">
        <v>7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184</v>
      </c>
      <c r="AU143" s="261" t="s">
        <v>87</v>
      </c>
      <c r="AV143" s="14" t="s">
        <v>87</v>
      </c>
      <c r="AW143" s="14" t="s">
        <v>32</v>
      </c>
      <c r="AX143" s="14" t="s">
        <v>77</v>
      </c>
      <c r="AY143" s="261" t="s">
        <v>175</v>
      </c>
    </row>
    <row r="144" s="15" customFormat="1">
      <c r="A144" s="15"/>
      <c r="B144" s="262"/>
      <c r="C144" s="263"/>
      <c r="D144" s="242" t="s">
        <v>184</v>
      </c>
      <c r="E144" s="264" t="s">
        <v>1</v>
      </c>
      <c r="F144" s="265" t="s">
        <v>191</v>
      </c>
      <c r="G144" s="263"/>
      <c r="H144" s="266">
        <v>10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2" t="s">
        <v>184</v>
      </c>
      <c r="AU144" s="272" t="s">
        <v>87</v>
      </c>
      <c r="AV144" s="15" t="s">
        <v>182</v>
      </c>
      <c r="AW144" s="15" t="s">
        <v>32</v>
      </c>
      <c r="AX144" s="15" t="s">
        <v>85</v>
      </c>
      <c r="AY144" s="272" t="s">
        <v>175</v>
      </c>
    </row>
    <row r="145" s="2" customFormat="1" ht="16.5" customHeight="1">
      <c r="A145" s="39"/>
      <c r="B145" s="40"/>
      <c r="C145" s="227" t="s">
        <v>230</v>
      </c>
      <c r="D145" s="227" t="s">
        <v>177</v>
      </c>
      <c r="E145" s="228" t="s">
        <v>2442</v>
      </c>
      <c r="F145" s="229" t="s">
        <v>2443</v>
      </c>
      <c r="G145" s="230" t="s">
        <v>303</v>
      </c>
      <c r="H145" s="231">
        <v>16</v>
      </c>
      <c r="I145" s="232"/>
      <c r="J145" s="233">
        <f>ROUND(I145*H145,2)</f>
        <v>0</v>
      </c>
      <c r="K145" s="229" t="s">
        <v>2417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0.0020100000000000001</v>
      </c>
      <c r="R145" s="236">
        <f>Q145*H145</f>
        <v>0.032160000000000001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295</v>
      </c>
      <c r="AT145" s="238" t="s">
        <v>177</v>
      </c>
      <c r="AU145" s="238" t="s">
        <v>87</v>
      </c>
      <c r="AY145" s="18" t="s">
        <v>175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295</v>
      </c>
      <c r="BM145" s="238" t="s">
        <v>2444</v>
      </c>
    </row>
    <row r="146" s="14" customFormat="1">
      <c r="A146" s="14"/>
      <c r="B146" s="251"/>
      <c r="C146" s="252"/>
      <c r="D146" s="242" t="s">
        <v>184</v>
      </c>
      <c r="E146" s="253" t="s">
        <v>1</v>
      </c>
      <c r="F146" s="254" t="s">
        <v>2445</v>
      </c>
      <c r="G146" s="252"/>
      <c r="H146" s="255">
        <v>16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184</v>
      </c>
      <c r="AU146" s="261" t="s">
        <v>87</v>
      </c>
      <c r="AV146" s="14" t="s">
        <v>87</v>
      </c>
      <c r="AW146" s="14" t="s">
        <v>32</v>
      </c>
      <c r="AX146" s="14" t="s">
        <v>85</v>
      </c>
      <c r="AY146" s="261" t="s">
        <v>175</v>
      </c>
    </row>
    <row r="147" s="2" customFormat="1" ht="16.5" customHeight="1">
      <c r="A147" s="39"/>
      <c r="B147" s="40"/>
      <c r="C147" s="227" t="s">
        <v>199</v>
      </c>
      <c r="D147" s="227" t="s">
        <v>177</v>
      </c>
      <c r="E147" s="228" t="s">
        <v>2446</v>
      </c>
      <c r="F147" s="229" t="s">
        <v>2447</v>
      </c>
      <c r="G147" s="230" t="s">
        <v>303</v>
      </c>
      <c r="H147" s="231">
        <v>25</v>
      </c>
      <c r="I147" s="232"/>
      <c r="J147" s="233">
        <f>ROUND(I147*H147,2)</f>
        <v>0</v>
      </c>
      <c r="K147" s="229" t="s">
        <v>2417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0.00040000000000000002</v>
      </c>
      <c r="R147" s="236">
        <f>Q147*H147</f>
        <v>0.01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295</v>
      </c>
      <c r="AT147" s="238" t="s">
        <v>177</v>
      </c>
      <c r="AU147" s="238" t="s">
        <v>87</v>
      </c>
      <c r="AY147" s="18" t="s">
        <v>175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295</v>
      </c>
      <c r="BM147" s="238" t="s">
        <v>2448</v>
      </c>
    </row>
    <row r="148" s="2" customFormat="1" ht="16.5" customHeight="1">
      <c r="A148" s="39"/>
      <c r="B148" s="40"/>
      <c r="C148" s="227" t="s">
        <v>238</v>
      </c>
      <c r="D148" s="227" t="s">
        <v>177</v>
      </c>
      <c r="E148" s="228" t="s">
        <v>2449</v>
      </c>
      <c r="F148" s="229" t="s">
        <v>2450</v>
      </c>
      <c r="G148" s="230" t="s">
        <v>303</v>
      </c>
      <c r="H148" s="231">
        <v>7</v>
      </c>
      <c r="I148" s="232"/>
      <c r="J148" s="233">
        <f>ROUND(I148*H148,2)</f>
        <v>0</v>
      </c>
      <c r="K148" s="229" t="s">
        <v>2417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0.00040999999999999999</v>
      </c>
      <c r="R148" s="236">
        <f>Q148*H148</f>
        <v>0.0028700000000000002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295</v>
      </c>
      <c r="AT148" s="238" t="s">
        <v>177</v>
      </c>
      <c r="AU148" s="238" t="s">
        <v>87</v>
      </c>
      <c r="AY148" s="18" t="s">
        <v>175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295</v>
      </c>
      <c r="BM148" s="238" t="s">
        <v>2451</v>
      </c>
    </row>
    <row r="149" s="2" customFormat="1" ht="16.5" customHeight="1">
      <c r="A149" s="39"/>
      <c r="B149" s="40"/>
      <c r="C149" s="227" t="s">
        <v>262</v>
      </c>
      <c r="D149" s="227" t="s">
        <v>177</v>
      </c>
      <c r="E149" s="228" t="s">
        <v>2452</v>
      </c>
      <c r="F149" s="229" t="s">
        <v>2453</v>
      </c>
      <c r="G149" s="230" t="s">
        <v>303</v>
      </c>
      <c r="H149" s="231">
        <v>21</v>
      </c>
      <c r="I149" s="232"/>
      <c r="J149" s="233">
        <f>ROUND(I149*H149,2)</f>
        <v>0</v>
      </c>
      <c r="K149" s="229" t="s">
        <v>2417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0.00048000000000000001</v>
      </c>
      <c r="R149" s="236">
        <f>Q149*H149</f>
        <v>0.01008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295</v>
      </c>
      <c r="AT149" s="238" t="s">
        <v>177</v>
      </c>
      <c r="AU149" s="238" t="s">
        <v>87</v>
      </c>
      <c r="AY149" s="18" t="s">
        <v>175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295</v>
      </c>
      <c r="BM149" s="238" t="s">
        <v>2454</v>
      </c>
    </row>
    <row r="150" s="2" customFormat="1" ht="16.5" customHeight="1">
      <c r="A150" s="39"/>
      <c r="B150" s="40"/>
      <c r="C150" s="227" t="s">
        <v>267</v>
      </c>
      <c r="D150" s="227" t="s">
        <v>177</v>
      </c>
      <c r="E150" s="228" t="s">
        <v>2455</v>
      </c>
      <c r="F150" s="229" t="s">
        <v>2456</v>
      </c>
      <c r="G150" s="230" t="s">
        <v>303</v>
      </c>
      <c r="H150" s="231">
        <v>7</v>
      </c>
      <c r="I150" s="232"/>
      <c r="J150" s="233">
        <f>ROUND(I150*H150,2)</f>
        <v>0</v>
      </c>
      <c r="K150" s="229" t="s">
        <v>2417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0.0022399999999999998</v>
      </c>
      <c r="R150" s="236">
        <f>Q150*H150</f>
        <v>0.015679999999999999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295</v>
      </c>
      <c r="AT150" s="238" t="s">
        <v>177</v>
      </c>
      <c r="AU150" s="238" t="s">
        <v>87</v>
      </c>
      <c r="AY150" s="18" t="s">
        <v>175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295</v>
      </c>
      <c r="BM150" s="238" t="s">
        <v>2457</v>
      </c>
    </row>
    <row r="151" s="2" customFormat="1" ht="16.5" customHeight="1">
      <c r="A151" s="39"/>
      <c r="B151" s="40"/>
      <c r="C151" s="227" t="s">
        <v>276</v>
      </c>
      <c r="D151" s="227" t="s">
        <v>177</v>
      </c>
      <c r="E151" s="228" t="s">
        <v>2458</v>
      </c>
      <c r="F151" s="229" t="s">
        <v>2459</v>
      </c>
      <c r="G151" s="230" t="s">
        <v>303</v>
      </c>
      <c r="H151" s="231">
        <v>16</v>
      </c>
      <c r="I151" s="232"/>
      <c r="J151" s="233">
        <f>ROUND(I151*H151,2)</f>
        <v>0</v>
      </c>
      <c r="K151" s="229" t="s">
        <v>2417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0.0019300000000000001</v>
      </c>
      <c r="R151" s="236">
        <f>Q151*H151</f>
        <v>0.030880000000000001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295</v>
      </c>
      <c r="AT151" s="238" t="s">
        <v>177</v>
      </c>
      <c r="AU151" s="238" t="s">
        <v>87</v>
      </c>
      <c r="AY151" s="18" t="s">
        <v>175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295</v>
      </c>
      <c r="BM151" s="238" t="s">
        <v>2460</v>
      </c>
    </row>
    <row r="152" s="2" customFormat="1" ht="16.5" customHeight="1">
      <c r="A152" s="39"/>
      <c r="B152" s="40"/>
      <c r="C152" s="227" t="s">
        <v>281</v>
      </c>
      <c r="D152" s="227" t="s">
        <v>177</v>
      </c>
      <c r="E152" s="228" t="s">
        <v>2461</v>
      </c>
      <c r="F152" s="229" t="s">
        <v>2462</v>
      </c>
      <c r="G152" s="230" t="s">
        <v>310</v>
      </c>
      <c r="H152" s="231">
        <v>8</v>
      </c>
      <c r="I152" s="232"/>
      <c r="J152" s="233">
        <f>ROUND(I152*H152,2)</f>
        <v>0</v>
      </c>
      <c r="K152" s="229" t="s">
        <v>2417</v>
      </c>
      <c r="L152" s="45"/>
      <c r="M152" s="234" t="s">
        <v>1</v>
      </c>
      <c r="N152" s="235" t="s">
        <v>42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295</v>
      </c>
      <c r="AT152" s="238" t="s">
        <v>177</v>
      </c>
      <c r="AU152" s="238" t="s">
        <v>87</v>
      </c>
      <c r="AY152" s="18" t="s">
        <v>175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295</v>
      </c>
      <c r="BM152" s="238" t="s">
        <v>2463</v>
      </c>
    </row>
    <row r="153" s="2" customFormat="1" ht="16.5" customHeight="1">
      <c r="A153" s="39"/>
      <c r="B153" s="40"/>
      <c r="C153" s="227" t="s">
        <v>8</v>
      </c>
      <c r="D153" s="227" t="s">
        <v>177</v>
      </c>
      <c r="E153" s="228" t="s">
        <v>2464</v>
      </c>
      <c r="F153" s="229" t="s">
        <v>2465</v>
      </c>
      <c r="G153" s="230" t="s">
        <v>310</v>
      </c>
      <c r="H153" s="231">
        <v>7</v>
      </c>
      <c r="I153" s="232"/>
      <c r="J153" s="233">
        <f>ROUND(I153*H153,2)</f>
        <v>0</v>
      </c>
      <c r="K153" s="229" t="s">
        <v>2417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295</v>
      </c>
      <c r="AT153" s="238" t="s">
        <v>177</v>
      </c>
      <c r="AU153" s="238" t="s">
        <v>87</v>
      </c>
      <c r="AY153" s="18" t="s">
        <v>175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295</v>
      </c>
      <c r="BM153" s="238" t="s">
        <v>2466</v>
      </c>
    </row>
    <row r="154" s="14" customFormat="1">
      <c r="A154" s="14"/>
      <c r="B154" s="251"/>
      <c r="C154" s="252"/>
      <c r="D154" s="242" t="s">
        <v>184</v>
      </c>
      <c r="E154" s="253" t="s">
        <v>1</v>
      </c>
      <c r="F154" s="254" t="s">
        <v>2467</v>
      </c>
      <c r="G154" s="252"/>
      <c r="H154" s="255">
        <v>7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184</v>
      </c>
      <c r="AU154" s="261" t="s">
        <v>87</v>
      </c>
      <c r="AV154" s="14" t="s">
        <v>87</v>
      </c>
      <c r="AW154" s="14" t="s">
        <v>32</v>
      </c>
      <c r="AX154" s="14" t="s">
        <v>85</v>
      </c>
      <c r="AY154" s="261" t="s">
        <v>175</v>
      </c>
    </row>
    <row r="155" s="2" customFormat="1" ht="16.5" customHeight="1">
      <c r="A155" s="39"/>
      <c r="B155" s="40"/>
      <c r="C155" s="227" t="s">
        <v>295</v>
      </c>
      <c r="D155" s="227" t="s">
        <v>177</v>
      </c>
      <c r="E155" s="228" t="s">
        <v>2468</v>
      </c>
      <c r="F155" s="229" t="s">
        <v>2469</v>
      </c>
      <c r="G155" s="230" t="s">
        <v>310</v>
      </c>
      <c r="H155" s="231">
        <v>8</v>
      </c>
      <c r="I155" s="232"/>
      <c r="J155" s="233">
        <f>ROUND(I155*H155,2)</f>
        <v>0</v>
      </c>
      <c r="K155" s="229" t="s">
        <v>2417</v>
      </c>
      <c r="L155" s="45"/>
      <c r="M155" s="234" t="s">
        <v>1</v>
      </c>
      <c r="N155" s="235" t="s">
        <v>42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295</v>
      </c>
      <c r="AT155" s="238" t="s">
        <v>177</v>
      </c>
      <c r="AU155" s="238" t="s">
        <v>87</v>
      </c>
      <c r="AY155" s="18" t="s">
        <v>175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295</v>
      </c>
      <c r="BM155" s="238" t="s">
        <v>2470</v>
      </c>
    </row>
    <row r="156" s="14" customFormat="1">
      <c r="A156" s="14"/>
      <c r="B156" s="251"/>
      <c r="C156" s="252"/>
      <c r="D156" s="242" t="s">
        <v>184</v>
      </c>
      <c r="E156" s="253" t="s">
        <v>1</v>
      </c>
      <c r="F156" s="254" t="s">
        <v>2471</v>
      </c>
      <c r="G156" s="252"/>
      <c r="H156" s="255">
        <v>8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184</v>
      </c>
      <c r="AU156" s="261" t="s">
        <v>87</v>
      </c>
      <c r="AV156" s="14" t="s">
        <v>87</v>
      </c>
      <c r="AW156" s="14" t="s">
        <v>32</v>
      </c>
      <c r="AX156" s="14" t="s">
        <v>85</v>
      </c>
      <c r="AY156" s="261" t="s">
        <v>175</v>
      </c>
    </row>
    <row r="157" s="2" customFormat="1" ht="21.75" customHeight="1">
      <c r="A157" s="39"/>
      <c r="B157" s="40"/>
      <c r="C157" s="227" t="s">
        <v>300</v>
      </c>
      <c r="D157" s="227" t="s">
        <v>177</v>
      </c>
      <c r="E157" s="228" t="s">
        <v>2472</v>
      </c>
      <c r="F157" s="229" t="s">
        <v>2473</v>
      </c>
      <c r="G157" s="230" t="s">
        <v>310</v>
      </c>
      <c r="H157" s="231">
        <v>7</v>
      </c>
      <c r="I157" s="232"/>
      <c r="J157" s="233">
        <f>ROUND(I157*H157,2)</f>
        <v>0</v>
      </c>
      <c r="K157" s="229" t="s">
        <v>2417</v>
      </c>
      <c r="L157" s="45"/>
      <c r="M157" s="234" t="s">
        <v>1</v>
      </c>
      <c r="N157" s="235" t="s">
        <v>42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295</v>
      </c>
      <c r="AT157" s="238" t="s">
        <v>177</v>
      </c>
      <c r="AU157" s="238" t="s">
        <v>87</v>
      </c>
      <c r="AY157" s="18" t="s">
        <v>175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295</v>
      </c>
      <c r="BM157" s="238" t="s">
        <v>2474</v>
      </c>
    </row>
    <row r="158" s="14" customFormat="1">
      <c r="A158" s="14"/>
      <c r="B158" s="251"/>
      <c r="C158" s="252"/>
      <c r="D158" s="242" t="s">
        <v>184</v>
      </c>
      <c r="E158" s="253" t="s">
        <v>1</v>
      </c>
      <c r="F158" s="254" t="s">
        <v>2475</v>
      </c>
      <c r="G158" s="252"/>
      <c r="H158" s="255">
        <v>7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184</v>
      </c>
      <c r="AU158" s="261" t="s">
        <v>87</v>
      </c>
      <c r="AV158" s="14" t="s">
        <v>87</v>
      </c>
      <c r="AW158" s="14" t="s">
        <v>32</v>
      </c>
      <c r="AX158" s="14" t="s">
        <v>85</v>
      </c>
      <c r="AY158" s="261" t="s">
        <v>175</v>
      </c>
    </row>
    <row r="159" s="2" customFormat="1" ht="24.15" customHeight="1">
      <c r="A159" s="39"/>
      <c r="B159" s="40"/>
      <c r="C159" s="227" t="s">
        <v>307</v>
      </c>
      <c r="D159" s="227" t="s">
        <v>177</v>
      </c>
      <c r="E159" s="228" t="s">
        <v>2476</v>
      </c>
      <c r="F159" s="229" t="s">
        <v>2477</v>
      </c>
      <c r="G159" s="230" t="s">
        <v>310</v>
      </c>
      <c r="H159" s="231">
        <v>1</v>
      </c>
      <c r="I159" s="232"/>
      <c r="J159" s="233">
        <f>ROUND(I159*H159,2)</f>
        <v>0</v>
      </c>
      <c r="K159" s="229" t="s">
        <v>2417</v>
      </c>
      <c r="L159" s="45"/>
      <c r="M159" s="234" t="s">
        <v>1</v>
      </c>
      <c r="N159" s="235" t="s">
        <v>42</v>
      </c>
      <c r="O159" s="92"/>
      <c r="P159" s="236">
        <f>O159*H159</f>
        <v>0</v>
      </c>
      <c r="Q159" s="236">
        <v>0.0053499999999999997</v>
      </c>
      <c r="R159" s="236">
        <f>Q159*H159</f>
        <v>0.0053499999999999997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295</v>
      </c>
      <c r="AT159" s="238" t="s">
        <v>177</v>
      </c>
      <c r="AU159" s="238" t="s">
        <v>87</v>
      </c>
      <c r="AY159" s="18" t="s">
        <v>175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295</v>
      </c>
      <c r="BM159" s="238" t="s">
        <v>2478</v>
      </c>
    </row>
    <row r="160" s="2" customFormat="1" ht="24.15" customHeight="1">
      <c r="A160" s="39"/>
      <c r="B160" s="40"/>
      <c r="C160" s="227" t="s">
        <v>314</v>
      </c>
      <c r="D160" s="227" t="s">
        <v>177</v>
      </c>
      <c r="E160" s="228" t="s">
        <v>2479</v>
      </c>
      <c r="F160" s="229" t="s">
        <v>2480</v>
      </c>
      <c r="G160" s="230" t="s">
        <v>310</v>
      </c>
      <c r="H160" s="231">
        <v>1</v>
      </c>
      <c r="I160" s="232"/>
      <c r="J160" s="233">
        <f>ROUND(I160*H160,2)</f>
        <v>0</v>
      </c>
      <c r="K160" s="229" t="s">
        <v>2417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0.00034000000000000002</v>
      </c>
      <c r="R160" s="236">
        <f>Q160*H160</f>
        <v>0.00034000000000000002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295</v>
      </c>
      <c r="AT160" s="238" t="s">
        <v>177</v>
      </c>
      <c r="AU160" s="238" t="s">
        <v>87</v>
      </c>
      <c r="AY160" s="18" t="s">
        <v>175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295</v>
      </c>
      <c r="BM160" s="238" t="s">
        <v>2481</v>
      </c>
    </row>
    <row r="161" s="2" customFormat="1" ht="24.15" customHeight="1">
      <c r="A161" s="39"/>
      <c r="B161" s="40"/>
      <c r="C161" s="227" t="s">
        <v>319</v>
      </c>
      <c r="D161" s="227" t="s">
        <v>177</v>
      </c>
      <c r="E161" s="228" t="s">
        <v>2482</v>
      </c>
      <c r="F161" s="229" t="s">
        <v>2483</v>
      </c>
      <c r="G161" s="230" t="s">
        <v>310</v>
      </c>
      <c r="H161" s="231">
        <v>2</v>
      </c>
      <c r="I161" s="232"/>
      <c r="J161" s="233">
        <f>ROUND(I161*H161,2)</f>
        <v>0</v>
      </c>
      <c r="K161" s="229" t="s">
        <v>2417</v>
      </c>
      <c r="L161" s="45"/>
      <c r="M161" s="234" t="s">
        <v>1</v>
      </c>
      <c r="N161" s="235" t="s">
        <v>42</v>
      </c>
      <c r="O161" s="92"/>
      <c r="P161" s="236">
        <f>O161*H161</f>
        <v>0</v>
      </c>
      <c r="Q161" s="236">
        <v>0.0021199999999999999</v>
      </c>
      <c r="R161" s="236">
        <f>Q161*H161</f>
        <v>0.0042399999999999998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295</v>
      </c>
      <c r="AT161" s="238" t="s">
        <v>177</v>
      </c>
      <c r="AU161" s="238" t="s">
        <v>87</v>
      </c>
      <c r="AY161" s="18" t="s">
        <v>175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295</v>
      </c>
      <c r="BM161" s="238" t="s">
        <v>2484</v>
      </c>
    </row>
    <row r="162" s="2" customFormat="1" ht="16.5" customHeight="1">
      <c r="A162" s="39"/>
      <c r="B162" s="40"/>
      <c r="C162" s="227" t="s">
        <v>7</v>
      </c>
      <c r="D162" s="227" t="s">
        <v>177</v>
      </c>
      <c r="E162" s="228" t="s">
        <v>2485</v>
      </c>
      <c r="F162" s="229" t="s">
        <v>2486</v>
      </c>
      <c r="G162" s="230" t="s">
        <v>310</v>
      </c>
      <c r="H162" s="231">
        <v>2</v>
      </c>
      <c r="I162" s="232"/>
      <c r="J162" s="233">
        <f>ROUND(I162*H162,2)</f>
        <v>0</v>
      </c>
      <c r="K162" s="229" t="s">
        <v>2417</v>
      </c>
      <c r="L162" s="45"/>
      <c r="M162" s="234" t="s">
        <v>1</v>
      </c>
      <c r="N162" s="235" t="s">
        <v>42</v>
      </c>
      <c r="O162" s="92"/>
      <c r="P162" s="236">
        <f>O162*H162</f>
        <v>0</v>
      </c>
      <c r="Q162" s="236">
        <v>0.00029</v>
      </c>
      <c r="R162" s="236">
        <f>Q162*H162</f>
        <v>0.00058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295</v>
      </c>
      <c r="AT162" s="238" t="s">
        <v>177</v>
      </c>
      <c r="AU162" s="238" t="s">
        <v>87</v>
      </c>
      <c r="AY162" s="18" t="s">
        <v>175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295</v>
      </c>
      <c r="BM162" s="238" t="s">
        <v>2487</v>
      </c>
    </row>
    <row r="163" s="2" customFormat="1" ht="16.5" customHeight="1">
      <c r="A163" s="39"/>
      <c r="B163" s="40"/>
      <c r="C163" s="291" t="s">
        <v>327</v>
      </c>
      <c r="D163" s="291" t="s">
        <v>587</v>
      </c>
      <c r="E163" s="292" t="s">
        <v>2488</v>
      </c>
      <c r="F163" s="293" t="s">
        <v>2489</v>
      </c>
      <c r="G163" s="294" t="s">
        <v>310</v>
      </c>
      <c r="H163" s="295">
        <v>8</v>
      </c>
      <c r="I163" s="296"/>
      <c r="J163" s="297">
        <f>ROUND(I163*H163,2)</f>
        <v>0</v>
      </c>
      <c r="K163" s="293" t="s">
        <v>2490</v>
      </c>
      <c r="L163" s="298"/>
      <c r="M163" s="299" t="s">
        <v>1</v>
      </c>
      <c r="N163" s="300" t="s">
        <v>42</v>
      </c>
      <c r="O163" s="92"/>
      <c r="P163" s="236">
        <f>O163*H163</f>
        <v>0</v>
      </c>
      <c r="Q163" s="236">
        <v>0.00040000000000000002</v>
      </c>
      <c r="R163" s="236">
        <f>Q163*H163</f>
        <v>0.0032000000000000002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413</v>
      </c>
      <c r="AT163" s="238" t="s">
        <v>587</v>
      </c>
      <c r="AU163" s="238" t="s">
        <v>87</v>
      </c>
      <c r="AY163" s="18" t="s">
        <v>175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295</v>
      </c>
      <c r="BM163" s="238" t="s">
        <v>2491</v>
      </c>
    </row>
    <row r="164" s="2" customFormat="1" ht="21.75" customHeight="1">
      <c r="A164" s="39"/>
      <c r="B164" s="40"/>
      <c r="C164" s="227" t="s">
        <v>333</v>
      </c>
      <c r="D164" s="227" t="s">
        <v>177</v>
      </c>
      <c r="E164" s="228" t="s">
        <v>2492</v>
      </c>
      <c r="F164" s="229" t="s">
        <v>2493</v>
      </c>
      <c r="G164" s="230" t="s">
        <v>303</v>
      </c>
      <c r="H164" s="231">
        <v>149</v>
      </c>
      <c r="I164" s="232"/>
      <c r="J164" s="233">
        <f>ROUND(I164*H164,2)</f>
        <v>0</v>
      </c>
      <c r="K164" s="229" t="s">
        <v>2417</v>
      </c>
      <c r="L164" s="45"/>
      <c r="M164" s="234" t="s">
        <v>1</v>
      </c>
      <c r="N164" s="235" t="s">
        <v>42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295</v>
      </c>
      <c r="AT164" s="238" t="s">
        <v>177</v>
      </c>
      <c r="AU164" s="238" t="s">
        <v>87</v>
      </c>
      <c r="AY164" s="18" t="s">
        <v>175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295</v>
      </c>
      <c r="BM164" s="238" t="s">
        <v>2494</v>
      </c>
    </row>
    <row r="165" s="14" customFormat="1">
      <c r="A165" s="14"/>
      <c r="B165" s="251"/>
      <c r="C165" s="252"/>
      <c r="D165" s="242" t="s">
        <v>184</v>
      </c>
      <c r="E165" s="253" t="s">
        <v>1</v>
      </c>
      <c r="F165" s="254" t="s">
        <v>2495</v>
      </c>
      <c r="G165" s="252"/>
      <c r="H165" s="255">
        <v>149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184</v>
      </c>
      <c r="AU165" s="261" t="s">
        <v>87</v>
      </c>
      <c r="AV165" s="14" t="s">
        <v>87</v>
      </c>
      <c r="AW165" s="14" t="s">
        <v>32</v>
      </c>
      <c r="AX165" s="14" t="s">
        <v>85</v>
      </c>
      <c r="AY165" s="261" t="s">
        <v>175</v>
      </c>
    </row>
    <row r="166" s="2" customFormat="1" ht="24.15" customHeight="1">
      <c r="A166" s="39"/>
      <c r="B166" s="40"/>
      <c r="C166" s="227" t="s">
        <v>341</v>
      </c>
      <c r="D166" s="227" t="s">
        <v>177</v>
      </c>
      <c r="E166" s="228" t="s">
        <v>2496</v>
      </c>
      <c r="F166" s="229" t="s">
        <v>2497</v>
      </c>
      <c r="G166" s="230" t="s">
        <v>2247</v>
      </c>
      <c r="H166" s="312"/>
      <c r="I166" s="232"/>
      <c r="J166" s="233">
        <f>ROUND(I166*H166,2)</f>
        <v>0</v>
      </c>
      <c r="K166" s="229" t="s">
        <v>2417</v>
      </c>
      <c r="L166" s="45"/>
      <c r="M166" s="234" t="s">
        <v>1</v>
      </c>
      <c r="N166" s="235" t="s">
        <v>42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295</v>
      </c>
      <c r="AT166" s="238" t="s">
        <v>177</v>
      </c>
      <c r="AU166" s="238" t="s">
        <v>87</v>
      </c>
      <c r="AY166" s="18" t="s">
        <v>175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295</v>
      </c>
      <c r="BM166" s="238" t="s">
        <v>2498</v>
      </c>
    </row>
    <row r="167" s="12" customFormat="1" ht="22.8" customHeight="1">
      <c r="A167" s="12"/>
      <c r="B167" s="211"/>
      <c r="C167" s="212"/>
      <c r="D167" s="213" t="s">
        <v>76</v>
      </c>
      <c r="E167" s="225" t="s">
        <v>2499</v>
      </c>
      <c r="F167" s="225" t="s">
        <v>2500</v>
      </c>
      <c r="G167" s="212"/>
      <c r="H167" s="212"/>
      <c r="I167" s="215"/>
      <c r="J167" s="226">
        <f>BK167</f>
        <v>0</v>
      </c>
      <c r="K167" s="212"/>
      <c r="L167" s="217"/>
      <c r="M167" s="218"/>
      <c r="N167" s="219"/>
      <c r="O167" s="219"/>
      <c r="P167" s="220">
        <f>SUM(P168:P240)</f>
        <v>0</v>
      </c>
      <c r="Q167" s="219"/>
      <c r="R167" s="220">
        <f>SUM(R168:R240)</f>
        <v>0.57742000000000004</v>
      </c>
      <c r="S167" s="219"/>
      <c r="T167" s="221">
        <f>SUM(T168:T240)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2" t="s">
        <v>87</v>
      </c>
      <c r="AT167" s="223" t="s">
        <v>76</v>
      </c>
      <c r="AU167" s="223" t="s">
        <v>85</v>
      </c>
      <c r="AY167" s="222" t="s">
        <v>175</v>
      </c>
      <c r="BK167" s="224">
        <f>SUM(BK168:BK240)</f>
        <v>0</v>
      </c>
    </row>
    <row r="168" s="2" customFormat="1" ht="24.15" customHeight="1">
      <c r="A168" s="39"/>
      <c r="B168" s="40"/>
      <c r="C168" s="227" t="s">
        <v>375</v>
      </c>
      <c r="D168" s="227" t="s">
        <v>177</v>
      </c>
      <c r="E168" s="228" t="s">
        <v>2501</v>
      </c>
      <c r="F168" s="229" t="s">
        <v>2502</v>
      </c>
      <c r="G168" s="230" t="s">
        <v>303</v>
      </c>
      <c r="H168" s="231">
        <v>2</v>
      </c>
      <c r="I168" s="232"/>
      <c r="J168" s="233">
        <f>ROUND(I168*H168,2)</f>
        <v>0</v>
      </c>
      <c r="K168" s="229" t="s">
        <v>2417</v>
      </c>
      <c r="L168" s="45"/>
      <c r="M168" s="234" t="s">
        <v>1</v>
      </c>
      <c r="N168" s="235" t="s">
        <v>42</v>
      </c>
      <c r="O168" s="92"/>
      <c r="P168" s="236">
        <f>O168*H168</f>
        <v>0</v>
      </c>
      <c r="Q168" s="236">
        <v>0.0030899999999999999</v>
      </c>
      <c r="R168" s="236">
        <f>Q168*H168</f>
        <v>0.0061799999999999997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295</v>
      </c>
      <c r="AT168" s="238" t="s">
        <v>177</v>
      </c>
      <c r="AU168" s="238" t="s">
        <v>87</v>
      </c>
      <c r="AY168" s="18" t="s">
        <v>175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295</v>
      </c>
      <c r="BM168" s="238" t="s">
        <v>2503</v>
      </c>
    </row>
    <row r="169" s="2" customFormat="1" ht="24.15" customHeight="1">
      <c r="A169" s="39"/>
      <c r="B169" s="40"/>
      <c r="C169" s="227" t="s">
        <v>380</v>
      </c>
      <c r="D169" s="227" t="s">
        <v>177</v>
      </c>
      <c r="E169" s="228" t="s">
        <v>2504</v>
      </c>
      <c r="F169" s="229" t="s">
        <v>2505</v>
      </c>
      <c r="G169" s="230" t="s">
        <v>303</v>
      </c>
      <c r="H169" s="231">
        <v>23</v>
      </c>
      <c r="I169" s="232"/>
      <c r="J169" s="233">
        <f>ROUND(I169*H169,2)</f>
        <v>0</v>
      </c>
      <c r="K169" s="229" t="s">
        <v>2417</v>
      </c>
      <c r="L169" s="45"/>
      <c r="M169" s="234" t="s">
        <v>1</v>
      </c>
      <c r="N169" s="235" t="s">
        <v>42</v>
      </c>
      <c r="O169" s="92"/>
      <c r="P169" s="236">
        <f>O169*H169</f>
        <v>0</v>
      </c>
      <c r="Q169" s="236">
        <v>0.0045100000000000001</v>
      </c>
      <c r="R169" s="236">
        <f>Q169*H169</f>
        <v>0.10373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295</v>
      </c>
      <c r="AT169" s="238" t="s">
        <v>177</v>
      </c>
      <c r="AU169" s="238" t="s">
        <v>87</v>
      </c>
      <c r="AY169" s="18" t="s">
        <v>175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295</v>
      </c>
      <c r="BM169" s="238" t="s">
        <v>2506</v>
      </c>
    </row>
    <row r="170" s="2" customFormat="1" ht="24.15" customHeight="1">
      <c r="A170" s="39"/>
      <c r="B170" s="40"/>
      <c r="C170" s="227" t="s">
        <v>384</v>
      </c>
      <c r="D170" s="227" t="s">
        <v>177</v>
      </c>
      <c r="E170" s="228" t="s">
        <v>2507</v>
      </c>
      <c r="F170" s="229" t="s">
        <v>2508</v>
      </c>
      <c r="G170" s="230" t="s">
        <v>303</v>
      </c>
      <c r="H170" s="231">
        <v>9</v>
      </c>
      <c r="I170" s="232"/>
      <c r="J170" s="233">
        <f>ROUND(I170*H170,2)</f>
        <v>0</v>
      </c>
      <c r="K170" s="229" t="s">
        <v>2417</v>
      </c>
      <c r="L170" s="45"/>
      <c r="M170" s="234" t="s">
        <v>1</v>
      </c>
      <c r="N170" s="235" t="s">
        <v>42</v>
      </c>
      <c r="O170" s="92"/>
      <c r="P170" s="236">
        <f>O170*H170</f>
        <v>0</v>
      </c>
      <c r="Q170" s="236">
        <v>0.00116</v>
      </c>
      <c r="R170" s="236">
        <f>Q170*H170</f>
        <v>0.01044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295</v>
      </c>
      <c r="AT170" s="238" t="s">
        <v>177</v>
      </c>
      <c r="AU170" s="238" t="s">
        <v>87</v>
      </c>
      <c r="AY170" s="18" t="s">
        <v>175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295</v>
      </c>
      <c r="BM170" s="238" t="s">
        <v>2509</v>
      </c>
    </row>
    <row r="171" s="2" customFormat="1" ht="24.15" customHeight="1">
      <c r="A171" s="39"/>
      <c r="B171" s="40"/>
      <c r="C171" s="227" t="s">
        <v>389</v>
      </c>
      <c r="D171" s="227" t="s">
        <v>177</v>
      </c>
      <c r="E171" s="228" t="s">
        <v>2510</v>
      </c>
      <c r="F171" s="229" t="s">
        <v>2511</v>
      </c>
      <c r="G171" s="230" t="s">
        <v>303</v>
      </c>
      <c r="H171" s="231">
        <v>77</v>
      </c>
      <c r="I171" s="232"/>
      <c r="J171" s="233">
        <f>ROUND(I171*H171,2)</f>
        <v>0</v>
      </c>
      <c r="K171" s="229" t="s">
        <v>2417</v>
      </c>
      <c r="L171" s="45"/>
      <c r="M171" s="234" t="s">
        <v>1</v>
      </c>
      <c r="N171" s="235" t="s">
        <v>42</v>
      </c>
      <c r="O171" s="92"/>
      <c r="P171" s="236">
        <f>O171*H171</f>
        <v>0</v>
      </c>
      <c r="Q171" s="236">
        <v>0.00097999999999999997</v>
      </c>
      <c r="R171" s="236">
        <f>Q171*H171</f>
        <v>0.075459999999999999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295</v>
      </c>
      <c r="AT171" s="238" t="s">
        <v>177</v>
      </c>
      <c r="AU171" s="238" t="s">
        <v>87</v>
      </c>
      <c r="AY171" s="18" t="s">
        <v>175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295</v>
      </c>
      <c r="BM171" s="238" t="s">
        <v>2512</v>
      </c>
    </row>
    <row r="172" s="14" customFormat="1">
      <c r="A172" s="14"/>
      <c r="B172" s="251"/>
      <c r="C172" s="252"/>
      <c r="D172" s="242" t="s">
        <v>184</v>
      </c>
      <c r="E172" s="253" t="s">
        <v>1</v>
      </c>
      <c r="F172" s="254" t="s">
        <v>2513</v>
      </c>
      <c r="G172" s="252"/>
      <c r="H172" s="255">
        <v>35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184</v>
      </c>
      <c r="AU172" s="261" t="s">
        <v>87</v>
      </c>
      <c r="AV172" s="14" t="s">
        <v>87</v>
      </c>
      <c r="AW172" s="14" t="s">
        <v>32</v>
      </c>
      <c r="AX172" s="14" t="s">
        <v>77</v>
      </c>
      <c r="AY172" s="261" t="s">
        <v>175</v>
      </c>
    </row>
    <row r="173" s="14" customFormat="1">
      <c r="A173" s="14"/>
      <c r="B173" s="251"/>
      <c r="C173" s="252"/>
      <c r="D173" s="242" t="s">
        <v>184</v>
      </c>
      <c r="E173" s="253" t="s">
        <v>1</v>
      </c>
      <c r="F173" s="254" t="s">
        <v>2514</v>
      </c>
      <c r="G173" s="252"/>
      <c r="H173" s="255">
        <v>42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184</v>
      </c>
      <c r="AU173" s="261" t="s">
        <v>87</v>
      </c>
      <c r="AV173" s="14" t="s">
        <v>87</v>
      </c>
      <c r="AW173" s="14" t="s">
        <v>32</v>
      </c>
      <c r="AX173" s="14" t="s">
        <v>77</v>
      </c>
      <c r="AY173" s="261" t="s">
        <v>175</v>
      </c>
    </row>
    <row r="174" s="15" customFormat="1">
      <c r="A174" s="15"/>
      <c r="B174" s="262"/>
      <c r="C174" s="263"/>
      <c r="D174" s="242" t="s">
        <v>184</v>
      </c>
      <c r="E174" s="264" t="s">
        <v>1</v>
      </c>
      <c r="F174" s="265" t="s">
        <v>191</v>
      </c>
      <c r="G174" s="263"/>
      <c r="H174" s="266">
        <v>77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2" t="s">
        <v>184</v>
      </c>
      <c r="AU174" s="272" t="s">
        <v>87</v>
      </c>
      <c r="AV174" s="15" t="s">
        <v>182</v>
      </c>
      <c r="AW174" s="15" t="s">
        <v>32</v>
      </c>
      <c r="AX174" s="15" t="s">
        <v>85</v>
      </c>
      <c r="AY174" s="272" t="s">
        <v>175</v>
      </c>
    </row>
    <row r="175" s="2" customFormat="1" ht="24.15" customHeight="1">
      <c r="A175" s="39"/>
      <c r="B175" s="40"/>
      <c r="C175" s="227" t="s">
        <v>394</v>
      </c>
      <c r="D175" s="227" t="s">
        <v>177</v>
      </c>
      <c r="E175" s="228" t="s">
        <v>2515</v>
      </c>
      <c r="F175" s="229" t="s">
        <v>2516</v>
      </c>
      <c r="G175" s="230" t="s">
        <v>303</v>
      </c>
      <c r="H175" s="231">
        <v>73</v>
      </c>
      <c r="I175" s="232"/>
      <c r="J175" s="233">
        <f>ROUND(I175*H175,2)</f>
        <v>0</v>
      </c>
      <c r="K175" s="229" t="s">
        <v>2417</v>
      </c>
      <c r="L175" s="45"/>
      <c r="M175" s="234" t="s">
        <v>1</v>
      </c>
      <c r="N175" s="235" t="s">
        <v>42</v>
      </c>
      <c r="O175" s="92"/>
      <c r="P175" s="236">
        <f>O175*H175</f>
        <v>0</v>
      </c>
      <c r="Q175" s="236">
        <v>0.0012600000000000001</v>
      </c>
      <c r="R175" s="236">
        <f>Q175*H175</f>
        <v>0.091980000000000006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295</v>
      </c>
      <c r="AT175" s="238" t="s">
        <v>177</v>
      </c>
      <c r="AU175" s="238" t="s">
        <v>87</v>
      </c>
      <c r="AY175" s="18" t="s">
        <v>175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295</v>
      </c>
      <c r="BM175" s="238" t="s">
        <v>2517</v>
      </c>
    </row>
    <row r="176" s="14" customFormat="1">
      <c r="A176" s="14"/>
      <c r="B176" s="251"/>
      <c r="C176" s="252"/>
      <c r="D176" s="242" t="s">
        <v>184</v>
      </c>
      <c r="E176" s="253" t="s">
        <v>1</v>
      </c>
      <c r="F176" s="254" t="s">
        <v>2518</v>
      </c>
      <c r="G176" s="252"/>
      <c r="H176" s="255">
        <v>32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184</v>
      </c>
      <c r="AU176" s="261" t="s">
        <v>87</v>
      </c>
      <c r="AV176" s="14" t="s">
        <v>87</v>
      </c>
      <c r="AW176" s="14" t="s">
        <v>32</v>
      </c>
      <c r="AX176" s="14" t="s">
        <v>77</v>
      </c>
      <c r="AY176" s="261" t="s">
        <v>175</v>
      </c>
    </row>
    <row r="177" s="14" customFormat="1">
      <c r="A177" s="14"/>
      <c r="B177" s="251"/>
      <c r="C177" s="252"/>
      <c r="D177" s="242" t="s">
        <v>184</v>
      </c>
      <c r="E177" s="253" t="s">
        <v>1</v>
      </c>
      <c r="F177" s="254" t="s">
        <v>2519</v>
      </c>
      <c r="G177" s="252"/>
      <c r="H177" s="255">
        <v>41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184</v>
      </c>
      <c r="AU177" s="261" t="s">
        <v>87</v>
      </c>
      <c r="AV177" s="14" t="s">
        <v>87</v>
      </c>
      <c r="AW177" s="14" t="s">
        <v>32</v>
      </c>
      <c r="AX177" s="14" t="s">
        <v>77</v>
      </c>
      <c r="AY177" s="261" t="s">
        <v>175</v>
      </c>
    </row>
    <row r="178" s="15" customFormat="1">
      <c r="A178" s="15"/>
      <c r="B178" s="262"/>
      <c r="C178" s="263"/>
      <c r="D178" s="242" t="s">
        <v>184</v>
      </c>
      <c r="E178" s="264" t="s">
        <v>1</v>
      </c>
      <c r="F178" s="265" t="s">
        <v>191</v>
      </c>
      <c r="G178" s="263"/>
      <c r="H178" s="266">
        <v>73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2" t="s">
        <v>184</v>
      </c>
      <c r="AU178" s="272" t="s">
        <v>87</v>
      </c>
      <c r="AV178" s="15" t="s">
        <v>182</v>
      </c>
      <c r="AW178" s="15" t="s">
        <v>32</v>
      </c>
      <c r="AX178" s="15" t="s">
        <v>85</v>
      </c>
      <c r="AY178" s="272" t="s">
        <v>175</v>
      </c>
    </row>
    <row r="179" s="2" customFormat="1" ht="24.15" customHeight="1">
      <c r="A179" s="39"/>
      <c r="B179" s="40"/>
      <c r="C179" s="227" t="s">
        <v>403</v>
      </c>
      <c r="D179" s="227" t="s">
        <v>177</v>
      </c>
      <c r="E179" s="228" t="s">
        <v>2520</v>
      </c>
      <c r="F179" s="229" t="s">
        <v>2521</v>
      </c>
      <c r="G179" s="230" t="s">
        <v>303</v>
      </c>
      <c r="H179" s="231">
        <v>23</v>
      </c>
      <c r="I179" s="232"/>
      <c r="J179" s="233">
        <f>ROUND(I179*H179,2)</f>
        <v>0</v>
      </c>
      <c r="K179" s="229" t="s">
        <v>2417</v>
      </c>
      <c r="L179" s="45"/>
      <c r="M179" s="234" t="s">
        <v>1</v>
      </c>
      <c r="N179" s="235" t="s">
        <v>42</v>
      </c>
      <c r="O179" s="92"/>
      <c r="P179" s="236">
        <f>O179*H179</f>
        <v>0</v>
      </c>
      <c r="Q179" s="236">
        <v>0.0015299999999999999</v>
      </c>
      <c r="R179" s="236">
        <f>Q179*H179</f>
        <v>0.035189999999999999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295</v>
      </c>
      <c r="AT179" s="238" t="s">
        <v>177</v>
      </c>
      <c r="AU179" s="238" t="s">
        <v>87</v>
      </c>
      <c r="AY179" s="18" t="s">
        <v>175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295</v>
      </c>
      <c r="BM179" s="238" t="s">
        <v>2522</v>
      </c>
    </row>
    <row r="180" s="14" customFormat="1">
      <c r="A180" s="14"/>
      <c r="B180" s="251"/>
      <c r="C180" s="252"/>
      <c r="D180" s="242" t="s">
        <v>184</v>
      </c>
      <c r="E180" s="253" t="s">
        <v>1</v>
      </c>
      <c r="F180" s="254" t="s">
        <v>2523</v>
      </c>
      <c r="G180" s="252"/>
      <c r="H180" s="255">
        <v>10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184</v>
      </c>
      <c r="AU180" s="261" t="s">
        <v>87</v>
      </c>
      <c r="AV180" s="14" t="s">
        <v>87</v>
      </c>
      <c r="AW180" s="14" t="s">
        <v>32</v>
      </c>
      <c r="AX180" s="14" t="s">
        <v>77</v>
      </c>
      <c r="AY180" s="261" t="s">
        <v>175</v>
      </c>
    </row>
    <row r="181" s="14" customFormat="1">
      <c r="A181" s="14"/>
      <c r="B181" s="251"/>
      <c r="C181" s="252"/>
      <c r="D181" s="242" t="s">
        <v>184</v>
      </c>
      <c r="E181" s="253" t="s">
        <v>1</v>
      </c>
      <c r="F181" s="254" t="s">
        <v>2524</v>
      </c>
      <c r="G181" s="252"/>
      <c r="H181" s="255">
        <v>13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184</v>
      </c>
      <c r="AU181" s="261" t="s">
        <v>87</v>
      </c>
      <c r="AV181" s="14" t="s">
        <v>87</v>
      </c>
      <c r="AW181" s="14" t="s">
        <v>32</v>
      </c>
      <c r="AX181" s="14" t="s">
        <v>77</v>
      </c>
      <c r="AY181" s="261" t="s">
        <v>175</v>
      </c>
    </row>
    <row r="182" s="15" customFormat="1">
      <c r="A182" s="15"/>
      <c r="B182" s="262"/>
      <c r="C182" s="263"/>
      <c r="D182" s="242" t="s">
        <v>184</v>
      </c>
      <c r="E182" s="264" t="s">
        <v>1</v>
      </c>
      <c r="F182" s="265" t="s">
        <v>191</v>
      </c>
      <c r="G182" s="263"/>
      <c r="H182" s="266">
        <v>23</v>
      </c>
      <c r="I182" s="267"/>
      <c r="J182" s="263"/>
      <c r="K182" s="263"/>
      <c r="L182" s="268"/>
      <c r="M182" s="269"/>
      <c r="N182" s="270"/>
      <c r="O182" s="270"/>
      <c r="P182" s="270"/>
      <c r="Q182" s="270"/>
      <c r="R182" s="270"/>
      <c r="S182" s="270"/>
      <c r="T182" s="27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2" t="s">
        <v>184</v>
      </c>
      <c r="AU182" s="272" t="s">
        <v>87</v>
      </c>
      <c r="AV182" s="15" t="s">
        <v>182</v>
      </c>
      <c r="AW182" s="15" t="s">
        <v>32</v>
      </c>
      <c r="AX182" s="15" t="s">
        <v>85</v>
      </c>
      <c r="AY182" s="272" t="s">
        <v>175</v>
      </c>
    </row>
    <row r="183" s="2" customFormat="1" ht="24.15" customHeight="1">
      <c r="A183" s="39"/>
      <c r="B183" s="40"/>
      <c r="C183" s="227" t="s">
        <v>409</v>
      </c>
      <c r="D183" s="227" t="s">
        <v>177</v>
      </c>
      <c r="E183" s="228" t="s">
        <v>2525</v>
      </c>
      <c r="F183" s="229" t="s">
        <v>2526</v>
      </c>
      <c r="G183" s="230" t="s">
        <v>303</v>
      </c>
      <c r="H183" s="231">
        <v>25</v>
      </c>
      <c r="I183" s="232"/>
      <c r="J183" s="233">
        <f>ROUND(I183*H183,2)</f>
        <v>0</v>
      </c>
      <c r="K183" s="229" t="s">
        <v>2417</v>
      </c>
      <c r="L183" s="45"/>
      <c r="M183" s="234" t="s">
        <v>1</v>
      </c>
      <c r="N183" s="235" t="s">
        <v>42</v>
      </c>
      <c r="O183" s="92"/>
      <c r="P183" s="236">
        <f>O183*H183</f>
        <v>0</v>
      </c>
      <c r="Q183" s="236">
        <v>0.0028400000000000001</v>
      </c>
      <c r="R183" s="236">
        <f>Q183*H183</f>
        <v>0.071000000000000008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295</v>
      </c>
      <c r="AT183" s="238" t="s">
        <v>177</v>
      </c>
      <c r="AU183" s="238" t="s">
        <v>87</v>
      </c>
      <c r="AY183" s="18" t="s">
        <v>175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295</v>
      </c>
      <c r="BM183" s="238" t="s">
        <v>2527</v>
      </c>
    </row>
    <row r="184" s="14" customFormat="1">
      <c r="A184" s="14"/>
      <c r="B184" s="251"/>
      <c r="C184" s="252"/>
      <c r="D184" s="242" t="s">
        <v>184</v>
      </c>
      <c r="E184" s="253" t="s">
        <v>1</v>
      </c>
      <c r="F184" s="254" t="s">
        <v>2528</v>
      </c>
      <c r="G184" s="252"/>
      <c r="H184" s="255">
        <v>14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184</v>
      </c>
      <c r="AU184" s="261" t="s">
        <v>87</v>
      </c>
      <c r="AV184" s="14" t="s">
        <v>87</v>
      </c>
      <c r="AW184" s="14" t="s">
        <v>32</v>
      </c>
      <c r="AX184" s="14" t="s">
        <v>77</v>
      </c>
      <c r="AY184" s="261" t="s">
        <v>175</v>
      </c>
    </row>
    <row r="185" s="14" customFormat="1">
      <c r="A185" s="14"/>
      <c r="B185" s="251"/>
      <c r="C185" s="252"/>
      <c r="D185" s="242" t="s">
        <v>184</v>
      </c>
      <c r="E185" s="253" t="s">
        <v>1</v>
      </c>
      <c r="F185" s="254" t="s">
        <v>2529</v>
      </c>
      <c r="G185" s="252"/>
      <c r="H185" s="255">
        <v>11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184</v>
      </c>
      <c r="AU185" s="261" t="s">
        <v>87</v>
      </c>
      <c r="AV185" s="14" t="s">
        <v>87</v>
      </c>
      <c r="AW185" s="14" t="s">
        <v>32</v>
      </c>
      <c r="AX185" s="14" t="s">
        <v>77</v>
      </c>
      <c r="AY185" s="261" t="s">
        <v>175</v>
      </c>
    </row>
    <row r="186" s="15" customFormat="1">
      <c r="A186" s="15"/>
      <c r="B186" s="262"/>
      <c r="C186" s="263"/>
      <c r="D186" s="242" t="s">
        <v>184</v>
      </c>
      <c r="E186" s="264" t="s">
        <v>1</v>
      </c>
      <c r="F186" s="265" t="s">
        <v>191</v>
      </c>
      <c r="G186" s="263"/>
      <c r="H186" s="266">
        <v>25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2" t="s">
        <v>184</v>
      </c>
      <c r="AU186" s="272" t="s">
        <v>87</v>
      </c>
      <c r="AV186" s="15" t="s">
        <v>182</v>
      </c>
      <c r="AW186" s="15" t="s">
        <v>32</v>
      </c>
      <c r="AX186" s="15" t="s">
        <v>85</v>
      </c>
      <c r="AY186" s="272" t="s">
        <v>175</v>
      </c>
    </row>
    <row r="187" s="2" customFormat="1" ht="24.15" customHeight="1">
      <c r="A187" s="39"/>
      <c r="B187" s="40"/>
      <c r="C187" s="227" t="s">
        <v>413</v>
      </c>
      <c r="D187" s="227" t="s">
        <v>177</v>
      </c>
      <c r="E187" s="228" t="s">
        <v>2530</v>
      </c>
      <c r="F187" s="229" t="s">
        <v>2531</v>
      </c>
      <c r="G187" s="230" t="s">
        <v>303</v>
      </c>
      <c r="H187" s="231">
        <v>2</v>
      </c>
      <c r="I187" s="232"/>
      <c r="J187" s="233">
        <f>ROUND(I187*H187,2)</f>
        <v>0</v>
      </c>
      <c r="K187" s="229" t="s">
        <v>2417</v>
      </c>
      <c r="L187" s="45"/>
      <c r="M187" s="234" t="s">
        <v>1</v>
      </c>
      <c r="N187" s="235" t="s">
        <v>42</v>
      </c>
      <c r="O187" s="92"/>
      <c r="P187" s="236">
        <f>O187*H187</f>
        <v>0</v>
      </c>
      <c r="Q187" s="236">
        <v>0.0063</v>
      </c>
      <c r="R187" s="236">
        <f>Q187*H187</f>
        <v>0.0126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295</v>
      </c>
      <c r="AT187" s="238" t="s">
        <v>177</v>
      </c>
      <c r="AU187" s="238" t="s">
        <v>87</v>
      </c>
      <c r="AY187" s="18" t="s">
        <v>175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295</v>
      </c>
      <c r="BM187" s="238" t="s">
        <v>2532</v>
      </c>
    </row>
    <row r="188" s="2" customFormat="1" ht="37.8" customHeight="1">
      <c r="A188" s="39"/>
      <c r="B188" s="40"/>
      <c r="C188" s="227" t="s">
        <v>420</v>
      </c>
      <c r="D188" s="227" t="s">
        <v>177</v>
      </c>
      <c r="E188" s="228" t="s">
        <v>2533</v>
      </c>
      <c r="F188" s="229" t="s">
        <v>2534</v>
      </c>
      <c r="G188" s="230" t="s">
        <v>303</v>
      </c>
      <c r="H188" s="231">
        <v>35</v>
      </c>
      <c r="I188" s="232"/>
      <c r="J188" s="233">
        <f>ROUND(I188*H188,2)</f>
        <v>0</v>
      </c>
      <c r="K188" s="229" t="s">
        <v>2417</v>
      </c>
      <c r="L188" s="45"/>
      <c r="M188" s="234" t="s">
        <v>1</v>
      </c>
      <c r="N188" s="235" t="s">
        <v>42</v>
      </c>
      <c r="O188" s="92"/>
      <c r="P188" s="236">
        <f>O188*H188</f>
        <v>0</v>
      </c>
      <c r="Q188" s="236">
        <v>6.9999999999999994E-05</v>
      </c>
      <c r="R188" s="236">
        <f>Q188*H188</f>
        <v>0.0024499999999999999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295</v>
      </c>
      <c r="AT188" s="238" t="s">
        <v>177</v>
      </c>
      <c r="AU188" s="238" t="s">
        <v>87</v>
      </c>
      <c r="AY188" s="18" t="s">
        <v>175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295</v>
      </c>
      <c r="BM188" s="238" t="s">
        <v>2535</v>
      </c>
    </row>
    <row r="189" s="14" customFormat="1">
      <c r="A189" s="14"/>
      <c r="B189" s="251"/>
      <c r="C189" s="252"/>
      <c r="D189" s="242" t="s">
        <v>184</v>
      </c>
      <c r="E189" s="253" t="s">
        <v>1</v>
      </c>
      <c r="F189" s="254" t="s">
        <v>2513</v>
      </c>
      <c r="G189" s="252"/>
      <c r="H189" s="255">
        <v>35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184</v>
      </c>
      <c r="AU189" s="261" t="s">
        <v>87</v>
      </c>
      <c r="AV189" s="14" t="s">
        <v>87</v>
      </c>
      <c r="AW189" s="14" t="s">
        <v>32</v>
      </c>
      <c r="AX189" s="14" t="s">
        <v>77</v>
      </c>
      <c r="AY189" s="261" t="s">
        <v>175</v>
      </c>
    </row>
    <row r="190" s="15" customFormat="1">
      <c r="A190" s="15"/>
      <c r="B190" s="262"/>
      <c r="C190" s="263"/>
      <c r="D190" s="242" t="s">
        <v>184</v>
      </c>
      <c r="E190" s="264" t="s">
        <v>1</v>
      </c>
      <c r="F190" s="265" t="s">
        <v>191</v>
      </c>
      <c r="G190" s="263"/>
      <c r="H190" s="266">
        <v>35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2" t="s">
        <v>184</v>
      </c>
      <c r="AU190" s="272" t="s">
        <v>87</v>
      </c>
      <c r="AV190" s="15" t="s">
        <v>182</v>
      </c>
      <c r="AW190" s="15" t="s">
        <v>32</v>
      </c>
      <c r="AX190" s="15" t="s">
        <v>85</v>
      </c>
      <c r="AY190" s="272" t="s">
        <v>175</v>
      </c>
    </row>
    <row r="191" s="2" customFormat="1" ht="37.8" customHeight="1">
      <c r="A191" s="39"/>
      <c r="B191" s="40"/>
      <c r="C191" s="227" t="s">
        <v>424</v>
      </c>
      <c r="D191" s="227" t="s">
        <v>177</v>
      </c>
      <c r="E191" s="228" t="s">
        <v>2536</v>
      </c>
      <c r="F191" s="229" t="s">
        <v>2537</v>
      </c>
      <c r="G191" s="230" t="s">
        <v>303</v>
      </c>
      <c r="H191" s="231">
        <v>56</v>
      </c>
      <c r="I191" s="232"/>
      <c r="J191" s="233">
        <f>ROUND(I191*H191,2)</f>
        <v>0</v>
      </c>
      <c r="K191" s="229" t="s">
        <v>2417</v>
      </c>
      <c r="L191" s="45"/>
      <c r="M191" s="234" t="s">
        <v>1</v>
      </c>
      <c r="N191" s="235" t="s">
        <v>42</v>
      </c>
      <c r="O191" s="92"/>
      <c r="P191" s="236">
        <f>O191*H191</f>
        <v>0</v>
      </c>
      <c r="Q191" s="236">
        <v>9.0000000000000006E-05</v>
      </c>
      <c r="R191" s="236">
        <f>Q191*H191</f>
        <v>0.0050400000000000002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295</v>
      </c>
      <c r="AT191" s="238" t="s">
        <v>177</v>
      </c>
      <c r="AU191" s="238" t="s">
        <v>87</v>
      </c>
      <c r="AY191" s="18" t="s">
        <v>175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295</v>
      </c>
      <c r="BM191" s="238" t="s">
        <v>2538</v>
      </c>
    </row>
    <row r="192" s="14" customFormat="1">
      <c r="A192" s="14"/>
      <c r="B192" s="251"/>
      <c r="C192" s="252"/>
      <c r="D192" s="242" t="s">
        <v>184</v>
      </c>
      <c r="E192" s="253" t="s">
        <v>1</v>
      </c>
      <c r="F192" s="254" t="s">
        <v>2528</v>
      </c>
      <c r="G192" s="252"/>
      <c r="H192" s="255">
        <v>14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184</v>
      </c>
      <c r="AU192" s="261" t="s">
        <v>87</v>
      </c>
      <c r="AV192" s="14" t="s">
        <v>87</v>
      </c>
      <c r="AW192" s="14" t="s">
        <v>32</v>
      </c>
      <c r="AX192" s="14" t="s">
        <v>77</v>
      </c>
      <c r="AY192" s="261" t="s">
        <v>175</v>
      </c>
    </row>
    <row r="193" s="14" customFormat="1">
      <c r="A193" s="14"/>
      <c r="B193" s="251"/>
      <c r="C193" s="252"/>
      <c r="D193" s="242" t="s">
        <v>184</v>
      </c>
      <c r="E193" s="253" t="s">
        <v>1</v>
      </c>
      <c r="F193" s="254" t="s">
        <v>2518</v>
      </c>
      <c r="G193" s="252"/>
      <c r="H193" s="255">
        <v>32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184</v>
      </c>
      <c r="AU193" s="261" t="s">
        <v>87</v>
      </c>
      <c r="AV193" s="14" t="s">
        <v>87</v>
      </c>
      <c r="AW193" s="14" t="s">
        <v>32</v>
      </c>
      <c r="AX193" s="14" t="s">
        <v>77</v>
      </c>
      <c r="AY193" s="261" t="s">
        <v>175</v>
      </c>
    </row>
    <row r="194" s="14" customFormat="1">
      <c r="A194" s="14"/>
      <c r="B194" s="251"/>
      <c r="C194" s="252"/>
      <c r="D194" s="242" t="s">
        <v>184</v>
      </c>
      <c r="E194" s="253" t="s">
        <v>1</v>
      </c>
      <c r="F194" s="254" t="s">
        <v>2523</v>
      </c>
      <c r="G194" s="252"/>
      <c r="H194" s="255">
        <v>10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184</v>
      </c>
      <c r="AU194" s="261" t="s">
        <v>87</v>
      </c>
      <c r="AV194" s="14" t="s">
        <v>87</v>
      </c>
      <c r="AW194" s="14" t="s">
        <v>32</v>
      </c>
      <c r="AX194" s="14" t="s">
        <v>77</v>
      </c>
      <c r="AY194" s="261" t="s">
        <v>175</v>
      </c>
    </row>
    <row r="195" s="15" customFormat="1">
      <c r="A195" s="15"/>
      <c r="B195" s="262"/>
      <c r="C195" s="263"/>
      <c r="D195" s="242" t="s">
        <v>184</v>
      </c>
      <c r="E195" s="264" t="s">
        <v>1</v>
      </c>
      <c r="F195" s="265" t="s">
        <v>191</v>
      </c>
      <c r="G195" s="263"/>
      <c r="H195" s="266">
        <v>56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2" t="s">
        <v>184</v>
      </c>
      <c r="AU195" s="272" t="s">
        <v>87</v>
      </c>
      <c r="AV195" s="15" t="s">
        <v>182</v>
      </c>
      <c r="AW195" s="15" t="s">
        <v>32</v>
      </c>
      <c r="AX195" s="15" t="s">
        <v>85</v>
      </c>
      <c r="AY195" s="272" t="s">
        <v>175</v>
      </c>
    </row>
    <row r="196" s="2" customFormat="1" ht="37.8" customHeight="1">
      <c r="A196" s="39"/>
      <c r="B196" s="40"/>
      <c r="C196" s="227" t="s">
        <v>432</v>
      </c>
      <c r="D196" s="227" t="s">
        <v>177</v>
      </c>
      <c r="E196" s="228" t="s">
        <v>2539</v>
      </c>
      <c r="F196" s="229" t="s">
        <v>2540</v>
      </c>
      <c r="G196" s="230" t="s">
        <v>303</v>
      </c>
      <c r="H196" s="231">
        <v>42</v>
      </c>
      <c r="I196" s="232"/>
      <c r="J196" s="233">
        <f>ROUND(I196*H196,2)</f>
        <v>0</v>
      </c>
      <c r="K196" s="229" t="s">
        <v>2417</v>
      </c>
      <c r="L196" s="45"/>
      <c r="M196" s="234" t="s">
        <v>1</v>
      </c>
      <c r="N196" s="235" t="s">
        <v>42</v>
      </c>
      <c r="O196" s="92"/>
      <c r="P196" s="236">
        <f>O196*H196</f>
        <v>0</v>
      </c>
      <c r="Q196" s="236">
        <v>0.00012</v>
      </c>
      <c r="R196" s="236">
        <f>Q196*H196</f>
        <v>0.0050400000000000002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295</v>
      </c>
      <c r="AT196" s="238" t="s">
        <v>177</v>
      </c>
      <c r="AU196" s="238" t="s">
        <v>87</v>
      </c>
      <c r="AY196" s="18" t="s">
        <v>175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295</v>
      </c>
      <c r="BM196" s="238" t="s">
        <v>2541</v>
      </c>
    </row>
    <row r="197" s="14" customFormat="1">
      <c r="A197" s="14"/>
      <c r="B197" s="251"/>
      <c r="C197" s="252"/>
      <c r="D197" s="242" t="s">
        <v>184</v>
      </c>
      <c r="E197" s="253" t="s">
        <v>1</v>
      </c>
      <c r="F197" s="254" t="s">
        <v>2514</v>
      </c>
      <c r="G197" s="252"/>
      <c r="H197" s="255">
        <v>42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184</v>
      </c>
      <c r="AU197" s="261" t="s">
        <v>87</v>
      </c>
      <c r="AV197" s="14" t="s">
        <v>87</v>
      </c>
      <c r="AW197" s="14" t="s">
        <v>32</v>
      </c>
      <c r="AX197" s="14" t="s">
        <v>77</v>
      </c>
      <c r="AY197" s="261" t="s">
        <v>175</v>
      </c>
    </row>
    <row r="198" s="15" customFormat="1">
      <c r="A198" s="15"/>
      <c r="B198" s="262"/>
      <c r="C198" s="263"/>
      <c r="D198" s="242" t="s">
        <v>184</v>
      </c>
      <c r="E198" s="264" t="s">
        <v>1</v>
      </c>
      <c r="F198" s="265" t="s">
        <v>191</v>
      </c>
      <c r="G198" s="263"/>
      <c r="H198" s="266">
        <v>42</v>
      </c>
      <c r="I198" s="267"/>
      <c r="J198" s="263"/>
      <c r="K198" s="263"/>
      <c r="L198" s="268"/>
      <c r="M198" s="269"/>
      <c r="N198" s="270"/>
      <c r="O198" s="270"/>
      <c r="P198" s="270"/>
      <c r="Q198" s="270"/>
      <c r="R198" s="270"/>
      <c r="S198" s="270"/>
      <c r="T198" s="27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2" t="s">
        <v>184</v>
      </c>
      <c r="AU198" s="272" t="s">
        <v>87</v>
      </c>
      <c r="AV198" s="15" t="s">
        <v>182</v>
      </c>
      <c r="AW198" s="15" t="s">
        <v>32</v>
      </c>
      <c r="AX198" s="15" t="s">
        <v>85</v>
      </c>
      <c r="AY198" s="272" t="s">
        <v>175</v>
      </c>
    </row>
    <row r="199" s="2" customFormat="1" ht="37.8" customHeight="1">
      <c r="A199" s="39"/>
      <c r="B199" s="40"/>
      <c r="C199" s="227" t="s">
        <v>436</v>
      </c>
      <c r="D199" s="227" t="s">
        <v>177</v>
      </c>
      <c r="E199" s="228" t="s">
        <v>2542</v>
      </c>
      <c r="F199" s="229" t="s">
        <v>2543</v>
      </c>
      <c r="G199" s="230" t="s">
        <v>303</v>
      </c>
      <c r="H199" s="231">
        <v>65</v>
      </c>
      <c r="I199" s="232"/>
      <c r="J199" s="233">
        <f>ROUND(I199*H199,2)</f>
        <v>0</v>
      </c>
      <c r="K199" s="229" t="s">
        <v>2417</v>
      </c>
      <c r="L199" s="45"/>
      <c r="M199" s="234" t="s">
        <v>1</v>
      </c>
      <c r="N199" s="235" t="s">
        <v>42</v>
      </c>
      <c r="O199" s="92"/>
      <c r="P199" s="236">
        <f>O199*H199</f>
        <v>0</v>
      </c>
      <c r="Q199" s="236">
        <v>0.00016000000000000001</v>
      </c>
      <c r="R199" s="236">
        <f>Q199*H199</f>
        <v>0.010400000000000001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295</v>
      </c>
      <c r="AT199" s="238" t="s">
        <v>177</v>
      </c>
      <c r="AU199" s="238" t="s">
        <v>87</v>
      </c>
      <c r="AY199" s="18" t="s">
        <v>175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295</v>
      </c>
      <c r="BM199" s="238" t="s">
        <v>2544</v>
      </c>
    </row>
    <row r="200" s="14" customFormat="1">
      <c r="A200" s="14"/>
      <c r="B200" s="251"/>
      <c r="C200" s="252"/>
      <c r="D200" s="242" t="s">
        <v>184</v>
      </c>
      <c r="E200" s="253" t="s">
        <v>1</v>
      </c>
      <c r="F200" s="254" t="s">
        <v>2519</v>
      </c>
      <c r="G200" s="252"/>
      <c r="H200" s="255">
        <v>41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184</v>
      </c>
      <c r="AU200" s="261" t="s">
        <v>87</v>
      </c>
      <c r="AV200" s="14" t="s">
        <v>87</v>
      </c>
      <c r="AW200" s="14" t="s">
        <v>32</v>
      </c>
      <c r="AX200" s="14" t="s">
        <v>77</v>
      </c>
      <c r="AY200" s="261" t="s">
        <v>175</v>
      </c>
    </row>
    <row r="201" s="14" customFormat="1">
      <c r="A201" s="14"/>
      <c r="B201" s="251"/>
      <c r="C201" s="252"/>
      <c r="D201" s="242" t="s">
        <v>184</v>
      </c>
      <c r="E201" s="253" t="s">
        <v>1</v>
      </c>
      <c r="F201" s="254" t="s">
        <v>2529</v>
      </c>
      <c r="G201" s="252"/>
      <c r="H201" s="255">
        <v>11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184</v>
      </c>
      <c r="AU201" s="261" t="s">
        <v>87</v>
      </c>
      <c r="AV201" s="14" t="s">
        <v>87</v>
      </c>
      <c r="AW201" s="14" t="s">
        <v>32</v>
      </c>
      <c r="AX201" s="14" t="s">
        <v>77</v>
      </c>
      <c r="AY201" s="261" t="s">
        <v>175</v>
      </c>
    </row>
    <row r="202" s="14" customFormat="1">
      <c r="A202" s="14"/>
      <c r="B202" s="251"/>
      <c r="C202" s="252"/>
      <c r="D202" s="242" t="s">
        <v>184</v>
      </c>
      <c r="E202" s="253" t="s">
        <v>1</v>
      </c>
      <c r="F202" s="254" t="s">
        <v>2524</v>
      </c>
      <c r="G202" s="252"/>
      <c r="H202" s="255">
        <v>13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184</v>
      </c>
      <c r="AU202" s="261" t="s">
        <v>87</v>
      </c>
      <c r="AV202" s="14" t="s">
        <v>87</v>
      </c>
      <c r="AW202" s="14" t="s">
        <v>32</v>
      </c>
      <c r="AX202" s="14" t="s">
        <v>77</v>
      </c>
      <c r="AY202" s="261" t="s">
        <v>175</v>
      </c>
    </row>
    <row r="203" s="15" customFormat="1">
      <c r="A203" s="15"/>
      <c r="B203" s="262"/>
      <c r="C203" s="263"/>
      <c r="D203" s="242" t="s">
        <v>184</v>
      </c>
      <c r="E203" s="264" t="s">
        <v>1</v>
      </c>
      <c r="F203" s="265" t="s">
        <v>191</v>
      </c>
      <c r="G203" s="263"/>
      <c r="H203" s="266">
        <v>65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2" t="s">
        <v>184</v>
      </c>
      <c r="AU203" s="272" t="s">
        <v>87</v>
      </c>
      <c r="AV203" s="15" t="s">
        <v>182</v>
      </c>
      <c r="AW203" s="15" t="s">
        <v>32</v>
      </c>
      <c r="AX203" s="15" t="s">
        <v>85</v>
      </c>
      <c r="AY203" s="272" t="s">
        <v>175</v>
      </c>
    </row>
    <row r="204" s="2" customFormat="1" ht="16.5" customHeight="1">
      <c r="A204" s="39"/>
      <c r="B204" s="40"/>
      <c r="C204" s="227" t="s">
        <v>440</v>
      </c>
      <c r="D204" s="227" t="s">
        <v>177</v>
      </c>
      <c r="E204" s="228" t="s">
        <v>2545</v>
      </c>
      <c r="F204" s="229" t="s">
        <v>2546</v>
      </c>
      <c r="G204" s="230" t="s">
        <v>303</v>
      </c>
      <c r="H204" s="231">
        <v>31</v>
      </c>
      <c r="I204" s="232"/>
      <c r="J204" s="233">
        <f>ROUND(I204*H204,2)</f>
        <v>0</v>
      </c>
      <c r="K204" s="229" t="s">
        <v>2417</v>
      </c>
      <c r="L204" s="45"/>
      <c r="M204" s="234" t="s">
        <v>1</v>
      </c>
      <c r="N204" s="235" t="s">
        <v>42</v>
      </c>
      <c r="O204" s="92"/>
      <c r="P204" s="236">
        <f>O204*H204</f>
        <v>0</v>
      </c>
      <c r="Q204" s="236">
        <v>0.00019000000000000001</v>
      </c>
      <c r="R204" s="236">
        <f>Q204*H204</f>
        <v>0.0058900000000000003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295</v>
      </c>
      <c r="AT204" s="238" t="s">
        <v>177</v>
      </c>
      <c r="AU204" s="238" t="s">
        <v>87</v>
      </c>
      <c r="AY204" s="18" t="s">
        <v>175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295</v>
      </c>
      <c r="BM204" s="238" t="s">
        <v>2547</v>
      </c>
    </row>
    <row r="205" s="14" customFormat="1">
      <c r="A205" s="14"/>
      <c r="B205" s="251"/>
      <c r="C205" s="252"/>
      <c r="D205" s="242" t="s">
        <v>184</v>
      </c>
      <c r="E205" s="253" t="s">
        <v>1</v>
      </c>
      <c r="F205" s="254" t="s">
        <v>2548</v>
      </c>
      <c r="G205" s="252"/>
      <c r="H205" s="255">
        <v>31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184</v>
      </c>
      <c r="AU205" s="261" t="s">
        <v>87</v>
      </c>
      <c r="AV205" s="14" t="s">
        <v>87</v>
      </c>
      <c r="AW205" s="14" t="s">
        <v>32</v>
      </c>
      <c r="AX205" s="14" t="s">
        <v>85</v>
      </c>
      <c r="AY205" s="261" t="s">
        <v>175</v>
      </c>
    </row>
    <row r="206" s="2" customFormat="1" ht="16.5" customHeight="1">
      <c r="A206" s="39"/>
      <c r="B206" s="40"/>
      <c r="C206" s="227" t="s">
        <v>444</v>
      </c>
      <c r="D206" s="227" t="s">
        <v>177</v>
      </c>
      <c r="E206" s="228" t="s">
        <v>2549</v>
      </c>
      <c r="F206" s="229" t="s">
        <v>2550</v>
      </c>
      <c r="G206" s="230" t="s">
        <v>303</v>
      </c>
      <c r="H206" s="231">
        <v>21</v>
      </c>
      <c r="I206" s="232"/>
      <c r="J206" s="233">
        <f>ROUND(I206*H206,2)</f>
        <v>0</v>
      </c>
      <c r="K206" s="229" t="s">
        <v>2417</v>
      </c>
      <c r="L206" s="45"/>
      <c r="M206" s="234" t="s">
        <v>1</v>
      </c>
      <c r="N206" s="235" t="s">
        <v>42</v>
      </c>
      <c r="O206" s="92"/>
      <c r="P206" s="236">
        <f>O206*H206</f>
        <v>0</v>
      </c>
      <c r="Q206" s="236">
        <v>0.00025000000000000001</v>
      </c>
      <c r="R206" s="236">
        <f>Q206*H206</f>
        <v>0.0052500000000000003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295</v>
      </c>
      <c r="AT206" s="238" t="s">
        <v>177</v>
      </c>
      <c r="AU206" s="238" t="s">
        <v>87</v>
      </c>
      <c r="AY206" s="18" t="s">
        <v>175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295</v>
      </c>
      <c r="BM206" s="238" t="s">
        <v>2551</v>
      </c>
    </row>
    <row r="207" s="14" customFormat="1">
      <c r="A207" s="14"/>
      <c r="B207" s="251"/>
      <c r="C207" s="252"/>
      <c r="D207" s="242" t="s">
        <v>184</v>
      </c>
      <c r="E207" s="253" t="s">
        <v>1</v>
      </c>
      <c r="F207" s="254" t="s">
        <v>2552</v>
      </c>
      <c r="G207" s="252"/>
      <c r="H207" s="255">
        <v>21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184</v>
      </c>
      <c r="AU207" s="261" t="s">
        <v>87</v>
      </c>
      <c r="AV207" s="14" t="s">
        <v>87</v>
      </c>
      <c r="AW207" s="14" t="s">
        <v>32</v>
      </c>
      <c r="AX207" s="14" t="s">
        <v>85</v>
      </c>
      <c r="AY207" s="261" t="s">
        <v>175</v>
      </c>
    </row>
    <row r="208" s="2" customFormat="1" ht="16.5" customHeight="1">
      <c r="A208" s="39"/>
      <c r="B208" s="40"/>
      <c r="C208" s="227" t="s">
        <v>449</v>
      </c>
      <c r="D208" s="227" t="s">
        <v>177</v>
      </c>
      <c r="E208" s="228" t="s">
        <v>2553</v>
      </c>
      <c r="F208" s="229" t="s">
        <v>2554</v>
      </c>
      <c r="G208" s="230" t="s">
        <v>303</v>
      </c>
      <c r="H208" s="231">
        <v>40</v>
      </c>
      <c r="I208" s="232"/>
      <c r="J208" s="233">
        <f>ROUND(I208*H208,2)</f>
        <v>0</v>
      </c>
      <c r="K208" s="229" t="s">
        <v>2417</v>
      </c>
      <c r="L208" s="45"/>
      <c r="M208" s="234" t="s">
        <v>1</v>
      </c>
      <c r="N208" s="235" t="s">
        <v>42</v>
      </c>
      <c r="O208" s="92"/>
      <c r="P208" s="236">
        <f>O208*H208</f>
        <v>0</v>
      </c>
      <c r="Q208" s="236">
        <v>0.00025999999999999998</v>
      </c>
      <c r="R208" s="236">
        <f>Q208*H208</f>
        <v>0.0104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295</v>
      </c>
      <c r="AT208" s="238" t="s">
        <v>177</v>
      </c>
      <c r="AU208" s="238" t="s">
        <v>87</v>
      </c>
      <c r="AY208" s="18" t="s">
        <v>175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295</v>
      </c>
      <c r="BM208" s="238" t="s">
        <v>2555</v>
      </c>
    </row>
    <row r="209" s="14" customFormat="1">
      <c r="A209" s="14"/>
      <c r="B209" s="251"/>
      <c r="C209" s="252"/>
      <c r="D209" s="242" t="s">
        <v>184</v>
      </c>
      <c r="E209" s="253" t="s">
        <v>1</v>
      </c>
      <c r="F209" s="254" t="s">
        <v>2556</v>
      </c>
      <c r="G209" s="252"/>
      <c r="H209" s="255">
        <v>40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184</v>
      </c>
      <c r="AU209" s="261" t="s">
        <v>87</v>
      </c>
      <c r="AV209" s="14" t="s">
        <v>87</v>
      </c>
      <c r="AW209" s="14" t="s">
        <v>32</v>
      </c>
      <c r="AX209" s="14" t="s">
        <v>85</v>
      </c>
      <c r="AY209" s="261" t="s">
        <v>175</v>
      </c>
    </row>
    <row r="210" s="2" customFormat="1" ht="16.5" customHeight="1">
      <c r="A210" s="39"/>
      <c r="B210" s="40"/>
      <c r="C210" s="227" t="s">
        <v>455</v>
      </c>
      <c r="D210" s="227" t="s">
        <v>177</v>
      </c>
      <c r="E210" s="228" t="s">
        <v>2557</v>
      </c>
      <c r="F210" s="229" t="s">
        <v>2558</v>
      </c>
      <c r="G210" s="230" t="s">
        <v>303</v>
      </c>
      <c r="H210" s="231">
        <v>15</v>
      </c>
      <c r="I210" s="232"/>
      <c r="J210" s="233">
        <f>ROUND(I210*H210,2)</f>
        <v>0</v>
      </c>
      <c r="K210" s="229" t="s">
        <v>2417</v>
      </c>
      <c r="L210" s="45"/>
      <c r="M210" s="234" t="s">
        <v>1</v>
      </c>
      <c r="N210" s="235" t="s">
        <v>42</v>
      </c>
      <c r="O210" s="92"/>
      <c r="P210" s="236">
        <f>O210*H210</f>
        <v>0</v>
      </c>
      <c r="Q210" s="236">
        <v>0.00027</v>
      </c>
      <c r="R210" s="236">
        <f>Q210*H210</f>
        <v>0.0040499999999999998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295</v>
      </c>
      <c r="AT210" s="238" t="s">
        <v>177</v>
      </c>
      <c r="AU210" s="238" t="s">
        <v>87</v>
      </c>
      <c r="AY210" s="18" t="s">
        <v>175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295</v>
      </c>
      <c r="BM210" s="238" t="s">
        <v>2559</v>
      </c>
    </row>
    <row r="211" s="14" customFormat="1">
      <c r="A211" s="14"/>
      <c r="B211" s="251"/>
      <c r="C211" s="252"/>
      <c r="D211" s="242" t="s">
        <v>184</v>
      </c>
      <c r="E211" s="253" t="s">
        <v>1</v>
      </c>
      <c r="F211" s="254" t="s">
        <v>2560</v>
      </c>
      <c r="G211" s="252"/>
      <c r="H211" s="255">
        <v>15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184</v>
      </c>
      <c r="AU211" s="261" t="s">
        <v>87</v>
      </c>
      <c r="AV211" s="14" t="s">
        <v>87</v>
      </c>
      <c r="AW211" s="14" t="s">
        <v>32</v>
      </c>
      <c r="AX211" s="14" t="s">
        <v>85</v>
      </c>
      <c r="AY211" s="261" t="s">
        <v>175</v>
      </c>
    </row>
    <row r="212" s="2" customFormat="1" ht="16.5" customHeight="1">
      <c r="A212" s="39"/>
      <c r="B212" s="40"/>
      <c r="C212" s="227" t="s">
        <v>465</v>
      </c>
      <c r="D212" s="227" t="s">
        <v>177</v>
      </c>
      <c r="E212" s="228" t="s">
        <v>2561</v>
      </c>
      <c r="F212" s="229" t="s">
        <v>2562</v>
      </c>
      <c r="G212" s="230" t="s">
        <v>310</v>
      </c>
      <c r="H212" s="231">
        <v>34</v>
      </c>
      <c r="I212" s="232"/>
      <c r="J212" s="233">
        <f>ROUND(I212*H212,2)</f>
        <v>0</v>
      </c>
      <c r="K212" s="229" t="s">
        <v>2417</v>
      </c>
      <c r="L212" s="45"/>
      <c r="M212" s="234" t="s">
        <v>1</v>
      </c>
      <c r="N212" s="235" t="s">
        <v>42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295</v>
      </c>
      <c r="AT212" s="238" t="s">
        <v>177</v>
      </c>
      <c r="AU212" s="238" t="s">
        <v>87</v>
      </c>
      <c r="AY212" s="18" t="s">
        <v>175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295</v>
      </c>
      <c r="BM212" s="238" t="s">
        <v>2563</v>
      </c>
    </row>
    <row r="213" s="14" customFormat="1">
      <c r="A213" s="14"/>
      <c r="B213" s="251"/>
      <c r="C213" s="252"/>
      <c r="D213" s="242" t="s">
        <v>184</v>
      </c>
      <c r="E213" s="253" t="s">
        <v>1</v>
      </c>
      <c r="F213" s="254" t="s">
        <v>2564</v>
      </c>
      <c r="G213" s="252"/>
      <c r="H213" s="255">
        <v>34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184</v>
      </c>
      <c r="AU213" s="261" t="s">
        <v>87</v>
      </c>
      <c r="AV213" s="14" t="s">
        <v>87</v>
      </c>
      <c r="AW213" s="14" t="s">
        <v>32</v>
      </c>
      <c r="AX213" s="14" t="s">
        <v>85</v>
      </c>
      <c r="AY213" s="261" t="s">
        <v>175</v>
      </c>
    </row>
    <row r="214" s="2" customFormat="1" ht="21.75" customHeight="1">
      <c r="A214" s="39"/>
      <c r="B214" s="40"/>
      <c r="C214" s="227" t="s">
        <v>473</v>
      </c>
      <c r="D214" s="227" t="s">
        <v>177</v>
      </c>
      <c r="E214" s="228" t="s">
        <v>2565</v>
      </c>
      <c r="F214" s="229" t="s">
        <v>2566</v>
      </c>
      <c r="G214" s="230" t="s">
        <v>310</v>
      </c>
      <c r="H214" s="231">
        <v>34</v>
      </c>
      <c r="I214" s="232"/>
      <c r="J214" s="233">
        <f>ROUND(I214*H214,2)</f>
        <v>0</v>
      </c>
      <c r="K214" s="229" t="s">
        <v>2417</v>
      </c>
      <c r="L214" s="45"/>
      <c r="M214" s="234" t="s">
        <v>1</v>
      </c>
      <c r="N214" s="235" t="s">
        <v>42</v>
      </c>
      <c r="O214" s="92"/>
      <c r="P214" s="236">
        <f>O214*H214</f>
        <v>0</v>
      </c>
      <c r="Q214" s="236">
        <v>0.00017000000000000001</v>
      </c>
      <c r="R214" s="236">
        <f>Q214*H214</f>
        <v>0.0057800000000000004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295</v>
      </c>
      <c r="AT214" s="238" t="s">
        <v>177</v>
      </c>
      <c r="AU214" s="238" t="s">
        <v>87</v>
      </c>
      <c r="AY214" s="18" t="s">
        <v>175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295</v>
      </c>
      <c r="BM214" s="238" t="s">
        <v>2567</v>
      </c>
    </row>
    <row r="215" s="2" customFormat="1" ht="24.15" customHeight="1">
      <c r="A215" s="39"/>
      <c r="B215" s="40"/>
      <c r="C215" s="227" t="s">
        <v>479</v>
      </c>
      <c r="D215" s="227" t="s">
        <v>177</v>
      </c>
      <c r="E215" s="228" t="s">
        <v>2568</v>
      </c>
      <c r="F215" s="229" t="s">
        <v>2569</v>
      </c>
      <c r="G215" s="230" t="s">
        <v>310</v>
      </c>
      <c r="H215" s="231">
        <v>3</v>
      </c>
      <c r="I215" s="232"/>
      <c r="J215" s="233">
        <f>ROUND(I215*H215,2)</f>
        <v>0</v>
      </c>
      <c r="K215" s="229" t="s">
        <v>2417</v>
      </c>
      <c r="L215" s="45"/>
      <c r="M215" s="234" t="s">
        <v>1</v>
      </c>
      <c r="N215" s="235" t="s">
        <v>42</v>
      </c>
      <c r="O215" s="92"/>
      <c r="P215" s="236">
        <f>O215*H215</f>
        <v>0</v>
      </c>
      <c r="Q215" s="236">
        <v>6.0000000000000002E-05</v>
      </c>
      <c r="R215" s="236">
        <f>Q215*H215</f>
        <v>0.00018000000000000001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295</v>
      </c>
      <c r="AT215" s="238" t="s">
        <v>177</v>
      </c>
      <c r="AU215" s="238" t="s">
        <v>87</v>
      </c>
      <c r="AY215" s="18" t="s">
        <v>175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295</v>
      </c>
      <c r="BM215" s="238" t="s">
        <v>2570</v>
      </c>
    </row>
    <row r="216" s="2" customFormat="1" ht="24.15" customHeight="1">
      <c r="A216" s="39"/>
      <c r="B216" s="40"/>
      <c r="C216" s="227" t="s">
        <v>483</v>
      </c>
      <c r="D216" s="227" t="s">
        <v>177</v>
      </c>
      <c r="E216" s="228" t="s">
        <v>2571</v>
      </c>
      <c r="F216" s="229" t="s">
        <v>2572</v>
      </c>
      <c r="G216" s="230" t="s">
        <v>310</v>
      </c>
      <c r="H216" s="231">
        <v>6</v>
      </c>
      <c r="I216" s="232"/>
      <c r="J216" s="233">
        <f>ROUND(I216*H216,2)</f>
        <v>0</v>
      </c>
      <c r="K216" s="229" t="s">
        <v>2417</v>
      </c>
      <c r="L216" s="45"/>
      <c r="M216" s="234" t="s">
        <v>1</v>
      </c>
      <c r="N216" s="235" t="s">
        <v>42</v>
      </c>
      <c r="O216" s="92"/>
      <c r="P216" s="236">
        <f>O216*H216</f>
        <v>0</v>
      </c>
      <c r="Q216" s="236">
        <v>0.00010000000000000001</v>
      </c>
      <c r="R216" s="236">
        <f>Q216*H216</f>
        <v>0.00060000000000000006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295</v>
      </c>
      <c r="AT216" s="238" t="s">
        <v>177</v>
      </c>
      <c r="AU216" s="238" t="s">
        <v>87</v>
      </c>
      <c r="AY216" s="18" t="s">
        <v>175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295</v>
      </c>
      <c r="BM216" s="238" t="s">
        <v>2573</v>
      </c>
    </row>
    <row r="217" s="2" customFormat="1" ht="24.15" customHeight="1">
      <c r="A217" s="39"/>
      <c r="B217" s="40"/>
      <c r="C217" s="227" t="s">
        <v>489</v>
      </c>
      <c r="D217" s="227" t="s">
        <v>177</v>
      </c>
      <c r="E217" s="228" t="s">
        <v>2574</v>
      </c>
      <c r="F217" s="229" t="s">
        <v>2575</v>
      </c>
      <c r="G217" s="230" t="s">
        <v>310</v>
      </c>
      <c r="H217" s="231">
        <v>4</v>
      </c>
      <c r="I217" s="232"/>
      <c r="J217" s="233">
        <f>ROUND(I217*H217,2)</f>
        <v>0</v>
      </c>
      <c r="K217" s="229" t="s">
        <v>2417</v>
      </c>
      <c r="L217" s="45"/>
      <c r="M217" s="234" t="s">
        <v>1</v>
      </c>
      <c r="N217" s="235" t="s">
        <v>42</v>
      </c>
      <c r="O217" s="92"/>
      <c r="P217" s="236">
        <f>O217*H217</f>
        <v>0</v>
      </c>
      <c r="Q217" s="236">
        <v>0.00029999999999999997</v>
      </c>
      <c r="R217" s="236">
        <f>Q217*H217</f>
        <v>0.0011999999999999999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295</v>
      </c>
      <c r="AT217" s="238" t="s">
        <v>177</v>
      </c>
      <c r="AU217" s="238" t="s">
        <v>87</v>
      </c>
      <c r="AY217" s="18" t="s">
        <v>175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295</v>
      </c>
      <c r="BM217" s="238" t="s">
        <v>2576</v>
      </c>
    </row>
    <row r="218" s="2" customFormat="1" ht="24.15" customHeight="1">
      <c r="A218" s="39"/>
      <c r="B218" s="40"/>
      <c r="C218" s="227" t="s">
        <v>494</v>
      </c>
      <c r="D218" s="227" t="s">
        <v>177</v>
      </c>
      <c r="E218" s="228" t="s">
        <v>2577</v>
      </c>
      <c r="F218" s="229" t="s">
        <v>2578</v>
      </c>
      <c r="G218" s="230" t="s">
        <v>310</v>
      </c>
      <c r="H218" s="231">
        <v>2</v>
      </c>
      <c r="I218" s="232"/>
      <c r="J218" s="233">
        <f>ROUND(I218*H218,2)</f>
        <v>0</v>
      </c>
      <c r="K218" s="229" t="s">
        <v>2417</v>
      </c>
      <c r="L218" s="45"/>
      <c r="M218" s="234" t="s">
        <v>1</v>
      </c>
      <c r="N218" s="235" t="s">
        <v>42</v>
      </c>
      <c r="O218" s="92"/>
      <c r="P218" s="236">
        <f>O218*H218</f>
        <v>0</v>
      </c>
      <c r="Q218" s="236">
        <v>0.00075000000000000002</v>
      </c>
      <c r="R218" s="236">
        <f>Q218*H218</f>
        <v>0.0015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295</v>
      </c>
      <c r="AT218" s="238" t="s">
        <v>177</v>
      </c>
      <c r="AU218" s="238" t="s">
        <v>87</v>
      </c>
      <c r="AY218" s="18" t="s">
        <v>175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295</v>
      </c>
      <c r="BM218" s="238" t="s">
        <v>2579</v>
      </c>
    </row>
    <row r="219" s="2" customFormat="1" ht="24.15" customHeight="1">
      <c r="A219" s="39"/>
      <c r="B219" s="40"/>
      <c r="C219" s="227" t="s">
        <v>499</v>
      </c>
      <c r="D219" s="227" t="s">
        <v>177</v>
      </c>
      <c r="E219" s="228" t="s">
        <v>2580</v>
      </c>
      <c r="F219" s="229" t="s">
        <v>2581</v>
      </c>
      <c r="G219" s="230" t="s">
        <v>310</v>
      </c>
      <c r="H219" s="231">
        <v>3</v>
      </c>
      <c r="I219" s="232"/>
      <c r="J219" s="233">
        <f>ROUND(I219*H219,2)</f>
        <v>0</v>
      </c>
      <c r="K219" s="229" t="s">
        <v>2417</v>
      </c>
      <c r="L219" s="45"/>
      <c r="M219" s="234" t="s">
        <v>1</v>
      </c>
      <c r="N219" s="235" t="s">
        <v>42</v>
      </c>
      <c r="O219" s="92"/>
      <c r="P219" s="236">
        <f>O219*H219</f>
        <v>0</v>
      </c>
      <c r="Q219" s="236">
        <v>0.00022000000000000001</v>
      </c>
      <c r="R219" s="236">
        <f>Q219*H219</f>
        <v>0.00066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295</v>
      </c>
      <c r="AT219" s="238" t="s">
        <v>177</v>
      </c>
      <c r="AU219" s="238" t="s">
        <v>87</v>
      </c>
      <c r="AY219" s="18" t="s">
        <v>175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295</v>
      </c>
      <c r="BM219" s="238" t="s">
        <v>2582</v>
      </c>
    </row>
    <row r="220" s="2" customFormat="1" ht="24.15" customHeight="1">
      <c r="A220" s="39"/>
      <c r="B220" s="40"/>
      <c r="C220" s="227" t="s">
        <v>505</v>
      </c>
      <c r="D220" s="227" t="s">
        <v>177</v>
      </c>
      <c r="E220" s="228" t="s">
        <v>2583</v>
      </c>
      <c r="F220" s="229" t="s">
        <v>2584</v>
      </c>
      <c r="G220" s="230" t="s">
        <v>310</v>
      </c>
      <c r="H220" s="231">
        <v>1</v>
      </c>
      <c r="I220" s="232"/>
      <c r="J220" s="233">
        <f>ROUND(I220*H220,2)</f>
        <v>0</v>
      </c>
      <c r="K220" s="229" t="s">
        <v>2417</v>
      </c>
      <c r="L220" s="45"/>
      <c r="M220" s="234" t="s">
        <v>1</v>
      </c>
      <c r="N220" s="235" t="s">
        <v>42</v>
      </c>
      <c r="O220" s="92"/>
      <c r="P220" s="236">
        <f>O220*H220</f>
        <v>0</v>
      </c>
      <c r="Q220" s="236">
        <v>0.00091</v>
      </c>
      <c r="R220" s="236">
        <f>Q220*H220</f>
        <v>0.00091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295</v>
      </c>
      <c r="AT220" s="238" t="s">
        <v>177</v>
      </c>
      <c r="AU220" s="238" t="s">
        <v>87</v>
      </c>
      <c r="AY220" s="18" t="s">
        <v>175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295</v>
      </c>
      <c r="BM220" s="238" t="s">
        <v>2585</v>
      </c>
    </row>
    <row r="221" s="2" customFormat="1" ht="24.15" customHeight="1">
      <c r="A221" s="39"/>
      <c r="B221" s="40"/>
      <c r="C221" s="227" t="s">
        <v>513</v>
      </c>
      <c r="D221" s="227" t="s">
        <v>177</v>
      </c>
      <c r="E221" s="228" t="s">
        <v>2586</v>
      </c>
      <c r="F221" s="229" t="s">
        <v>2587</v>
      </c>
      <c r="G221" s="230" t="s">
        <v>310</v>
      </c>
      <c r="H221" s="231">
        <v>3</v>
      </c>
      <c r="I221" s="232"/>
      <c r="J221" s="233">
        <f>ROUND(I221*H221,2)</f>
        <v>0</v>
      </c>
      <c r="K221" s="229" t="s">
        <v>2417</v>
      </c>
      <c r="L221" s="45"/>
      <c r="M221" s="234" t="s">
        <v>1</v>
      </c>
      <c r="N221" s="235" t="s">
        <v>42</v>
      </c>
      <c r="O221" s="92"/>
      <c r="P221" s="236">
        <f>O221*H221</f>
        <v>0</v>
      </c>
      <c r="Q221" s="236">
        <v>0.00035</v>
      </c>
      <c r="R221" s="236">
        <f>Q221*H221</f>
        <v>0.0010499999999999999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295</v>
      </c>
      <c r="AT221" s="238" t="s">
        <v>177</v>
      </c>
      <c r="AU221" s="238" t="s">
        <v>87</v>
      </c>
      <c r="AY221" s="18" t="s">
        <v>175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295</v>
      </c>
      <c r="BM221" s="238" t="s">
        <v>2588</v>
      </c>
    </row>
    <row r="222" s="2" customFormat="1" ht="24.15" customHeight="1">
      <c r="A222" s="39"/>
      <c r="B222" s="40"/>
      <c r="C222" s="227" t="s">
        <v>541</v>
      </c>
      <c r="D222" s="227" t="s">
        <v>177</v>
      </c>
      <c r="E222" s="228" t="s">
        <v>2589</v>
      </c>
      <c r="F222" s="229" t="s">
        <v>2590</v>
      </c>
      <c r="G222" s="230" t="s">
        <v>310</v>
      </c>
      <c r="H222" s="231">
        <v>2</v>
      </c>
      <c r="I222" s="232"/>
      <c r="J222" s="233">
        <f>ROUND(I222*H222,2)</f>
        <v>0</v>
      </c>
      <c r="K222" s="229" t="s">
        <v>2417</v>
      </c>
      <c r="L222" s="45"/>
      <c r="M222" s="234" t="s">
        <v>1</v>
      </c>
      <c r="N222" s="235" t="s">
        <v>42</v>
      </c>
      <c r="O222" s="92"/>
      <c r="P222" s="236">
        <f>O222*H222</f>
        <v>0</v>
      </c>
      <c r="Q222" s="236">
        <v>0.00055000000000000003</v>
      </c>
      <c r="R222" s="236">
        <f>Q222*H222</f>
        <v>0.0011000000000000001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295</v>
      </c>
      <c r="AT222" s="238" t="s">
        <v>177</v>
      </c>
      <c r="AU222" s="238" t="s">
        <v>87</v>
      </c>
      <c r="AY222" s="18" t="s">
        <v>175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295</v>
      </c>
      <c r="BM222" s="238" t="s">
        <v>2591</v>
      </c>
    </row>
    <row r="223" s="2" customFormat="1" ht="24.15" customHeight="1">
      <c r="A223" s="39"/>
      <c r="B223" s="40"/>
      <c r="C223" s="227" t="s">
        <v>555</v>
      </c>
      <c r="D223" s="227" t="s">
        <v>177</v>
      </c>
      <c r="E223" s="228" t="s">
        <v>2592</v>
      </c>
      <c r="F223" s="229" t="s">
        <v>2593</v>
      </c>
      <c r="G223" s="230" t="s">
        <v>310</v>
      </c>
      <c r="H223" s="231">
        <v>3</v>
      </c>
      <c r="I223" s="232"/>
      <c r="J223" s="233">
        <f>ROUND(I223*H223,2)</f>
        <v>0</v>
      </c>
      <c r="K223" s="229" t="s">
        <v>2417</v>
      </c>
      <c r="L223" s="45"/>
      <c r="M223" s="234" t="s">
        <v>1</v>
      </c>
      <c r="N223" s="235" t="s">
        <v>42</v>
      </c>
      <c r="O223" s="92"/>
      <c r="P223" s="236">
        <f>O223*H223</f>
        <v>0</v>
      </c>
      <c r="Q223" s="236">
        <v>0.00076000000000000004</v>
      </c>
      <c r="R223" s="236">
        <f>Q223*H223</f>
        <v>0.0022799999999999999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295</v>
      </c>
      <c r="AT223" s="238" t="s">
        <v>177</v>
      </c>
      <c r="AU223" s="238" t="s">
        <v>87</v>
      </c>
      <c r="AY223" s="18" t="s">
        <v>175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295</v>
      </c>
      <c r="BM223" s="238" t="s">
        <v>2594</v>
      </c>
    </row>
    <row r="224" s="2" customFormat="1" ht="24.15" customHeight="1">
      <c r="A224" s="39"/>
      <c r="B224" s="40"/>
      <c r="C224" s="227" t="s">
        <v>563</v>
      </c>
      <c r="D224" s="227" t="s">
        <v>177</v>
      </c>
      <c r="E224" s="228" t="s">
        <v>2595</v>
      </c>
      <c r="F224" s="229" t="s">
        <v>2596</v>
      </c>
      <c r="G224" s="230" t="s">
        <v>310</v>
      </c>
      <c r="H224" s="231">
        <v>1</v>
      </c>
      <c r="I224" s="232"/>
      <c r="J224" s="233">
        <f>ROUND(I224*H224,2)</f>
        <v>0</v>
      </c>
      <c r="K224" s="229" t="s">
        <v>2417</v>
      </c>
      <c r="L224" s="45"/>
      <c r="M224" s="234" t="s">
        <v>1</v>
      </c>
      <c r="N224" s="235" t="s">
        <v>42</v>
      </c>
      <c r="O224" s="92"/>
      <c r="P224" s="236">
        <f>O224*H224</f>
        <v>0</v>
      </c>
      <c r="Q224" s="236">
        <v>0.0018600000000000001</v>
      </c>
      <c r="R224" s="236">
        <f>Q224*H224</f>
        <v>0.0018600000000000001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295</v>
      </c>
      <c r="AT224" s="238" t="s">
        <v>177</v>
      </c>
      <c r="AU224" s="238" t="s">
        <v>87</v>
      </c>
      <c r="AY224" s="18" t="s">
        <v>175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295</v>
      </c>
      <c r="BM224" s="238" t="s">
        <v>2597</v>
      </c>
    </row>
    <row r="225" s="2" customFormat="1" ht="24.15" customHeight="1">
      <c r="A225" s="39"/>
      <c r="B225" s="40"/>
      <c r="C225" s="227" t="s">
        <v>883</v>
      </c>
      <c r="D225" s="227" t="s">
        <v>177</v>
      </c>
      <c r="E225" s="228" t="s">
        <v>2598</v>
      </c>
      <c r="F225" s="229" t="s">
        <v>2599</v>
      </c>
      <c r="G225" s="230" t="s">
        <v>2600</v>
      </c>
      <c r="H225" s="231">
        <v>2</v>
      </c>
      <c r="I225" s="232"/>
      <c r="J225" s="233">
        <f>ROUND(I225*H225,2)</f>
        <v>0</v>
      </c>
      <c r="K225" s="229" t="s">
        <v>2417</v>
      </c>
      <c r="L225" s="45"/>
      <c r="M225" s="234" t="s">
        <v>1</v>
      </c>
      <c r="N225" s="235" t="s">
        <v>42</v>
      </c>
      <c r="O225" s="92"/>
      <c r="P225" s="236">
        <f>O225*H225</f>
        <v>0</v>
      </c>
      <c r="Q225" s="236">
        <v>0.0292</v>
      </c>
      <c r="R225" s="236">
        <f>Q225*H225</f>
        <v>0.058400000000000001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295</v>
      </c>
      <c r="AT225" s="238" t="s">
        <v>177</v>
      </c>
      <c r="AU225" s="238" t="s">
        <v>87</v>
      </c>
      <c r="AY225" s="18" t="s">
        <v>175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295</v>
      </c>
      <c r="BM225" s="238" t="s">
        <v>2601</v>
      </c>
    </row>
    <row r="226" s="2" customFormat="1" ht="16.5" customHeight="1">
      <c r="A226" s="39"/>
      <c r="B226" s="40"/>
      <c r="C226" s="227" t="s">
        <v>886</v>
      </c>
      <c r="D226" s="227" t="s">
        <v>177</v>
      </c>
      <c r="E226" s="228" t="s">
        <v>2602</v>
      </c>
      <c r="F226" s="229" t="s">
        <v>2603</v>
      </c>
      <c r="G226" s="230" t="s">
        <v>303</v>
      </c>
      <c r="H226" s="231">
        <v>234</v>
      </c>
      <c r="I226" s="232"/>
      <c r="J226" s="233">
        <f>ROUND(I226*H226,2)</f>
        <v>0</v>
      </c>
      <c r="K226" s="229" t="s">
        <v>2417</v>
      </c>
      <c r="L226" s="45"/>
      <c r="M226" s="234" t="s">
        <v>1</v>
      </c>
      <c r="N226" s="235" t="s">
        <v>42</v>
      </c>
      <c r="O226" s="92"/>
      <c r="P226" s="236">
        <f>O226*H226</f>
        <v>0</v>
      </c>
      <c r="Q226" s="236">
        <v>0.00019000000000000001</v>
      </c>
      <c r="R226" s="236">
        <f>Q226*H226</f>
        <v>0.04446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295</v>
      </c>
      <c r="AT226" s="238" t="s">
        <v>177</v>
      </c>
      <c r="AU226" s="238" t="s">
        <v>87</v>
      </c>
      <c r="AY226" s="18" t="s">
        <v>175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295</v>
      </c>
      <c r="BM226" s="238" t="s">
        <v>2604</v>
      </c>
    </row>
    <row r="227" s="14" customFormat="1">
      <c r="A227" s="14"/>
      <c r="B227" s="251"/>
      <c r="C227" s="252"/>
      <c r="D227" s="242" t="s">
        <v>184</v>
      </c>
      <c r="E227" s="253" t="s">
        <v>1</v>
      </c>
      <c r="F227" s="254" t="s">
        <v>2605</v>
      </c>
      <c r="G227" s="252"/>
      <c r="H227" s="255">
        <v>25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184</v>
      </c>
      <c r="AU227" s="261" t="s">
        <v>87</v>
      </c>
      <c r="AV227" s="14" t="s">
        <v>87</v>
      </c>
      <c r="AW227" s="14" t="s">
        <v>32</v>
      </c>
      <c r="AX227" s="14" t="s">
        <v>77</v>
      </c>
      <c r="AY227" s="261" t="s">
        <v>175</v>
      </c>
    </row>
    <row r="228" s="14" customFormat="1">
      <c r="A228" s="14"/>
      <c r="B228" s="251"/>
      <c r="C228" s="252"/>
      <c r="D228" s="242" t="s">
        <v>184</v>
      </c>
      <c r="E228" s="253" t="s">
        <v>1</v>
      </c>
      <c r="F228" s="254" t="s">
        <v>2606</v>
      </c>
      <c r="G228" s="252"/>
      <c r="H228" s="255">
        <v>9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184</v>
      </c>
      <c r="AU228" s="261" t="s">
        <v>87</v>
      </c>
      <c r="AV228" s="14" t="s">
        <v>87</v>
      </c>
      <c r="AW228" s="14" t="s">
        <v>32</v>
      </c>
      <c r="AX228" s="14" t="s">
        <v>77</v>
      </c>
      <c r="AY228" s="261" t="s">
        <v>175</v>
      </c>
    </row>
    <row r="229" s="14" customFormat="1">
      <c r="A229" s="14"/>
      <c r="B229" s="251"/>
      <c r="C229" s="252"/>
      <c r="D229" s="242" t="s">
        <v>184</v>
      </c>
      <c r="E229" s="253" t="s">
        <v>1</v>
      </c>
      <c r="F229" s="254" t="s">
        <v>2513</v>
      </c>
      <c r="G229" s="252"/>
      <c r="H229" s="255">
        <v>35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184</v>
      </c>
      <c r="AU229" s="261" t="s">
        <v>87</v>
      </c>
      <c r="AV229" s="14" t="s">
        <v>87</v>
      </c>
      <c r="AW229" s="14" t="s">
        <v>32</v>
      </c>
      <c r="AX229" s="14" t="s">
        <v>77</v>
      </c>
      <c r="AY229" s="261" t="s">
        <v>175</v>
      </c>
    </row>
    <row r="230" s="14" customFormat="1">
      <c r="A230" s="14"/>
      <c r="B230" s="251"/>
      <c r="C230" s="252"/>
      <c r="D230" s="242" t="s">
        <v>184</v>
      </c>
      <c r="E230" s="253" t="s">
        <v>1</v>
      </c>
      <c r="F230" s="254" t="s">
        <v>2514</v>
      </c>
      <c r="G230" s="252"/>
      <c r="H230" s="255">
        <v>42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184</v>
      </c>
      <c r="AU230" s="261" t="s">
        <v>87</v>
      </c>
      <c r="AV230" s="14" t="s">
        <v>87</v>
      </c>
      <c r="AW230" s="14" t="s">
        <v>32</v>
      </c>
      <c r="AX230" s="14" t="s">
        <v>77</v>
      </c>
      <c r="AY230" s="261" t="s">
        <v>175</v>
      </c>
    </row>
    <row r="231" s="14" customFormat="1">
      <c r="A231" s="14"/>
      <c r="B231" s="251"/>
      <c r="C231" s="252"/>
      <c r="D231" s="242" t="s">
        <v>184</v>
      </c>
      <c r="E231" s="253" t="s">
        <v>1</v>
      </c>
      <c r="F231" s="254" t="s">
        <v>2518</v>
      </c>
      <c r="G231" s="252"/>
      <c r="H231" s="255">
        <v>32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184</v>
      </c>
      <c r="AU231" s="261" t="s">
        <v>87</v>
      </c>
      <c r="AV231" s="14" t="s">
        <v>87</v>
      </c>
      <c r="AW231" s="14" t="s">
        <v>32</v>
      </c>
      <c r="AX231" s="14" t="s">
        <v>77</v>
      </c>
      <c r="AY231" s="261" t="s">
        <v>175</v>
      </c>
    </row>
    <row r="232" s="14" customFormat="1">
      <c r="A232" s="14"/>
      <c r="B232" s="251"/>
      <c r="C232" s="252"/>
      <c r="D232" s="242" t="s">
        <v>184</v>
      </c>
      <c r="E232" s="253" t="s">
        <v>1</v>
      </c>
      <c r="F232" s="254" t="s">
        <v>2519</v>
      </c>
      <c r="G232" s="252"/>
      <c r="H232" s="255">
        <v>41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184</v>
      </c>
      <c r="AU232" s="261" t="s">
        <v>87</v>
      </c>
      <c r="AV232" s="14" t="s">
        <v>87</v>
      </c>
      <c r="AW232" s="14" t="s">
        <v>32</v>
      </c>
      <c r="AX232" s="14" t="s">
        <v>77</v>
      </c>
      <c r="AY232" s="261" t="s">
        <v>175</v>
      </c>
    </row>
    <row r="233" s="14" customFormat="1">
      <c r="A233" s="14"/>
      <c r="B233" s="251"/>
      <c r="C233" s="252"/>
      <c r="D233" s="242" t="s">
        <v>184</v>
      </c>
      <c r="E233" s="253" t="s">
        <v>1</v>
      </c>
      <c r="F233" s="254" t="s">
        <v>2523</v>
      </c>
      <c r="G233" s="252"/>
      <c r="H233" s="255">
        <v>10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184</v>
      </c>
      <c r="AU233" s="261" t="s">
        <v>87</v>
      </c>
      <c r="AV233" s="14" t="s">
        <v>87</v>
      </c>
      <c r="AW233" s="14" t="s">
        <v>32</v>
      </c>
      <c r="AX233" s="14" t="s">
        <v>77</v>
      </c>
      <c r="AY233" s="261" t="s">
        <v>175</v>
      </c>
    </row>
    <row r="234" s="14" customFormat="1">
      <c r="A234" s="14"/>
      <c r="B234" s="251"/>
      <c r="C234" s="252"/>
      <c r="D234" s="242" t="s">
        <v>184</v>
      </c>
      <c r="E234" s="253" t="s">
        <v>1</v>
      </c>
      <c r="F234" s="254" t="s">
        <v>2524</v>
      </c>
      <c r="G234" s="252"/>
      <c r="H234" s="255">
        <v>13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184</v>
      </c>
      <c r="AU234" s="261" t="s">
        <v>87</v>
      </c>
      <c r="AV234" s="14" t="s">
        <v>87</v>
      </c>
      <c r="AW234" s="14" t="s">
        <v>32</v>
      </c>
      <c r="AX234" s="14" t="s">
        <v>77</v>
      </c>
      <c r="AY234" s="261" t="s">
        <v>175</v>
      </c>
    </row>
    <row r="235" s="14" customFormat="1">
      <c r="A235" s="14"/>
      <c r="B235" s="251"/>
      <c r="C235" s="252"/>
      <c r="D235" s="242" t="s">
        <v>184</v>
      </c>
      <c r="E235" s="253" t="s">
        <v>1</v>
      </c>
      <c r="F235" s="254" t="s">
        <v>2528</v>
      </c>
      <c r="G235" s="252"/>
      <c r="H235" s="255">
        <v>14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184</v>
      </c>
      <c r="AU235" s="261" t="s">
        <v>87</v>
      </c>
      <c r="AV235" s="14" t="s">
        <v>87</v>
      </c>
      <c r="AW235" s="14" t="s">
        <v>32</v>
      </c>
      <c r="AX235" s="14" t="s">
        <v>77</v>
      </c>
      <c r="AY235" s="261" t="s">
        <v>175</v>
      </c>
    </row>
    <row r="236" s="14" customFormat="1">
      <c r="A236" s="14"/>
      <c r="B236" s="251"/>
      <c r="C236" s="252"/>
      <c r="D236" s="242" t="s">
        <v>184</v>
      </c>
      <c r="E236" s="253" t="s">
        <v>1</v>
      </c>
      <c r="F236" s="254" t="s">
        <v>2529</v>
      </c>
      <c r="G236" s="252"/>
      <c r="H236" s="255">
        <v>11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184</v>
      </c>
      <c r="AU236" s="261" t="s">
        <v>87</v>
      </c>
      <c r="AV236" s="14" t="s">
        <v>87</v>
      </c>
      <c r="AW236" s="14" t="s">
        <v>32</v>
      </c>
      <c r="AX236" s="14" t="s">
        <v>77</v>
      </c>
      <c r="AY236" s="261" t="s">
        <v>175</v>
      </c>
    </row>
    <row r="237" s="14" customFormat="1">
      <c r="A237" s="14"/>
      <c r="B237" s="251"/>
      <c r="C237" s="252"/>
      <c r="D237" s="242" t="s">
        <v>184</v>
      </c>
      <c r="E237" s="253" t="s">
        <v>1</v>
      </c>
      <c r="F237" s="254" t="s">
        <v>2607</v>
      </c>
      <c r="G237" s="252"/>
      <c r="H237" s="255">
        <v>2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184</v>
      </c>
      <c r="AU237" s="261" t="s">
        <v>87</v>
      </c>
      <c r="AV237" s="14" t="s">
        <v>87</v>
      </c>
      <c r="AW237" s="14" t="s">
        <v>32</v>
      </c>
      <c r="AX237" s="14" t="s">
        <v>77</v>
      </c>
      <c r="AY237" s="261" t="s">
        <v>175</v>
      </c>
    </row>
    <row r="238" s="15" customFormat="1">
      <c r="A238" s="15"/>
      <c r="B238" s="262"/>
      <c r="C238" s="263"/>
      <c r="D238" s="242" t="s">
        <v>184</v>
      </c>
      <c r="E238" s="264" t="s">
        <v>1</v>
      </c>
      <c r="F238" s="265" t="s">
        <v>191</v>
      </c>
      <c r="G238" s="263"/>
      <c r="H238" s="266">
        <v>234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2" t="s">
        <v>184</v>
      </c>
      <c r="AU238" s="272" t="s">
        <v>87</v>
      </c>
      <c r="AV238" s="15" t="s">
        <v>182</v>
      </c>
      <c r="AW238" s="15" t="s">
        <v>32</v>
      </c>
      <c r="AX238" s="15" t="s">
        <v>85</v>
      </c>
      <c r="AY238" s="272" t="s">
        <v>175</v>
      </c>
    </row>
    <row r="239" s="2" customFormat="1" ht="21.75" customHeight="1">
      <c r="A239" s="39"/>
      <c r="B239" s="40"/>
      <c r="C239" s="227" t="s">
        <v>890</v>
      </c>
      <c r="D239" s="227" t="s">
        <v>177</v>
      </c>
      <c r="E239" s="228" t="s">
        <v>2608</v>
      </c>
      <c r="F239" s="229" t="s">
        <v>2609</v>
      </c>
      <c r="G239" s="230" t="s">
        <v>303</v>
      </c>
      <c r="H239" s="231">
        <v>234</v>
      </c>
      <c r="I239" s="232"/>
      <c r="J239" s="233">
        <f>ROUND(I239*H239,2)</f>
        <v>0</v>
      </c>
      <c r="K239" s="229" t="s">
        <v>2417</v>
      </c>
      <c r="L239" s="45"/>
      <c r="M239" s="234" t="s">
        <v>1</v>
      </c>
      <c r="N239" s="235" t="s">
        <v>42</v>
      </c>
      <c r="O239" s="92"/>
      <c r="P239" s="236">
        <f>O239*H239</f>
        <v>0</v>
      </c>
      <c r="Q239" s="236">
        <v>1.0000000000000001E-05</v>
      </c>
      <c r="R239" s="236">
        <f>Q239*H239</f>
        <v>0.0023400000000000001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295</v>
      </c>
      <c r="AT239" s="238" t="s">
        <v>177</v>
      </c>
      <c r="AU239" s="238" t="s">
        <v>87</v>
      </c>
      <c r="AY239" s="18" t="s">
        <v>175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295</v>
      </c>
      <c r="BM239" s="238" t="s">
        <v>2610</v>
      </c>
    </row>
    <row r="240" s="2" customFormat="1" ht="24.15" customHeight="1">
      <c r="A240" s="39"/>
      <c r="B240" s="40"/>
      <c r="C240" s="227" t="s">
        <v>894</v>
      </c>
      <c r="D240" s="227" t="s">
        <v>177</v>
      </c>
      <c r="E240" s="228" t="s">
        <v>2611</v>
      </c>
      <c r="F240" s="229" t="s">
        <v>2612</v>
      </c>
      <c r="G240" s="230" t="s">
        <v>2247</v>
      </c>
      <c r="H240" s="312"/>
      <c r="I240" s="232"/>
      <c r="J240" s="233">
        <f>ROUND(I240*H240,2)</f>
        <v>0</v>
      </c>
      <c r="K240" s="229" t="s">
        <v>2417</v>
      </c>
      <c r="L240" s="45"/>
      <c r="M240" s="234" t="s">
        <v>1</v>
      </c>
      <c r="N240" s="235" t="s">
        <v>42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295</v>
      </c>
      <c r="AT240" s="238" t="s">
        <v>177</v>
      </c>
      <c r="AU240" s="238" t="s">
        <v>87</v>
      </c>
      <c r="AY240" s="18" t="s">
        <v>175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295</v>
      </c>
      <c r="BM240" s="238" t="s">
        <v>2613</v>
      </c>
    </row>
    <row r="241" s="12" customFormat="1" ht="22.8" customHeight="1">
      <c r="A241" s="12"/>
      <c r="B241" s="211"/>
      <c r="C241" s="212"/>
      <c r="D241" s="213" t="s">
        <v>76</v>
      </c>
      <c r="E241" s="225" t="s">
        <v>2614</v>
      </c>
      <c r="F241" s="225" t="s">
        <v>2615</v>
      </c>
      <c r="G241" s="212"/>
      <c r="H241" s="212"/>
      <c r="I241" s="215"/>
      <c r="J241" s="226">
        <f>BK241</f>
        <v>0</v>
      </c>
      <c r="K241" s="212"/>
      <c r="L241" s="217"/>
      <c r="M241" s="218"/>
      <c r="N241" s="219"/>
      <c r="O241" s="219"/>
      <c r="P241" s="220">
        <f>SUM(P242:P258)</f>
        <v>0</v>
      </c>
      <c r="Q241" s="219"/>
      <c r="R241" s="220">
        <f>SUM(R242:R258)</f>
        <v>0.36241000000000001</v>
      </c>
      <c r="S241" s="219"/>
      <c r="T241" s="221">
        <f>SUM(T242:T258)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2" t="s">
        <v>87</v>
      </c>
      <c r="AT241" s="223" t="s">
        <v>76</v>
      </c>
      <c r="AU241" s="223" t="s">
        <v>85</v>
      </c>
      <c r="AY241" s="222" t="s">
        <v>175</v>
      </c>
      <c r="BK241" s="224">
        <f>SUM(BK242:BK258)</f>
        <v>0</v>
      </c>
    </row>
    <row r="242" s="2" customFormat="1" ht="24.15" customHeight="1">
      <c r="A242" s="39"/>
      <c r="B242" s="40"/>
      <c r="C242" s="227" t="s">
        <v>898</v>
      </c>
      <c r="D242" s="227" t="s">
        <v>177</v>
      </c>
      <c r="E242" s="228" t="s">
        <v>2616</v>
      </c>
      <c r="F242" s="229" t="s">
        <v>2617</v>
      </c>
      <c r="G242" s="230" t="s">
        <v>2600</v>
      </c>
      <c r="H242" s="231">
        <v>4</v>
      </c>
      <c r="I242" s="232"/>
      <c r="J242" s="233">
        <f>ROUND(I242*H242,2)</f>
        <v>0</v>
      </c>
      <c r="K242" s="229" t="s">
        <v>2417</v>
      </c>
      <c r="L242" s="45"/>
      <c r="M242" s="234" t="s">
        <v>1</v>
      </c>
      <c r="N242" s="235" t="s">
        <v>42</v>
      </c>
      <c r="O242" s="92"/>
      <c r="P242" s="236">
        <f>O242*H242</f>
        <v>0</v>
      </c>
      <c r="Q242" s="236">
        <v>0.016969999999999999</v>
      </c>
      <c r="R242" s="236">
        <f>Q242*H242</f>
        <v>0.067879999999999996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295</v>
      </c>
      <c r="AT242" s="238" t="s">
        <v>177</v>
      </c>
      <c r="AU242" s="238" t="s">
        <v>87</v>
      </c>
      <c r="AY242" s="18" t="s">
        <v>175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295</v>
      </c>
      <c r="BM242" s="238" t="s">
        <v>2618</v>
      </c>
    </row>
    <row r="243" s="2" customFormat="1" ht="24.15" customHeight="1">
      <c r="A243" s="39"/>
      <c r="B243" s="40"/>
      <c r="C243" s="227" t="s">
        <v>470</v>
      </c>
      <c r="D243" s="227" t="s">
        <v>177</v>
      </c>
      <c r="E243" s="228" t="s">
        <v>2619</v>
      </c>
      <c r="F243" s="229" t="s">
        <v>2620</v>
      </c>
      <c r="G243" s="230" t="s">
        <v>2600</v>
      </c>
      <c r="H243" s="231">
        <v>2</v>
      </c>
      <c r="I243" s="232"/>
      <c r="J243" s="233">
        <f>ROUND(I243*H243,2)</f>
        <v>0</v>
      </c>
      <c r="K243" s="229" t="s">
        <v>2417</v>
      </c>
      <c r="L243" s="45"/>
      <c r="M243" s="234" t="s">
        <v>1</v>
      </c>
      <c r="N243" s="235" t="s">
        <v>42</v>
      </c>
      <c r="O243" s="92"/>
      <c r="P243" s="236">
        <f>O243*H243</f>
        <v>0</v>
      </c>
      <c r="Q243" s="236">
        <v>0.01908</v>
      </c>
      <c r="R243" s="236">
        <f>Q243*H243</f>
        <v>0.038159999999999999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295</v>
      </c>
      <c r="AT243" s="238" t="s">
        <v>177</v>
      </c>
      <c r="AU243" s="238" t="s">
        <v>87</v>
      </c>
      <c r="AY243" s="18" t="s">
        <v>175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295</v>
      </c>
      <c r="BM243" s="238" t="s">
        <v>2621</v>
      </c>
    </row>
    <row r="244" s="2" customFormat="1" ht="24.15" customHeight="1">
      <c r="A244" s="39"/>
      <c r="B244" s="40"/>
      <c r="C244" s="227" t="s">
        <v>904</v>
      </c>
      <c r="D244" s="227" t="s">
        <v>177</v>
      </c>
      <c r="E244" s="228" t="s">
        <v>2622</v>
      </c>
      <c r="F244" s="229" t="s">
        <v>2623</v>
      </c>
      <c r="G244" s="230" t="s">
        <v>2600</v>
      </c>
      <c r="H244" s="231">
        <v>1</v>
      </c>
      <c r="I244" s="232"/>
      <c r="J244" s="233">
        <f>ROUND(I244*H244,2)</f>
        <v>0</v>
      </c>
      <c r="K244" s="229" t="s">
        <v>2417</v>
      </c>
      <c r="L244" s="45"/>
      <c r="M244" s="234" t="s">
        <v>1</v>
      </c>
      <c r="N244" s="235" t="s">
        <v>42</v>
      </c>
      <c r="O244" s="92"/>
      <c r="P244" s="236">
        <f>O244*H244</f>
        <v>0</v>
      </c>
      <c r="Q244" s="236">
        <v>0.017729999999999999</v>
      </c>
      <c r="R244" s="236">
        <f>Q244*H244</f>
        <v>0.017729999999999999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295</v>
      </c>
      <c r="AT244" s="238" t="s">
        <v>177</v>
      </c>
      <c r="AU244" s="238" t="s">
        <v>87</v>
      </c>
      <c r="AY244" s="18" t="s">
        <v>175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295</v>
      </c>
      <c r="BM244" s="238" t="s">
        <v>2624</v>
      </c>
    </row>
    <row r="245" s="2" customFormat="1" ht="24.15" customHeight="1">
      <c r="A245" s="39"/>
      <c r="B245" s="40"/>
      <c r="C245" s="227" t="s">
        <v>908</v>
      </c>
      <c r="D245" s="227" t="s">
        <v>177</v>
      </c>
      <c r="E245" s="228" t="s">
        <v>2625</v>
      </c>
      <c r="F245" s="229" t="s">
        <v>2626</v>
      </c>
      <c r="G245" s="230" t="s">
        <v>2600</v>
      </c>
      <c r="H245" s="231">
        <v>5</v>
      </c>
      <c r="I245" s="232"/>
      <c r="J245" s="233">
        <f>ROUND(I245*H245,2)</f>
        <v>0</v>
      </c>
      <c r="K245" s="229" t="s">
        <v>2417</v>
      </c>
      <c r="L245" s="45"/>
      <c r="M245" s="234" t="s">
        <v>1</v>
      </c>
      <c r="N245" s="235" t="s">
        <v>42</v>
      </c>
      <c r="O245" s="92"/>
      <c r="P245" s="236">
        <f>O245*H245</f>
        <v>0</v>
      </c>
      <c r="Q245" s="236">
        <v>0.02223</v>
      </c>
      <c r="R245" s="236">
        <f>Q245*H245</f>
        <v>0.11115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295</v>
      </c>
      <c r="AT245" s="238" t="s">
        <v>177</v>
      </c>
      <c r="AU245" s="238" t="s">
        <v>87</v>
      </c>
      <c r="AY245" s="18" t="s">
        <v>175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295</v>
      </c>
      <c r="BM245" s="238" t="s">
        <v>2627</v>
      </c>
    </row>
    <row r="246" s="2" customFormat="1" ht="24.15" customHeight="1">
      <c r="A246" s="39"/>
      <c r="B246" s="40"/>
      <c r="C246" s="227" t="s">
        <v>913</v>
      </c>
      <c r="D246" s="227" t="s">
        <v>177</v>
      </c>
      <c r="E246" s="228" t="s">
        <v>2628</v>
      </c>
      <c r="F246" s="229" t="s">
        <v>2629</v>
      </c>
      <c r="G246" s="230" t="s">
        <v>2600</v>
      </c>
      <c r="H246" s="231">
        <v>1</v>
      </c>
      <c r="I246" s="232"/>
      <c r="J246" s="233">
        <f>ROUND(I246*H246,2)</f>
        <v>0</v>
      </c>
      <c r="K246" s="229" t="s">
        <v>2490</v>
      </c>
      <c r="L246" s="45"/>
      <c r="M246" s="234" t="s">
        <v>1</v>
      </c>
      <c r="N246" s="235" t="s">
        <v>42</v>
      </c>
      <c r="O246" s="92"/>
      <c r="P246" s="236">
        <f>O246*H246</f>
        <v>0</v>
      </c>
      <c r="Q246" s="236">
        <v>0.018489999999999999</v>
      </c>
      <c r="R246" s="236">
        <f>Q246*H246</f>
        <v>0.018489999999999999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295</v>
      </c>
      <c r="AT246" s="238" t="s">
        <v>177</v>
      </c>
      <c r="AU246" s="238" t="s">
        <v>87</v>
      </c>
      <c r="AY246" s="18" t="s">
        <v>175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295</v>
      </c>
      <c r="BM246" s="238" t="s">
        <v>2630</v>
      </c>
    </row>
    <row r="247" s="2" customFormat="1" ht="21.75" customHeight="1">
      <c r="A247" s="39"/>
      <c r="B247" s="40"/>
      <c r="C247" s="227" t="s">
        <v>918</v>
      </c>
      <c r="D247" s="227" t="s">
        <v>177</v>
      </c>
      <c r="E247" s="228" t="s">
        <v>2631</v>
      </c>
      <c r="F247" s="229" t="s">
        <v>2632</v>
      </c>
      <c r="G247" s="230" t="s">
        <v>2600</v>
      </c>
      <c r="H247" s="231">
        <v>1</v>
      </c>
      <c r="I247" s="232"/>
      <c r="J247" s="233">
        <f>ROUND(I247*H247,2)</f>
        <v>0</v>
      </c>
      <c r="K247" s="229" t="s">
        <v>2417</v>
      </c>
      <c r="L247" s="45"/>
      <c r="M247" s="234" t="s">
        <v>1</v>
      </c>
      <c r="N247" s="235" t="s">
        <v>42</v>
      </c>
      <c r="O247" s="92"/>
      <c r="P247" s="236">
        <f>O247*H247</f>
        <v>0</v>
      </c>
      <c r="Q247" s="236">
        <v>0.01452</v>
      </c>
      <c r="R247" s="236">
        <f>Q247*H247</f>
        <v>0.01452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295</v>
      </c>
      <c r="AT247" s="238" t="s">
        <v>177</v>
      </c>
      <c r="AU247" s="238" t="s">
        <v>87</v>
      </c>
      <c r="AY247" s="18" t="s">
        <v>175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295</v>
      </c>
      <c r="BM247" s="238" t="s">
        <v>2633</v>
      </c>
    </row>
    <row r="248" s="2" customFormat="1" ht="37.8" customHeight="1">
      <c r="A248" s="39"/>
      <c r="B248" s="40"/>
      <c r="C248" s="227" t="s">
        <v>924</v>
      </c>
      <c r="D248" s="227" t="s">
        <v>177</v>
      </c>
      <c r="E248" s="228" t="s">
        <v>2634</v>
      </c>
      <c r="F248" s="229" t="s">
        <v>2635</v>
      </c>
      <c r="G248" s="230" t="s">
        <v>2600</v>
      </c>
      <c r="H248" s="231">
        <v>1</v>
      </c>
      <c r="I248" s="232"/>
      <c r="J248" s="233">
        <f>ROUND(I248*H248,2)</f>
        <v>0</v>
      </c>
      <c r="K248" s="229" t="s">
        <v>2490</v>
      </c>
      <c r="L248" s="45"/>
      <c r="M248" s="234" t="s">
        <v>1</v>
      </c>
      <c r="N248" s="235" t="s">
        <v>42</v>
      </c>
      <c r="O248" s="92"/>
      <c r="P248" s="236">
        <f>O248*H248</f>
        <v>0</v>
      </c>
      <c r="Q248" s="236">
        <v>0.026429999999999999</v>
      </c>
      <c r="R248" s="236">
        <f>Q248*H248</f>
        <v>0.026429999999999999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295</v>
      </c>
      <c r="AT248" s="238" t="s">
        <v>177</v>
      </c>
      <c r="AU248" s="238" t="s">
        <v>87</v>
      </c>
      <c r="AY248" s="18" t="s">
        <v>175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295</v>
      </c>
      <c r="BM248" s="238" t="s">
        <v>2636</v>
      </c>
    </row>
    <row r="249" s="2" customFormat="1" ht="37.8" customHeight="1">
      <c r="A249" s="39"/>
      <c r="B249" s="40"/>
      <c r="C249" s="227" t="s">
        <v>929</v>
      </c>
      <c r="D249" s="227" t="s">
        <v>177</v>
      </c>
      <c r="E249" s="228" t="s">
        <v>2637</v>
      </c>
      <c r="F249" s="229" t="s">
        <v>2638</v>
      </c>
      <c r="G249" s="230" t="s">
        <v>2600</v>
      </c>
      <c r="H249" s="231">
        <v>1</v>
      </c>
      <c r="I249" s="232"/>
      <c r="J249" s="233">
        <f>ROUND(I249*H249,2)</f>
        <v>0</v>
      </c>
      <c r="K249" s="229" t="s">
        <v>2490</v>
      </c>
      <c r="L249" s="45"/>
      <c r="M249" s="234" t="s">
        <v>1</v>
      </c>
      <c r="N249" s="235" t="s">
        <v>42</v>
      </c>
      <c r="O249" s="92"/>
      <c r="P249" s="236">
        <f>O249*H249</f>
        <v>0</v>
      </c>
      <c r="Q249" s="236">
        <v>0.026429999999999999</v>
      </c>
      <c r="R249" s="236">
        <f>Q249*H249</f>
        <v>0.026429999999999999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295</v>
      </c>
      <c r="AT249" s="238" t="s">
        <v>177</v>
      </c>
      <c r="AU249" s="238" t="s">
        <v>87</v>
      </c>
      <c r="AY249" s="18" t="s">
        <v>175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295</v>
      </c>
      <c r="BM249" s="238" t="s">
        <v>2639</v>
      </c>
    </row>
    <row r="250" s="2" customFormat="1" ht="33" customHeight="1">
      <c r="A250" s="39"/>
      <c r="B250" s="40"/>
      <c r="C250" s="227" t="s">
        <v>934</v>
      </c>
      <c r="D250" s="227" t="s">
        <v>177</v>
      </c>
      <c r="E250" s="228" t="s">
        <v>2640</v>
      </c>
      <c r="F250" s="229" t="s">
        <v>2641</v>
      </c>
      <c r="G250" s="230" t="s">
        <v>2600</v>
      </c>
      <c r="H250" s="231">
        <v>1</v>
      </c>
      <c r="I250" s="232"/>
      <c r="J250" s="233">
        <f>ROUND(I250*H250,2)</f>
        <v>0</v>
      </c>
      <c r="K250" s="229" t="s">
        <v>2490</v>
      </c>
      <c r="L250" s="45"/>
      <c r="M250" s="234" t="s">
        <v>1</v>
      </c>
      <c r="N250" s="235" t="s">
        <v>42</v>
      </c>
      <c r="O250" s="92"/>
      <c r="P250" s="236">
        <f>O250*H250</f>
        <v>0</v>
      </c>
      <c r="Q250" s="236">
        <v>0.014749999999999999</v>
      </c>
      <c r="R250" s="236">
        <f>Q250*H250</f>
        <v>0.014749999999999999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295</v>
      </c>
      <c r="AT250" s="238" t="s">
        <v>177</v>
      </c>
      <c r="AU250" s="238" t="s">
        <v>87</v>
      </c>
      <c r="AY250" s="18" t="s">
        <v>175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295</v>
      </c>
      <c r="BM250" s="238" t="s">
        <v>2642</v>
      </c>
    </row>
    <row r="251" s="2" customFormat="1" ht="24.15" customHeight="1">
      <c r="A251" s="39"/>
      <c r="B251" s="40"/>
      <c r="C251" s="227" t="s">
        <v>939</v>
      </c>
      <c r="D251" s="227" t="s">
        <v>177</v>
      </c>
      <c r="E251" s="228" t="s">
        <v>2643</v>
      </c>
      <c r="F251" s="229" t="s">
        <v>2644</v>
      </c>
      <c r="G251" s="230" t="s">
        <v>2600</v>
      </c>
      <c r="H251" s="231">
        <v>20</v>
      </c>
      <c r="I251" s="232"/>
      <c r="J251" s="233">
        <f>ROUND(I251*H251,2)</f>
        <v>0</v>
      </c>
      <c r="K251" s="229" t="s">
        <v>2417</v>
      </c>
      <c r="L251" s="45"/>
      <c r="M251" s="234" t="s">
        <v>1</v>
      </c>
      <c r="N251" s="235" t="s">
        <v>42</v>
      </c>
      <c r="O251" s="92"/>
      <c r="P251" s="236">
        <f>O251*H251</f>
        <v>0</v>
      </c>
      <c r="Q251" s="236">
        <v>0.00024000000000000001</v>
      </c>
      <c r="R251" s="236">
        <f>Q251*H251</f>
        <v>0.0048000000000000004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295</v>
      </c>
      <c r="AT251" s="238" t="s">
        <v>177</v>
      </c>
      <c r="AU251" s="238" t="s">
        <v>87</v>
      </c>
      <c r="AY251" s="18" t="s">
        <v>175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295</v>
      </c>
      <c r="BM251" s="238" t="s">
        <v>2645</v>
      </c>
    </row>
    <row r="252" s="2" customFormat="1" ht="16.5" customHeight="1">
      <c r="A252" s="39"/>
      <c r="B252" s="40"/>
      <c r="C252" s="227" t="s">
        <v>947</v>
      </c>
      <c r="D252" s="227" t="s">
        <v>177</v>
      </c>
      <c r="E252" s="228" t="s">
        <v>2646</v>
      </c>
      <c r="F252" s="229" t="s">
        <v>2647</v>
      </c>
      <c r="G252" s="230" t="s">
        <v>310</v>
      </c>
      <c r="H252" s="231">
        <v>1</v>
      </c>
      <c r="I252" s="232"/>
      <c r="J252" s="233">
        <f>ROUND(I252*H252,2)</f>
        <v>0</v>
      </c>
      <c r="K252" s="229" t="s">
        <v>2417</v>
      </c>
      <c r="L252" s="45"/>
      <c r="M252" s="234" t="s">
        <v>1</v>
      </c>
      <c r="N252" s="235" t="s">
        <v>42</v>
      </c>
      <c r="O252" s="92"/>
      <c r="P252" s="236">
        <f>O252*H252</f>
        <v>0</v>
      </c>
      <c r="Q252" s="236">
        <v>0.00109</v>
      </c>
      <c r="R252" s="236">
        <f>Q252*H252</f>
        <v>0.00109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295</v>
      </c>
      <c r="AT252" s="238" t="s">
        <v>177</v>
      </c>
      <c r="AU252" s="238" t="s">
        <v>87</v>
      </c>
      <c r="AY252" s="18" t="s">
        <v>175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295</v>
      </c>
      <c r="BM252" s="238" t="s">
        <v>2648</v>
      </c>
    </row>
    <row r="253" s="2" customFormat="1" ht="24.15" customHeight="1">
      <c r="A253" s="39"/>
      <c r="B253" s="40"/>
      <c r="C253" s="227" t="s">
        <v>952</v>
      </c>
      <c r="D253" s="227" t="s">
        <v>177</v>
      </c>
      <c r="E253" s="228" t="s">
        <v>2649</v>
      </c>
      <c r="F253" s="229" t="s">
        <v>2650</v>
      </c>
      <c r="G253" s="230" t="s">
        <v>2600</v>
      </c>
      <c r="H253" s="231">
        <v>1</v>
      </c>
      <c r="I253" s="232"/>
      <c r="J253" s="233">
        <f>ROUND(I253*H253,2)</f>
        <v>0</v>
      </c>
      <c r="K253" s="229" t="s">
        <v>2417</v>
      </c>
      <c r="L253" s="45"/>
      <c r="M253" s="234" t="s">
        <v>1</v>
      </c>
      <c r="N253" s="235" t="s">
        <v>42</v>
      </c>
      <c r="O253" s="92"/>
      <c r="P253" s="236">
        <f>O253*H253</f>
        <v>0</v>
      </c>
      <c r="Q253" s="236">
        <v>0.00172</v>
      </c>
      <c r="R253" s="236">
        <f>Q253*H253</f>
        <v>0.00172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295</v>
      </c>
      <c r="AT253" s="238" t="s">
        <v>177</v>
      </c>
      <c r="AU253" s="238" t="s">
        <v>87</v>
      </c>
      <c r="AY253" s="18" t="s">
        <v>175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295</v>
      </c>
      <c r="BM253" s="238" t="s">
        <v>2651</v>
      </c>
    </row>
    <row r="254" s="2" customFormat="1" ht="21.75" customHeight="1">
      <c r="A254" s="39"/>
      <c r="B254" s="40"/>
      <c r="C254" s="227" t="s">
        <v>957</v>
      </c>
      <c r="D254" s="227" t="s">
        <v>177</v>
      </c>
      <c r="E254" s="228" t="s">
        <v>2652</v>
      </c>
      <c r="F254" s="229" t="s">
        <v>2653</v>
      </c>
      <c r="G254" s="230" t="s">
        <v>2600</v>
      </c>
      <c r="H254" s="231">
        <v>6</v>
      </c>
      <c r="I254" s="232"/>
      <c r="J254" s="233">
        <f>ROUND(I254*H254,2)</f>
        <v>0</v>
      </c>
      <c r="K254" s="229" t="s">
        <v>2417</v>
      </c>
      <c r="L254" s="45"/>
      <c r="M254" s="234" t="s">
        <v>1</v>
      </c>
      <c r="N254" s="235" t="s">
        <v>42</v>
      </c>
      <c r="O254" s="92"/>
      <c r="P254" s="236">
        <f>O254*H254</f>
        <v>0</v>
      </c>
      <c r="Q254" s="236">
        <v>0.0018</v>
      </c>
      <c r="R254" s="236">
        <f>Q254*H254</f>
        <v>0.010800000000000001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295</v>
      </c>
      <c r="AT254" s="238" t="s">
        <v>177</v>
      </c>
      <c r="AU254" s="238" t="s">
        <v>87</v>
      </c>
      <c r="AY254" s="18" t="s">
        <v>175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85</v>
      </c>
      <c r="BK254" s="239">
        <f>ROUND(I254*H254,2)</f>
        <v>0</v>
      </c>
      <c r="BL254" s="18" t="s">
        <v>295</v>
      </c>
      <c r="BM254" s="238" t="s">
        <v>2654</v>
      </c>
    </row>
    <row r="255" s="2" customFormat="1" ht="16.5" customHeight="1">
      <c r="A255" s="39"/>
      <c r="B255" s="40"/>
      <c r="C255" s="227" t="s">
        <v>962</v>
      </c>
      <c r="D255" s="227" t="s">
        <v>177</v>
      </c>
      <c r="E255" s="228" t="s">
        <v>2655</v>
      </c>
      <c r="F255" s="229" t="s">
        <v>2656</v>
      </c>
      <c r="G255" s="230" t="s">
        <v>2600</v>
      </c>
      <c r="H255" s="231">
        <v>3</v>
      </c>
      <c r="I255" s="232"/>
      <c r="J255" s="233">
        <f>ROUND(I255*H255,2)</f>
        <v>0</v>
      </c>
      <c r="K255" s="229" t="s">
        <v>2490</v>
      </c>
      <c r="L255" s="45"/>
      <c r="M255" s="234" t="s">
        <v>1</v>
      </c>
      <c r="N255" s="235" t="s">
        <v>42</v>
      </c>
      <c r="O255" s="92"/>
      <c r="P255" s="236">
        <f>O255*H255</f>
        <v>0</v>
      </c>
      <c r="Q255" s="236">
        <v>0.0018400000000000001</v>
      </c>
      <c r="R255" s="236">
        <f>Q255*H255</f>
        <v>0.0055200000000000006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295</v>
      </c>
      <c r="AT255" s="238" t="s">
        <v>177</v>
      </c>
      <c r="AU255" s="238" t="s">
        <v>87</v>
      </c>
      <c r="AY255" s="18" t="s">
        <v>175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295</v>
      </c>
      <c r="BM255" s="238" t="s">
        <v>2657</v>
      </c>
    </row>
    <row r="256" s="2" customFormat="1" ht="16.5" customHeight="1">
      <c r="A256" s="39"/>
      <c r="B256" s="40"/>
      <c r="C256" s="227" t="s">
        <v>965</v>
      </c>
      <c r="D256" s="227" t="s">
        <v>177</v>
      </c>
      <c r="E256" s="228" t="s">
        <v>2658</v>
      </c>
      <c r="F256" s="229" t="s">
        <v>2659</v>
      </c>
      <c r="G256" s="230" t="s">
        <v>310</v>
      </c>
      <c r="H256" s="231">
        <v>6</v>
      </c>
      <c r="I256" s="232"/>
      <c r="J256" s="233">
        <f>ROUND(I256*H256,2)</f>
        <v>0</v>
      </c>
      <c r="K256" s="229" t="s">
        <v>2417</v>
      </c>
      <c r="L256" s="45"/>
      <c r="M256" s="234" t="s">
        <v>1</v>
      </c>
      <c r="N256" s="235" t="s">
        <v>42</v>
      </c>
      <c r="O256" s="92"/>
      <c r="P256" s="236">
        <f>O256*H256</f>
        <v>0</v>
      </c>
      <c r="Q256" s="236">
        <v>0.00024000000000000001</v>
      </c>
      <c r="R256" s="236">
        <f>Q256*H256</f>
        <v>0.0014400000000000001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295</v>
      </c>
      <c r="AT256" s="238" t="s">
        <v>177</v>
      </c>
      <c r="AU256" s="238" t="s">
        <v>87</v>
      </c>
      <c r="AY256" s="18" t="s">
        <v>175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295</v>
      </c>
      <c r="BM256" s="238" t="s">
        <v>2660</v>
      </c>
    </row>
    <row r="257" s="2" customFormat="1" ht="24.15" customHeight="1">
      <c r="A257" s="39"/>
      <c r="B257" s="40"/>
      <c r="C257" s="227" t="s">
        <v>977</v>
      </c>
      <c r="D257" s="227" t="s">
        <v>177</v>
      </c>
      <c r="E257" s="228" t="s">
        <v>2661</v>
      </c>
      <c r="F257" s="229" t="s">
        <v>2662</v>
      </c>
      <c r="G257" s="230" t="s">
        <v>310</v>
      </c>
      <c r="H257" s="231">
        <v>2</v>
      </c>
      <c r="I257" s="232"/>
      <c r="J257" s="233">
        <f>ROUND(I257*H257,2)</f>
        <v>0</v>
      </c>
      <c r="K257" s="229" t="s">
        <v>2417</v>
      </c>
      <c r="L257" s="45"/>
      <c r="M257" s="234" t="s">
        <v>1</v>
      </c>
      <c r="N257" s="235" t="s">
        <v>42</v>
      </c>
      <c r="O257" s="92"/>
      <c r="P257" s="236">
        <f>O257*H257</f>
        <v>0</v>
      </c>
      <c r="Q257" s="236">
        <v>0.00075000000000000002</v>
      </c>
      <c r="R257" s="236">
        <f>Q257*H257</f>
        <v>0.0015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295</v>
      </c>
      <c r="AT257" s="238" t="s">
        <v>177</v>
      </c>
      <c r="AU257" s="238" t="s">
        <v>87</v>
      </c>
      <c r="AY257" s="18" t="s">
        <v>175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295</v>
      </c>
      <c r="BM257" s="238" t="s">
        <v>2663</v>
      </c>
    </row>
    <row r="258" s="2" customFormat="1" ht="24.15" customHeight="1">
      <c r="A258" s="39"/>
      <c r="B258" s="40"/>
      <c r="C258" s="227" t="s">
        <v>982</v>
      </c>
      <c r="D258" s="227" t="s">
        <v>177</v>
      </c>
      <c r="E258" s="228" t="s">
        <v>2664</v>
      </c>
      <c r="F258" s="229" t="s">
        <v>2665</v>
      </c>
      <c r="G258" s="230" t="s">
        <v>2247</v>
      </c>
      <c r="H258" s="312"/>
      <c r="I258" s="232"/>
      <c r="J258" s="233">
        <f>ROUND(I258*H258,2)</f>
        <v>0</v>
      </c>
      <c r="K258" s="229" t="s">
        <v>2417</v>
      </c>
      <c r="L258" s="45"/>
      <c r="M258" s="234" t="s">
        <v>1</v>
      </c>
      <c r="N258" s="235" t="s">
        <v>42</v>
      </c>
      <c r="O258" s="92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295</v>
      </c>
      <c r="AT258" s="238" t="s">
        <v>177</v>
      </c>
      <c r="AU258" s="238" t="s">
        <v>87</v>
      </c>
      <c r="AY258" s="18" t="s">
        <v>175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295</v>
      </c>
      <c r="BM258" s="238" t="s">
        <v>2666</v>
      </c>
    </row>
    <row r="259" s="12" customFormat="1" ht="22.8" customHeight="1">
      <c r="A259" s="12"/>
      <c r="B259" s="211"/>
      <c r="C259" s="212"/>
      <c r="D259" s="213" t="s">
        <v>76</v>
      </c>
      <c r="E259" s="225" t="s">
        <v>2667</v>
      </c>
      <c r="F259" s="225" t="s">
        <v>2668</v>
      </c>
      <c r="G259" s="212"/>
      <c r="H259" s="212"/>
      <c r="I259" s="215"/>
      <c r="J259" s="226">
        <f>BK259</f>
        <v>0</v>
      </c>
      <c r="K259" s="212"/>
      <c r="L259" s="217"/>
      <c r="M259" s="218"/>
      <c r="N259" s="219"/>
      <c r="O259" s="219"/>
      <c r="P259" s="220">
        <f>SUM(P260:P262)</f>
        <v>0</v>
      </c>
      <c r="Q259" s="219"/>
      <c r="R259" s="220">
        <f>SUM(R260:R262)</f>
        <v>0.083250000000000005</v>
      </c>
      <c r="S259" s="219"/>
      <c r="T259" s="221">
        <f>SUM(T260:T262)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2" t="s">
        <v>87</v>
      </c>
      <c r="AT259" s="223" t="s">
        <v>76</v>
      </c>
      <c r="AU259" s="223" t="s">
        <v>85</v>
      </c>
      <c r="AY259" s="222" t="s">
        <v>175</v>
      </c>
      <c r="BK259" s="224">
        <f>SUM(BK260:BK262)</f>
        <v>0</v>
      </c>
    </row>
    <row r="260" s="2" customFormat="1" ht="16.5" customHeight="1">
      <c r="A260" s="39"/>
      <c r="B260" s="40"/>
      <c r="C260" s="227" t="s">
        <v>988</v>
      </c>
      <c r="D260" s="227" t="s">
        <v>177</v>
      </c>
      <c r="E260" s="228" t="s">
        <v>2669</v>
      </c>
      <c r="F260" s="229" t="s">
        <v>2670</v>
      </c>
      <c r="G260" s="230" t="s">
        <v>2600</v>
      </c>
      <c r="H260" s="231">
        <v>1</v>
      </c>
      <c r="I260" s="232"/>
      <c r="J260" s="233">
        <f>ROUND(I260*H260,2)</f>
        <v>0</v>
      </c>
      <c r="K260" s="229" t="s">
        <v>2490</v>
      </c>
      <c r="L260" s="45"/>
      <c r="M260" s="234" t="s">
        <v>1</v>
      </c>
      <c r="N260" s="235" t="s">
        <v>42</v>
      </c>
      <c r="O260" s="92"/>
      <c r="P260" s="236">
        <f>O260*H260</f>
        <v>0</v>
      </c>
      <c r="Q260" s="236">
        <v>0.016650000000000002</v>
      </c>
      <c r="R260" s="236">
        <f>Q260*H260</f>
        <v>0.016650000000000002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295</v>
      </c>
      <c r="AT260" s="238" t="s">
        <v>177</v>
      </c>
      <c r="AU260" s="238" t="s">
        <v>87</v>
      </c>
      <c r="AY260" s="18" t="s">
        <v>175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295</v>
      </c>
      <c r="BM260" s="238" t="s">
        <v>2671</v>
      </c>
    </row>
    <row r="261" s="2" customFormat="1" ht="33" customHeight="1">
      <c r="A261" s="39"/>
      <c r="B261" s="40"/>
      <c r="C261" s="227" t="s">
        <v>993</v>
      </c>
      <c r="D261" s="227" t="s">
        <v>177</v>
      </c>
      <c r="E261" s="228" t="s">
        <v>2672</v>
      </c>
      <c r="F261" s="229" t="s">
        <v>2673</v>
      </c>
      <c r="G261" s="230" t="s">
        <v>2600</v>
      </c>
      <c r="H261" s="231">
        <v>4</v>
      </c>
      <c r="I261" s="232"/>
      <c r="J261" s="233">
        <f>ROUND(I261*H261,2)</f>
        <v>0</v>
      </c>
      <c r="K261" s="229" t="s">
        <v>2417</v>
      </c>
      <c r="L261" s="45"/>
      <c r="M261" s="234" t="s">
        <v>1</v>
      </c>
      <c r="N261" s="235" t="s">
        <v>42</v>
      </c>
      <c r="O261" s="92"/>
      <c r="P261" s="236">
        <f>O261*H261</f>
        <v>0</v>
      </c>
      <c r="Q261" s="236">
        <v>0.016650000000000002</v>
      </c>
      <c r="R261" s="236">
        <f>Q261*H261</f>
        <v>0.066600000000000006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295</v>
      </c>
      <c r="AT261" s="238" t="s">
        <v>177</v>
      </c>
      <c r="AU261" s="238" t="s">
        <v>87</v>
      </c>
      <c r="AY261" s="18" t="s">
        <v>175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295</v>
      </c>
      <c r="BM261" s="238" t="s">
        <v>2674</v>
      </c>
    </row>
    <row r="262" s="2" customFormat="1" ht="24.15" customHeight="1">
      <c r="A262" s="39"/>
      <c r="B262" s="40"/>
      <c r="C262" s="227" t="s">
        <v>1002</v>
      </c>
      <c r="D262" s="227" t="s">
        <v>177</v>
      </c>
      <c r="E262" s="228" t="s">
        <v>2675</v>
      </c>
      <c r="F262" s="229" t="s">
        <v>2676</v>
      </c>
      <c r="G262" s="230" t="s">
        <v>2247</v>
      </c>
      <c r="H262" s="312"/>
      <c r="I262" s="232"/>
      <c r="J262" s="233">
        <f>ROUND(I262*H262,2)</f>
        <v>0</v>
      </c>
      <c r="K262" s="229" t="s">
        <v>2417</v>
      </c>
      <c r="L262" s="45"/>
      <c r="M262" s="234" t="s">
        <v>1</v>
      </c>
      <c r="N262" s="235" t="s">
        <v>42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295</v>
      </c>
      <c r="AT262" s="238" t="s">
        <v>177</v>
      </c>
      <c r="AU262" s="238" t="s">
        <v>87</v>
      </c>
      <c r="AY262" s="18" t="s">
        <v>175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295</v>
      </c>
      <c r="BM262" s="238" t="s">
        <v>2677</v>
      </c>
    </row>
    <row r="263" s="12" customFormat="1" ht="25.92" customHeight="1">
      <c r="A263" s="12"/>
      <c r="B263" s="211"/>
      <c r="C263" s="212"/>
      <c r="D263" s="213" t="s">
        <v>76</v>
      </c>
      <c r="E263" s="214" t="s">
        <v>561</v>
      </c>
      <c r="F263" s="214" t="s">
        <v>562</v>
      </c>
      <c r="G263" s="212"/>
      <c r="H263" s="212"/>
      <c r="I263" s="215"/>
      <c r="J263" s="216">
        <f>BK263</f>
        <v>0</v>
      </c>
      <c r="K263" s="212"/>
      <c r="L263" s="217"/>
      <c r="M263" s="218"/>
      <c r="N263" s="219"/>
      <c r="O263" s="219"/>
      <c r="P263" s="220">
        <f>SUM(P264:P266)</f>
        <v>0</v>
      </c>
      <c r="Q263" s="219"/>
      <c r="R263" s="220">
        <f>SUM(R264:R266)</f>
        <v>0</v>
      </c>
      <c r="S263" s="219"/>
      <c r="T263" s="221">
        <f>SUM(T264:T266)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2" t="s">
        <v>182</v>
      </c>
      <c r="AT263" s="223" t="s">
        <v>76</v>
      </c>
      <c r="AU263" s="223" t="s">
        <v>77</v>
      </c>
      <c r="AY263" s="222" t="s">
        <v>175</v>
      </c>
      <c r="BK263" s="224">
        <f>SUM(BK264:BK266)</f>
        <v>0</v>
      </c>
    </row>
    <row r="264" s="2" customFormat="1" ht="24.15" customHeight="1">
      <c r="A264" s="39"/>
      <c r="B264" s="40"/>
      <c r="C264" s="227" t="s">
        <v>1008</v>
      </c>
      <c r="D264" s="227" t="s">
        <v>177</v>
      </c>
      <c r="E264" s="228" t="s">
        <v>2678</v>
      </c>
      <c r="F264" s="229" t="s">
        <v>2679</v>
      </c>
      <c r="G264" s="230" t="s">
        <v>566</v>
      </c>
      <c r="H264" s="231">
        <v>10</v>
      </c>
      <c r="I264" s="232"/>
      <c r="J264" s="233">
        <f>ROUND(I264*H264,2)</f>
        <v>0</v>
      </c>
      <c r="K264" s="229" t="s">
        <v>2490</v>
      </c>
      <c r="L264" s="45"/>
      <c r="M264" s="234" t="s">
        <v>1</v>
      </c>
      <c r="N264" s="235" t="s">
        <v>42</v>
      </c>
      <c r="O264" s="92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567</v>
      </c>
      <c r="AT264" s="238" t="s">
        <v>177</v>
      </c>
      <c r="AU264" s="238" t="s">
        <v>85</v>
      </c>
      <c r="AY264" s="18" t="s">
        <v>175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567</v>
      </c>
      <c r="BM264" s="238" t="s">
        <v>2680</v>
      </c>
    </row>
    <row r="265" s="2" customFormat="1" ht="21.75" customHeight="1">
      <c r="A265" s="39"/>
      <c r="B265" s="40"/>
      <c r="C265" s="227" t="s">
        <v>1016</v>
      </c>
      <c r="D265" s="227" t="s">
        <v>177</v>
      </c>
      <c r="E265" s="228" t="s">
        <v>2681</v>
      </c>
      <c r="F265" s="229" t="s">
        <v>2682</v>
      </c>
      <c r="G265" s="230" t="s">
        <v>566</v>
      </c>
      <c r="H265" s="231">
        <v>30</v>
      </c>
      <c r="I265" s="232"/>
      <c r="J265" s="233">
        <f>ROUND(I265*H265,2)</f>
        <v>0</v>
      </c>
      <c r="K265" s="229" t="s">
        <v>2417</v>
      </c>
      <c r="L265" s="45"/>
      <c r="M265" s="234" t="s">
        <v>1</v>
      </c>
      <c r="N265" s="235" t="s">
        <v>42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295</v>
      </c>
      <c r="AT265" s="238" t="s">
        <v>177</v>
      </c>
      <c r="AU265" s="238" t="s">
        <v>85</v>
      </c>
      <c r="AY265" s="18" t="s">
        <v>175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295</v>
      </c>
      <c r="BM265" s="238" t="s">
        <v>2683</v>
      </c>
    </row>
    <row r="266" s="2" customFormat="1" ht="33" customHeight="1">
      <c r="A266" s="39"/>
      <c r="B266" s="40"/>
      <c r="C266" s="227" t="s">
        <v>1020</v>
      </c>
      <c r="D266" s="227" t="s">
        <v>177</v>
      </c>
      <c r="E266" s="228" t="s">
        <v>2684</v>
      </c>
      <c r="F266" s="229" t="s">
        <v>2685</v>
      </c>
      <c r="G266" s="230" t="s">
        <v>2686</v>
      </c>
      <c r="H266" s="231">
        <v>30</v>
      </c>
      <c r="I266" s="232"/>
      <c r="J266" s="233">
        <f>ROUND(I266*H266,2)</f>
        <v>0</v>
      </c>
      <c r="K266" s="229" t="s">
        <v>2490</v>
      </c>
      <c r="L266" s="45"/>
      <c r="M266" s="234" t="s">
        <v>1</v>
      </c>
      <c r="N266" s="235" t="s">
        <v>42</v>
      </c>
      <c r="O266" s="92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295</v>
      </c>
      <c r="AT266" s="238" t="s">
        <v>177</v>
      </c>
      <c r="AU266" s="238" t="s">
        <v>85</v>
      </c>
      <c r="AY266" s="18" t="s">
        <v>175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295</v>
      </c>
      <c r="BM266" s="238" t="s">
        <v>2687</v>
      </c>
    </row>
    <row r="267" s="12" customFormat="1" ht="25.92" customHeight="1">
      <c r="A267" s="12"/>
      <c r="B267" s="211"/>
      <c r="C267" s="212"/>
      <c r="D267" s="213" t="s">
        <v>76</v>
      </c>
      <c r="E267" s="214" t="s">
        <v>131</v>
      </c>
      <c r="F267" s="214" t="s">
        <v>132</v>
      </c>
      <c r="G267" s="212"/>
      <c r="H267" s="212"/>
      <c r="I267" s="215"/>
      <c r="J267" s="216">
        <f>BK267</f>
        <v>0</v>
      </c>
      <c r="K267" s="212"/>
      <c r="L267" s="217"/>
      <c r="M267" s="218"/>
      <c r="N267" s="219"/>
      <c r="O267" s="219"/>
      <c r="P267" s="220">
        <f>P268</f>
        <v>0</v>
      </c>
      <c r="Q267" s="219"/>
      <c r="R267" s="220">
        <f>R268</f>
        <v>0</v>
      </c>
      <c r="S267" s="219"/>
      <c r="T267" s="221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2" t="s">
        <v>211</v>
      </c>
      <c r="AT267" s="223" t="s">
        <v>76</v>
      </c>
      <c r="AU267" s="223" t="s">
        <v>77</v>
      </c>
      <c r="AY267" s="222" t="s">
        <v>175</v>
      </c>
      <c r="BK267" s="224">
        <f>BK268</f>
        <v>0</v>
      </c>
    </row>
    <row r="268" s="12" customFormat="1" ht="22.8" customHeight="1">
      <c r="A268" s="12"/>
      <c r="B268" s="211"/>
      <c r="C268" s="212"/>
      <c r="D268" s="213" t="s">
        <v>76</v>
      </c>
      <c r="E268" s="225" t="s">
        <v>2688</v>
      </c>
      <c r="F268" s="225" t="s">
        <v>2689</v>
      </c>
      <c r="G268" s="212"/>
      <c r="H268" s="212"/>
      <c r="I268" s="215"/>
      <c r="J268" s="226">
        <f>BK268</f>
        <v>0</v>
      </c>
      <c r="K268" s="212"/>
      <c r="L268" s="217"/>
      <c r="M268" s="218"/>
      <c r="N268" s="219"/>
      <c r="O268" s="219"/>
      <c r="P268" s="220">
        <f>SUM(P269:P272)</f>
        <v>0</v>
      </c>
      <c r="Q268" s="219"/>
      <c r="R268" s="220">
        <f>SUM(R269:R272)</f>
        <v>0</v>
      </c>
      <c r="S268" s="219"/>
      <c r="T268" s="221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2" t="s">
        <v>211</v>
      </c>
      <c r="AT268" s="223" t="s">
        <v>76</v>
      </c>
      <c r="AU268" s="223" t="s">
        <v>85</v>
      </c>
      <c r="AY268" s="222" t="s">
        <v>175</v>
      </c>
      <c r="BK268" s="224">
        <f>SUM(BK269:BK272)</f>
        <v>0</v>
      </c>
    </row>
    <row r="269" s="2" customFormat="1" ht="24.15" customHeight="1">
      <c r="A269" s="39"/>
      <c r="B269" s="40"/>
      <c r="C269" s="227" t="s">
        <v>1026</v>
      </c>
      <c r="D269" s="227" t="s">
        <v>177</v>
      </c>
      <c r="E269" s="228" t="s">
        <v>2690</v>
      </c>
      <c r="F269" s="229" t="s">
        <v>2691</v>
      </c>
      <c r="G269" s="230" t="s">
        <v>2692</v>
      </c>
      <c r="H269" s="231">
        <v>1</v>
      </c>
      <c r="I269" s="232"/>
      <c r="J269" s="233">
        <f>ROUND(I269*H269,2)</f>
        <v>0</v>
      </c>
      <c r="K269" s="229" t="s">
        <v>2693</v>
      </c>
      <c r="L269" s="45"/>
      <c r="M269" s="234" t="s">
        <v>1</v>
      </c>
      <c r="N269" s="235" t="s">
        <v>42</v>
      </c>
      <c r="O269" s="92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2694</v>
      </c>
      <c r="AT269" s="238" t="s">
        <v>177</v>
      </c>
      <c r="AU269" s="238" t="s">
        <v>87</v>
      </c>
      <c r="AY269" s="18" t="s">
        <v>175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2694</v>
      </c>
      <c r="BM269" s="238" t="s">
        <v>2695</v>
      </c>
    </row>
    <row r="270" s="2" customFormat="1" ht="24.15" customHeight="1">
      <c r="A270" s="39"/>
      <c r="B270" s="40"/>
      <c r="C270" s="227" t="s">
        <v>1031</v>
      </c>
      <c r="D270" s="227" t="s">
        <v>177</v>
      </c>
      <c r="E270" s="228" t="s">
        <v>2696</v>
      </c>
      <c r="F270" s="229" t="s">
        <v>2697</v>
      </c>
      <c r="G270" s="230" t="s">
        <v>2692</v>
      </c>
      <c r="H270" s="231">
        <v>1</v>
      </c>
      <c r="I270" s="232"/>
      <c r="J270" s="233">
        <f>ROUND(I270*H270,2)</f>
        <v>0</v>
      </c>
      <c r="K270" s="229" t="s">
        <v>2693</v>
      </c>
      <c r="L270" s="45"/>
      <c r="M270" s="234" t="s">
        <v>1</v>
      </c>
      <c r="N270" s="235" t="s">
        <v>42</v>
      </c>
      <c r="O270" s="92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2694</v>
      </c>
      <c r="AT270" s="238" t="s">
        <v>177</v>
      </c>
      <c r="AU270" s="238" t="s">
        <v>87</v>
      </c>
      <c r="AY270" s="18" t="s">
        <v>175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85</v>
      </c>
      <c r="BK270" s="239">
        <f>ROUND(I270*H270,2)</f>
        <v>0</v>
      </c>
      <c r="BL270" s="18" t="s">
        <v>2694</v>
      </c>
      <c r="BM270" s="238" t="s">
        <v>2698</v>
      </c>
    </row>
    <row r="271" s="2" customFormat="1" ht="16.5" customHeight="1">
      <c r="A271" s="39"/>
      <c r="B271" s="40"/>
      <c r="C271" s="227" t="s">
        <v>1036</v>
      </c>
      <c r="D271" s="227" t="s">
        <v>177</v>
      </c>
      <c r="E271" s="228" t="s">
        <v>2699</v>
      </c>
      <c r="F271" s="229" t="s">
        <v>2700</v>
      </c>
      <c r="G271" s="230" t="s">
        <v>2692</v>
      </c>
      <c r="H271" s="231">
        <v>1</v>
      </c>
      <c r="I271" s="232"/>
      <c r="J271" s="233">
        <f>ROUND(I271*H271,2)</f>
        <v>0</v>
      </c>
      <c r="K271" s="229" t="s">
        <v>2490</v>
      </c>
      <c r="L271" s="45"/>
      <c r="M271" s="234" t="s">
        <v>1</v>
      </c>
      <c r="N271" s="235" t="s">
        <v>42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2694</v>
      </c>
      <c r="AT271" s="238" t="s">
        <v>177</v>
      </c>
      <c r="AU271" s="238" t="s">
        <v>87</v>
      </c>
      <c r="AY271" s="18" t="s">
        <v>175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2694</v>
      </c>
      <c r="BM271" s="238" t="s">
        <v>2701</v>
      </c>
    </row>
    <row r="272" s="2" customFormat="1" ht="16.5" customHeight="1">
      <c r="A272" s="39"/>
      <c r="B272" s="40"/>
      <c r="C272" s="227" t="s">
        <v>1042</v>
      </c>
      <c r="D272" s="227" t="s">
        <v>177</v>
      </c>
      <c r="E272" s="228" t="s">
        <v>2702</v>
      </c>
      <c r="F272" s="229" t="s">
        <v>2703</v>
      </c>
      <c r="G272" s="230" t="s">
        <v>2692</v>
      </c>
      <c r="H272" s="231">
        <v>1</v>
      </c>
      <c r="I272" s="232"/>
      <c r="J272" s="233">
        <f>ROUND(I272*H272,2)</f>
        <v>0</v>
      </c>
      <c r="K272" s="229" t="s">
        <v>2417</v>
      </c>
      <c r="L272" s="45"/>
      <c r="M272" s="304" t="s">
        <v>1</v>
      </c>
      <c r="N272" s="305" t="s">
        <v>42</v>
      </c>
      <c r="O272" s="306"/>
      <c r="P272" s="307">
        <f>O272*H272</f>
        <v>0</v>
      </c>
      <c r="Q272" s="307">
        <v>0</v>
      </c>
      <c r="R272" s="307">
        <f>Q272*H272</f>
        <v>0</v>
      </c>
      <c r="S272" s="307">
        <v>0</v>
      </c>
      <c r="T272" s="30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2694</v>
      </c>
      <c r="AT272" s="238" t="s">
        <v>177</v>
      </c>
      <c r="AU272" s="238" t="s">
        <v>87</v>
      </c>
      <c r="AY272" s="18" t="s">
        <v>175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2694</v>
      </c>
      <c r="BM272" s="238" t="s">
        <v>2704</v>
      </c>
    </row>
    <row r="273" s="2" customFormat="1" ht="6.96" customHeight="1">
      <c r="A273" s="39"/>
      <c r="B273" s="67"/>
      <c r="C273" s="68"/>
      <c r="D273" s="68"/>
      <c r="E273" s="68"/>
      <c r="F273" s="68"/>
      <c r="G273" s="68"/>
      <c r="H273" s="68"/>
      <c r="I273" s="68"/>
      <c r="J273" s="68"/>
      <c r="K273" s="68"/>
      <c r="L273" s="45"/>
      <c r="M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</row>
  </sheetData>
  <sheetProtection sheet="1" autoFilter="0" formatColumns="0" formatRows="0" objects="1" scenarios="1" spinCount="100000" saltValue="NrdfrVCgKeXMwl7+Mo+ZINQ5hYZ0Xi6poNVRXMQwO4Cox8YdbQRxtfHIvNECc9/7EUdUiLfcnSmW9SBF0k4VaQ==" hashValue="hR7zSZ2TfGszxz+JPWVxHOz249c+q1EPnnvn7c3yfCTeXQNGi5FrMCSK2BT/sSlrgsaBQY1gM0KmNXx2u7n5xw==" algorithmName="SHA-512" password="CC35"/>
  <autoFilter ref="C125:K27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135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2705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ROUND((SUM(BE121:BE193)),  2)</f>
        <v>0</v>
      </c>
      <c r="G33" s="39"/>
      <c r="H33" s="39"/>
      <c r="I33" s="165">
        <v>0.20999999999999999</v>
      </c>
      <c r="J33" s="164">
        <f>ROUND(((SUM(BE121:BE193))*I33),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ROUND((SUM(BF121:BF193)),  2)</f>
        <v>0</v>
      </c>
      <c r="G34" s="39"/>
      <c r="H34" s="39"/>
      <c r="I34" s="165">
        <v>0.14999999999999999</v>
      </c>
      <c r="J34" s="164">
        <f>ROUND(((SUM(BF121:BF193))*I34),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ROUND((SUM(BG121:BG193)),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ROUND((SUM(BH121:BH193)),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ROUND((SUM(BI121:BI193)),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09 -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Rychnov nad Kněžnou</v>
      </c>
      <c r="G89" s="41"/>
      <c r="H89" s="41"/>
      <c r="I89" s="33" t="s">
        <v>22</v>
      </c>
      <c r="J89" s="80" t="str">
        <f>IF(J12="","",J12)</f>
        <v>15. 9. 2023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Rychnov nad Kněžnou</v>
      </c>
      <c r="G91" s="41"/>
      <c r="H91" s="41"/>
      <c r="I91" s="33" t="s">
        <v>30</v>
      </c>
      <c r="J91" s="37" t="str">
        <f>E21</f>
        <v>IRBOS s.r.o., Kostelec nad Orlicí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138</v>
      </c>
      <c r="D94" s="186"/>
      <c r="E94" s="186"/>
      <c r="F94" s="186"/>
      <c r="G94" s="186"/>
      <c r="H94" s="186"/>
      <c r="I94" s="186"/>
      <c r="J94" s="187" t="s">
        <v>139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140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141</v>
      </c>
    </row>
    <row r="97" s="9" customFormat="1" ht="24.96" customHeight="1">
      <c r="A97" s="9"/>
      <c r="B97" s="189"/>
      <c r="C97" s="190"/>
      <c r="D97" s="191" t="s">
        <v>142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143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574</v>
      </c>
      <c r="E99" s="197"/>
      <c r="F99" s="197"/>
      <c r="G99" s="197"/>
      <c r="H99" s="197"/>
      <c r="I99" s="197"/>
      <c r="J99" s="198">
        <f>J146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144</v>
      </c>
      <c r="E100" s="197"/>
      <c r="F100" s="197"/>
      <c r="G100" s="197"/>
      <c r="H100" s="197"/>
      <c r="I100" s="197"/>
      <c r="J100" s="198">
        <f>J163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576</v>
      </c>
      <c r="E101" s="197"/>
      <c r="F101" s="197"/>
      <c r="G101" s="197"/>
      <c r="H101" s="197"/>
      <c r="I101" s="197"/>
      <c r="J101" s="198">
        <f>J192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Administrativní zázemí VAK Rychnov nad Kněžnou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135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09 - Zpevněné plochy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Rychnov nad Kněžnou</v>
      </c>
      <c r="G115" s="41"/>
      <c r="H115" s="41"/>
      <c r="I115" s="33" t="s">
        <v>22</v>
      </c>
      <c r="J115" s="80" t="str">
        <f>IF(J12="","",J12)</f>
        <v>15. 9. 2023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Město Rychnov nad Kněžnou</v>
      </c>
      <c r="G117" s="41"/>
      <c r="H117" s="41"/>
      <c r="I117" s="33" t="s">
        <v>30</v>
      </c>
      <c r="J117" s="37" t="str">
        <f>E21</f>
        <v>IRBOS s.r.o., Kostelec nad Orlicí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161</v>
      </c>
      <c r="D120" s="203" t="s">
        <v>62</v>
      </c>
      <c r="E120" s="203" t="s">
        <v>58</v>
      </c>
      <c r="F120" s="203" t="s">
        <v>59</v>
      </c>
      <c r="G120" s="203" t="s">
        <v>162</v>
      </c>
      <c r="H120" s="203" t="s">
        <v>163</v>
      </c>
      <c r="I120" s="203" t="s">
        <v>164</v>
      </c>
      <c r="J120" s="203" t="s">
        <v>139</v>
      </c>
      <c r="K120" s="204" t="s">
        <v>165</v>
      </c>
      <c r="L120" s="205"/>
      <c r="M120" s="101" t="s">
        <v>1</v>
      </c>
      <c r="N120" s="102" t="s">
        <v>41</v>
      </c>
      <c r="O120" s="102" t="s">
        <v>166</v>
      </c>
      <c r="P120" s="102" t="s">
        <v>167</v>
      </c>
      <c r="Q120" s="102" t="s">
        <v>168</v>
      </c>
      <c r="R120" s="102" t="s">
        <v>169</v>
      </c>
      <c r="S120" s="102" t="s">
        <v>170</v>
      </c>
      <c r="T120" s="103" t="s">
        <v>171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172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54.093138400000001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141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76</v>
      </c>
      <c r="E122" s="214" t="s">
        <v>173</v>
      </c>
      <c r="F122" s="214" t="s">
        <v>174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P123+P146+P163+P192</f>
        <v>0</v>
      </c>
      <c r="Q122" s="219"/>
      <c r="R122" s="220">
        <f>R123+R146+R163+R192</f>
        <v>54.093138400000001</v>
      </c>
      <c r="S122" s="219"/>
      <c r="T122" s="221">
        <f>T123+T146+T163+T192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85</v>
      </c>
      <c r="AT122" s="223" t="s">
        <v>76</v>
      </c>
      <c r="AU122" s="223" t="s">
        <v>77</v>
      </c>
      <c r="AY122" s="222" t="s">
        <v>175</v>
      </c>
      <c r="BK122" s="224">
        <f>BK123+BK146+BK163+BK192</f>
        <v>0</v>
      </c>
    </row>
    <row r="123" s="12" customFormat="1" ht="22.8" customHeight="1">
      <c r="A123" s="12"/>
      <c r="B123" s="211"/>
      <c r="C123" s="212"/>
      <c r="D123" s="213" t="s">
        <v>76</v>
      </c>
      <c r="E123" s="225" t="s">
        <v>85</v>
      </c>
      <c r="F123" s="225" t="s">
        <v>176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SUM(P124:P145)</f>
        <v>0</v>
      </c>
      <c r="Q123" s="219"/>
      <c r="R123" s="220">
        <f>SUM(R124:R145)</f>
        <v>0</v>
      </c>
      <c r="S123" s="219"/>
      <c r="T123" s="221">
        <f>SUM(T124:T145)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85</v>
      </c>
      <c r="AT123" s="223" t="s">
        <v>76</v>
      </c>
      <c r="AU123" s="223" t="s">
        <v>85</v>
      </c>
      <c r="AY123" s="222" t="s">
        <v>175</v>
      </c>
      <c r="BK123" s="224">
        <f>SUM(BK124:BK145)</f>
        <v>0</v>
      </c>
    </row>
    <row r="124" s="2" customFormat="1" ht="24.15" customHeight="1">
      <c r="A124" s="39"/>
      <c r="B124" s="40"/>
      <c r="C124" s="227" t="s">
        <v>85</v>
      </c>
      <c r="D124" s="227" t="s">
        <v>177</v>
      </c>
      <c r="E124" s="228" t="s">
        <v>2706</v>
      </c>
      <c r="F124" s="229" t="s">
        <v>2707</v>
      </c>
      <c r="G124" s="230" t="s">
        <v>180</v>
      </c>
      <c r="H124" s="231">
        <v>142.69999999999999</v>
      </c>
      <c r="I124" s="232"/>
      <c r="J124" s="233">
        <f>ROUND(I124*H124,2)</f>
        <v>0</v>
      </c>
      <c r="K124" s="229" t="s">
        <v>181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182</v>
      </c>
      <c r="AT124" s="238" t="s">
        <v>177</v>
      </c>
      <c r="AU124" s="238" t="s">
        <v>87</v>
      </c>
      <c r="AY124" s="18" t="s">
        <v>175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182</v>
      </c>
      <c r="BM124" s="238" t="s">
        <v>2708</v>
      </c>
    </row>
    <row r="125" s="13" customFormat="1">
      <c r="A125" s="13"/>
      <c r="B125" s="240"/>
      <c r="C125" s="241"/>
      <c r="D125" s="242" t="s">
        <v>184</v>
      </c>
      <c r="E125" s="243" t="s">
        <v>1</v>
      </c>
      <c r="F125" s="244" t="s">
        <v>2709</v>
      </c>
      <c r="G125" s="241"/>
      <c r="H125" s="243" t="s">
        <v>1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184</v>
      </c>
      <c r="AU125" s="250" t="s">
        <v>87</v>
      </c>
      <c r="AV125" s="13" t="s">
        <v>85</v>
      </c>
      <c r="AW125" s="13" t="s">
        <v>32</v>
      </c>
      <c r="AX125" s="13" t="s">
        <v>77</v>
      </c>
      <c r="AY125" s="250" t="s">
        <v>175</v>
      </c>
    </row>
    <row r="126" s="14" customFormat="1">
      <c r="A126" s="14"/>
      <c r="B126" s="251"/>
      <c r="C126" s="252"/>
      <c r="D126" s="242" t="s">
        <v>184</v>
      </c>
      <c r="E126" s="253" t="s">
        <v>1</v>
      </c>
      <c r="F126" s="254" t="s">
        <v>1731</v>
      </c>
      <c r="G126" s="252"/>
      <c r="H126" s="255">
        <v>6.2999999999999998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184</v>
      </c>
      <c r="AU126" s="261" t="s">
        <v>87</v>
      </c>
      <c r="AV126" s="14" t="s">
        <v>87</v>
      </c>
      <c r="AW126" s="14" t="s">
        <v>32</v>
      </c>
      <c r="AX126" s="14" t="s">
        <v>77</v>
      </c>
      <c r="AY126" s="261" t="s">
        <v>175</v>
      </c>
    </row>
    <row r="127" s="13" customFormat="1">
      <c r="A127" s="13"/>
      <c r="B127" s="240"/>
      <c r="C127" s="241"/>
      <c r="D127" s="242" t="s">
        <v>184</v>
      </c>
      <c r="E127" s="243" t="s">
        <v>1</v>
      </c>
      <c r="F127" s="244" t="s">
        <v>2710</v>
      </c>
      <c r="G127" s="241"/>
      <c r="H127" s="243" t="s">
        <v>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184</v>
      </c>
      <c r="AU127" s="250" t="s">
        <v>87</v>
      </c>
      <c r="AV127" s="13" t="s">
        <v>85</v>
      </c>
      <c r="AW127" s="13" t="s">
        <v>32</v>
      </c>
      <c r="AX127" s="13" t="s">
        <v>77</v>
      </c>
      <c r="AY127" s="250" t="s">
        <v>175</v>
      </c>
    </row>
    <row r="128" s="14" customFormat="1">
      <c r="A128" s="14"/>
      <c r="B128" s="251"/>
      <c r="C128" s="252"/>
      <c r="D128" s="242" t="s">
        <v>184</v>
      </c>
      <c r="E128" s="253" t="s">
        <v>1</v>
      </c>
      <c r="F128" s="254" t="s">
        <v>2711</v>
      </c>
      <c r="G128" s="252"/>
      <c r="H128" s="255">
        <v>136.40000000000001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184</v>
      </c>
      <c r="AU128" s="261" t="s">
        <v>87</v>
      </c>
      <c r="AV128" s="14" t="s">
        <v>87</v>
      </c>
      <c r="AW128" s="14" t="s">
        <v>32</v>
      </c>
      <c r="AX128" s="14" t="s">
        <v>77</v>
      </c>
      <c r="AY128" s="261" t="s">
        <v>175</v>
      </c>
    </row>
    <row r="129" s="15" customFormat="1">
      <c r="A129" s="15"/>
      <c r="B129" s="262"/>
      <c r="C129" s="263"/>
      <c r="D129" s="242" t="s">
        <v>184</v>
      </c>
      <c r="E129" s="264" t="s">
        <v>1</v>
      </c>
      <c r="F129" s="265" t="s">
        <v>191</v>
      </c>
      <c r="G129" s="263"/>
      <c r="H129" s="266">
        <v>142.70000000000002</v>
      </c>
      <c r="I129" s="267"/>
      <c r="J129" s="263"/>
      <c r="K129" s="263"/>
      <c r="L129" s="268"/>
      <c r="M129" s="269"/>
      <c r="N129" s="270"/>
      <c r="O129" s="270"/>
      <c r="P129" s="270"/>
      <c r="Q129" s="270"/>
      <c r="R129" s="270"/>
      <c r="S129" s="270"/>
      <c r="T129" s="27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2" t="s">
        <v>184</v>
      </c>
      <c r="AU129" s="272" t="s">
        <v>87</v>
      </c>
      <c r="AV129" s="15" t="s">
        <v>182</v>
      </c>
      <c r="AW129" s="15" t="s">
        <v>32</v>
      </c>
      <c r="AX129" s="15" t="s">
        <v>85</v>
      </c>
      <c r="AY129" s="272" t="s">
        <v>175</v>
      </c>
    </row>
    <row r="130" s="2" customFormat="1" ht="33" customHeight="1">
      <c r="A130" s="39"/>
      <c r="B130" s="40"/>
      <c r="C130" s="227" t="s">
        <v>87</v>
      </c>
      <c r="D130" s="227" t="s">
        <v>177</v>
      </c>
      <c r="E130" s="228" t="s">
        <v>2712</v>
      </c>
      <c r="F130" s="229" t="s">
        <v>2713</v>
      </c>
      <c r="G130" s="230" t="s">
        <v>195</v>
      </c>
      <c r="H130" s="231">
        <v>42.810000000000002</v>
      </c>
      <c r="I130" s="232"/>
      <c r="J130" s="233">
        <f>ROUND(I130*H130,2)</f>
        <v>0</v>
      </c>
      <c r="K130" s="229" t="s">
        <v>181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177</v>
      </c>
      <c r="AU130" s="238" t="s">
        <v>87</v>
      </c>
      <c r="AY130" s="18" t="s">
        <v>175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182</v>
      </c>
      <c r="BM130" s="238" t="s">
        <v>2714</v>
      </c>
    </row>
    <row r="131" s="14" customFormat="1">
      <c r="A131" s="14"/>
      <c r="B131" s="251"/>
      <c r="C131" s="252"/>
      <c r="D131" s="242" t="s">
        <v>184</v>
      </c>
      <c r="E131" s="253" t="s">
        <v>1</v>
      </c>
      <c r="F131" s="254" t="s">
        <v>2715</v>
      </c>
      <c r="G131" s="252"/>
      <c r="H131" s="255">
        <v>42.810000000000002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184</v>
      </c>
      <c r="AU131" s="261" t="s">
        <v>87</v>
      </c>
      <c r="AV131" s="14" t="s">
        <v>87</v>
      </c>
      <c r="AW131" s="14" t="s">
        <v>32</v>
      </c>
      <c r="AX131" s="14" t="s">
        <v>85</v>
      </c>
      <c r="AY131" s="261" t="s">
        <v>175</v>
      </c>
    </row>
    <row r="132" s="2" customFormat="1" ht="24.15" customHeight="1">
      <c r="A132" s="39"/>
      <c r="B132" s="40"/>
      <c r="C132" s="227" t="s">
        <v>192</v>
      </c>
      <c r="D132" s="227" t="s">
        <v>177</v>
      </c>
      <c r="E132" s="228" t="s">
        <v>2716</v>
      </c>
      <c r="F132" s="229" t="s">
        <v>2717</v>
      </c>
      <c r="G132" s="230" t="s">
        <v>195</v>
      </c>
      <c r="H132" s="231">
        <v>71.349999999999994</v>
      </c>
      <c r="I132" s="232"/>
      <c r="J132" s="233">
        <f>ROUND(I132*H132,2)</f>
        <v>0</v>
      </c>
      <c r="K132" s="229" t="s">
        <v>181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177</v>
      </c>
      <c r="AU132" s="238" t="s">
        <v>87</v>
      </c>
      <c r="AY132" s="18" t="s">
        <v>175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182</v>
      </c>
      <c r="BM132" s="238" t="s">
        <v>2718</v>
      </c>
    </row>
    <row r="133" s="14" customFormat="1">
      <c r="A133" s="14"/>
      <c r="B133" s="251"/>
      <c r="C133" s="252"/>
      <c r="D133" s="242" t="s">
        <v>184</v>
      </c>
      <c r="E133" s="253" t="s">
        <v>1</v>
      </c>
      <c r="F133" s="254" t="s">
        <v>2719</v>
      </c>
      <c r="G133" s="252"/>
      <c r="H133" s="255">
        <v>42.810000000000002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184</v>
      </c>
      <c r="AU133" s="261" t="s">
        <v>87</v>
      </c>
      <c r="AV133" s="14" t="s">
        <v>87</v>
      </c>
      <c r="AW133" s="14" t="s">
        <v>32</v>
      </c>
      <c r="AX133" s="14" t="s">
        <v>77</v>
      </c>
      <c r="AY133" s="261" t="s">
        <v>175</v>
      </c>
    </row>
    <row r="134" s="13" customFormat="1">
      <c r="A134" s="13"/>
      <c r="B134" s="240"/>
      <c r="C134" s="241"/>
      <c r="D134" s="242" t="s">
        <v>184</v>
      </c>
      <c r="E134" s="243" t="s">
        <v>1</v>
      </c>
      <c r="F134" s="244" t="s">
        <v>2720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184</v>
      </c>
      <c r="AU134" s="250" t="s">
        <v>87</v>
      </c>
      <c r="AV134" s="13" t="s">
        <v>85</v>
      </c>
      <c r="AW134" s="13" t="s">
        <v>32</v>
      </c>
      <c r="AX134" s="13" t="s">
        <v>77</v>
      </c>
      <c r="AY134" s="250" t="s">
        <v>175</v>
      </c>
    </row>
    <row r="135" s="14" customFormat="1">
      <c r="A135" s="14"/>
      <c r="B135" s="251"/>
      <c r="C135" s="252"/>
      <c r="D135" s="242" t="s">
        <v>184</v>
      </c>
      <c r="E135" s="253" t="s">
        <v>1</v>
      </c>
      <c r="F135" s="254" t="s">
        <v>2721</v>
      </c>
      <c r="G135" s="252"/>
      <c r="H135" s="255">
        <v>28.539999999999999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184</v>
      </c>
      <c r="AU135" s="261" t="s">
        <v>87</v>
      </c>
      <c r="AV135" s="14" t="s">
        <v>87</v>
      </c>
      <c r="AW135" s="14" t="s">
        <v>32</v>
      </c>
      <c r="AX135" s="14" t="s">
        <v>77</v>
      </c>
      <c r="AY135" s="261" t="s">
        <v>175</v>
      </c>
    </row>
    <row r="136" s="15" customFormat="1">
      <c r="A136" s="15"/>
      <c r="B136" s="262"/>
      <c r="C136" s="263"/>
      <c r="D136" s="242" t="s">
        <v>184</v>
      </c>
      <c r="E136" s="264" t="s">
        <v>1</v>
      </c>
      <c r="F136" s="265" t="s">
        <v>191</v>
      </c>
      <c r="G136" s="263"/>
      <c r="H136" s="266">
        <v>71.349999999999994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2" t="s">
        <v>184</v>
      </c>
      <c r="AU136" s="272" t="s">
        <v>87</v>
      </c>
      <c r="AV136" s="15" t="s">
        <v>182</v>
      </c>
      <c r="AW136" s="15" t="s">
        <v>32</v>
      </c>
      <c r="AX136" s="15" t="s">
        <v>85</v>
      </c>
      <c r="AY136" s="272" t="s">
        <v>175</v>
      </c>
    </row>
    <row r="137" s="2" customFormat="1" ht="37.8" customHeight="1">
      <c r="A137" s="39"/>
      <c r="B137" s="40"/>
      <c r="C137" s="227" t="s">
        <v>182</v>
      </c>
      <c r="D137" s="227" t="s">
        <v>177</v>
      </c>
      <c r="E137" s="228" t="s">
        <v>2722</v>
      </c>
      <c r="F137" s="229" t="s">
        <v>2723</v>
      </c>
      <c r="G137" s="230" t="s">
        <v>195</v>
      </c>
      <c r="H137" s="231">
        <v>71.349999999999994</v>
      </c>
      <c r="I137" s="232"/>
      <c r="J137" s="233">
        <f>ROUND(I137*H137,2)</f>
        <v>0</v>
      </c>
      <c r="K137" s="229" t="s">
        <v>181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182</v>
      </c>
      <c r="AT137" s="238" t="s">
        <v>177</v>
      </c>
      <c r="AU137" s="238" t="s">
        <v>87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182</v>
      </c>
      <c r="BM137" s="238" t="s">
        <v>2724</v>
      </c>
    </row>
    <row r="138" s="13" customFormat="1">
      <c r="A138" s="13"/>
      <c r="B138" s="240"/>
      <c r="C138" s="241"/>
      <c r="D138" s="242" t="s">
        <v>184</v>
      </c>
      <c r="E138" s="243" t="s">
        <v>1</v>
      </c>
      <c r="F138" s="244" t="s">
        <v>2725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184</v>
      </c>
      <c r="AU138" s="250" t="s">
        <v>87</v>
      </c>
      <c r="AV138" s="13" t="s">
        <v>85</v>
      </c>
      <c r="AW138" s="13" t="s">
        <v>32</v>
      </c>
      <c r="AX138" s="13" t="s">
        <v>77</v>
      </c>
      <c r="AY138" s="250" t="s">
        <v>175</v>
      </c>
    </row>
    <row r="139" s="14" customFormat="1">
      <c r="A139" s="14"/>
      <c r="B139" s="251"/>
      <c r="C139" s="252"/>
      <c r="D139" s="242" t="s">
        <v>184</v>
      </c>
      <c r="E139" s="253" t="s">
        <v>1</v>
      </c>
      <c r="F139" s="254" t="s">
        <v>2726</v>
      </c>
      <c r="G139" s="252"/>
      <c r="H139" s="255">
        <v>71.349999999999994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184</v>
      </c>
      <c r="AU139" s="261" t="s">
        <v>87</v>
      </c>
      <c r="AV139" s="14" t="s">
        <v>87</v>
      </c>
      <c r="AW139" s="14" t="s">
        <v>32</v>
      </c>
      <c r="AX139" s="14" t="s">
        <v>85</v>
      </c>
      <c r="AY139" s="261" t="s">
        <v>175</v>
      </c>
    </row>
    <row r="140" s="2" customFormat="1" ht="16.5" customHeight="1">
      <c r="A140" s="39"/>
      <c r="B140" s="40"/>
      <c r="C140" s="227" t="s">
        <v>211</v>
      </c>
      <c r="D140" s="227" t="s">
        <v>177</v>
      </c>
      <c r="E140" s="228" t="s">
        <v>2727</v>
      </c>
      <c r="F140" s="229" t="s">
        <v>2728</v>
      </c>
      <c r="G140" s="230" t="s">
        <v>195</v>
      </c>
      <c r="H140" s="231">
        <v>71.349999999999994</v>
      </c>
      <c r="I140" s="232"/>
      <c r="J140" s="233">
        <f>ROUND(I140*H140,2)</f>
        <v>0</v>
      </c>
      <c r="K140" s="229" t="s">
        <v>271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177</v>
      </c>
      <c r="AU140" s="238" t="s">
        <v>87</v>
      </c>
      <c r="AY140" s="18" t="s">
        <v>175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182</v>
      </c>
      <c r="BM140" s="238" t="s">
        <v>2729</v>
      </c>
    </row>
    <row r="141" s="14" customFormat="1">
      <c r="A141" s="14"/>
      <c r="B141" s="251"/>
      <c r="C141" s="252"/>
      <c r="D141" s="242" t="s">
        <v>184</v>
      </c>
      <c r="E141" s="253" t="s">
        <v>1</v>
      </c>
      <c r="F141" s="254" t="s">
        <v>2726</v>
      </c>
      <c r="G141" s="252"/>
      <c r="H141" s="255">
        <v>71.349999999999994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184</v>
      </c>
      <c r="AU141" s="261" t="s">
        <v>87</v>
      </c>
      <c r="AV141" s="14" t="s">
        <v>87</v>
      </c>
      <c r="AW141" s="14" t="s">
        <v>32</v>
      </c>
      <c r="AX141" s="14" t="s">
        <v>85</v>
      </c>
      <c r="AY141" s="261" t="s">
        <v>175</v>
      </c>
    </row>
    <row r="142" s="2" customFormat="1" ht="33" customHeight="1">
      <c r="A142" s="39"/>
      <c r="B142" s="40"/>
      <c r="C142" s="227" t="s">
        <v>220</v>
      </c>
      <c r="D142" s="227" t="s">
        <v>177</v>
      </c>
      <c r="E142" s="228" t="s">
        <v>2730</v>
      </c>
      <c r="F142" s="229" t="s">
        <v>2731</v>
      </c>
      <c r="G142" s="230" t="s">
        <v>378</v>
      </c>
      <c r="H142" s="231">
        <v>142.69999999999999</v>
      </c>
      <c r="I142" s="232"/>
      <c r="J142" s="233">
        <f>ROUND(I142*H142,2)</f>
        <v>0</v>
      </c>
      <c r="K142" s="229" t="s">
        <v>181</v>
      </c>
      <c r="L142" s="45"/>
      <c r="M142" s="234" t="s">
        <v>1</v>
      </c>
      <c r="N142" s="235" t="s">
        <v>42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182</v>
      </c>
      <c r="AT142" s="238" t="s">
        <v>177</v>
      </c>
      <c r="AU142" s="238" t="s">
        <v>87</v>
      </c>
      <c r="AY142" s="18" t="s">
        <v>175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182</v>
      </c>
      <c r="BM142" s="238" t="s">
        <v>2732</v>
      </c>
    </row>
    <row r="143" s="14" customFormat="1">
      <c r="A143" s="14"/>
      <c r="B143" s="251"/>
      <c r="C143" s="252"/>
      <c r="D143" s="242" t="s">
        <v>184</v>
      </c>
      <c r="E143" s="253" t="s">
        <v>1</v>
      </c>
      <c r="F143" s="254" t="s">
        <v>2733</v>
      </c>
      <c r="G143" s="252"/>
      <c r="H143" s="255">
        <v>142.69999999999999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184</v>
      </c>
      <c r="AU143" s="261" t="s">
        <v>87</v>
      </c>
      <c r="AV143" s="14" t="s">
        <v>87</v>
      </c>
      <c r="AW143" s="14" t="s">
        <v>32</v>
      </c>
      <c r="AX143" s="14" t="s">
        <v>85</v>
      </c>
      <c r="AY143" s="261" t="s">
        <v>175</v>
      </c>
    </row>
    <row r="144" s="2" customFormat="1" ht="24.15" customHeight="1">
      <c r="A144" s="39"/>
      <c r="B144" s="40"/>
      <c r="C144" s="227" t="s">
        <v>225</v>
      </c>
      <c r="D144" s="227" t="s">
        <v>177</v>
      </c>
      <c r="E144" s="228" t="s">
        <v>592</v>
      </c>
      <c r="F144" s="229" t="s">
        <v>593</v>
      </c>
      <c r="G144" s="230" t="s">
        <v>180</v>
      </c>
      <c r="H144" s="231">
        <v>142.69999999999999</v>
      </c>
      <c r="I144" s="232"/>
      <c r="J144" s="233">
        <f>ROUND(I144*H144,2)</f>
        <v>0</v>
      </c>
      <c r="K144" s="229" t="s">
        <v>181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182</v>
      </c>
      <c r="AT144" s="238" t="s">
        <v>177</v>
      </c>
      <c r="AU144" s="238" t="s">
        <v>87</v>
      </c>
      <c r="AY144" s="18" t="s">
        <v>175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182</v>
      </c>
      <c r="BM144" s="238" t="s">
        <v>2734</v>
      </c>
    </row>
    <row r="145" s="14" customFormat="1">
      <c r="A145" s="14"/>
      <c r="B145" s="251"/>
      <c r="C145" s="252"/>
      <c r="D145" s="242" t="s">
        <v>184</v>
      </c>
      <c r="E145" s="253" t="s">
        <v>1</v>
      </c>
      <c r="F145" s="254" t="s">
        <v>2735</v>
      </c>
      <c r="G145" s="252"/>
      <c r="H145" s="255">
        <v>142.69999999999999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184</v>
      </c>
      <c r="AU145" s="261" t="s">
        <v>87</v>
      </c>
      <c r="AV145" s="14" t="s">
        <v>87</v>
      </c>
      <c r="AW145" s="14" t="s">
        <v>32</v>
      </c>
      <c r="AX145" s="14" t="s">
        <v>85</v>
      </c>
      <c r="AY145" s="261" t="s">
        <v>175</v>
      </c>
    </row>
    <row r="146" s="12" customFormat="1" ht="22.8" customHeight="1">
      <c r="A146" s="12"/>
      <c r="B146" s="211"/>
      <c r="C146" s="212"/>
      <c r="D146" s="213" t="s">
        <v>76</v>
      </c>
      <c r="E146" s="225" t="s">
        <v>211</v>
      </c>
      <c r="F146" s="225" t="s">
        <v>708</v>
      </c>
      <c r="G146" s="212"/>
      <c r="H146" s="212"/>
      <c r="I146" s="215"/>
      <c r="J146" s="226">
        <f>BK146</f>
        <v>0</v>
      </c>
      <c r="K146" s="212"/>
      <c r="L146" s="217"/>
      <c r="M146" s="218"/>
      <c r="N146" s="219"/>
      <c r="O146" s="219"/>
      <c r="P146" s="220">
        <f>SUM(P147:P162)</f>
        <v>0</v>
      </c>
      <c r="Q146" s="219"/>
      <c r="R146" s="220">
        <f>SUM(R147:R162)</f>
        <v>0</v>
      </c>
      <c r="S146" s="219"/>
      <c r="T146" s="221">
        <f>SUM(T147:T162)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85</v>
      </c>
      <c r="AT146" s="223" t="s">
        <v>76</v>
      </c>
      <c r="AU146" s="223" t="s">
        <v>85</v>
      </c>
      <c r="AY146" s="222" t="s">
        <v>175</v>
      </c>
      <c r="BK146" s="224">
        <f>SUM(BK147:BK162)</f>
        <v>0</v>
      </c>
    </row>
    <row r="147" s="2" customFormat="1" ht="44.25" customHeight="1">
      <c r="A147" s="39"/>
      <c r="B147" s="40"/>
      <c r="C147" s="227" t="s">
        <v>230</v>
      </c>
      <c r="D147" s="227" t="s">
        <v>177</v>
      </c>
      <c r="E147" s="228" t="s">
        <v>85</v>
      </c>
      <c r="F147" s="229" t="s">
        <v>2736</v>
      </c>
      <c r="G147" s="230" t="s">
        <v>180</v>
      </c>
      <c r="H147" s="231">
        <v>6.2999999999999998</v>
      </c>
      <c r="I147" s="232"/>
      <c r="J147" s="233">
        <f>ROUND(I147*H147,2)</f>
        <v>0</v>
      </c>
      <c r="K147" s="229" t="s">
        <v>271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182</v>
      </c>
      <c r="AT147" s="238" t="s">
        <v>177</v>
      </c>
      <c r="AU147" s="238" t="s">
        <v>87</v>
      </c>
      <c r="AY147" s="18" t="s">
        <v>175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182</v>
      </c>
      <c r="BM147" s="238" t="s">
        <v>2737</v>
      </c>
    </row>
    <row r="148" s="2" customFormat="1">
      <c r="A148" s="39"/>
      <c r="B148" s="40"/>
      <c r="C148" s="41"/>
      <c r="D148" s="242" t="s">
        <v>273</v>
      </c>
      <c r="E148" s="41"/>
      <c r="F148" s="284" t="s">
        <v>274</v>
      </c>
      <c r="G148" s="41"/>
      <c r="H148" s="41"/>
      <c r="I148" s="285"/>
      <c r="J148" s="41"/>
      <c r="K148" s="41"/>
      <c r="L148" s="45"/>
      <c r="M148" s="286"/>
      <c r="N148" s="28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273</v>
      </c>
      <c r="AU148" s="18" t="s">
        <v>87</v>
      </c>
    </row>
    <row r="149" s="13" customFormat="1">
      <c r="A149" s="13"/>
      <c r="B149" s="240"/>
      <c r="C149" s="241"/>
      <c r="D149" s="242" t="s">
        <v>184</v>
      </c>
      <c r="E149" s="243" t="s">
        <v>1</v>
      </c>
      <c r="F149" s="244" t="s">
        <v>2738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184</v>
      </c>
      <c r="AU149" s="250" t="s">
        <v>87</v>
      </c>
      <c r="AV149" s="13" t="s">
        <v>85</v>
      </c>
      <c r="AW149" s="13" t="s">
        <v>32</v>
      </c>
      <c r="AX149" s="13" t="s">
        <v>77</v>
      </c>
      <c r="AY149" s="250" t="s">
        <v>175</v>
      </c>
    </row>
    <row r="150" s="14" customFormat="1">
      <c r="A150" s="14"/>
      <c r="B150" s="251"/>
      <c r="C150" s="252"/>
      <c r="D150" s="242" t="s">
        <v>184</v>
      </c>
      <c r="E150" s="253" t="s">
        <v>1</v>
      </c>
      <c r="F150" s="254" t="s">
        <v>1731</v>
      </c>
      <c r="G150" s="252"/>
      <c r="H150" s="255">
        <v>6.2999999999999998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184</v>
      </c>
      <c r="AU150" s="261" t="s">
        <v>87</v>
      </c>
      <c r="AV150" s="14" t="s">
        <v>87</v>
      </c>
      <c r="AW150" s="14" t="s">
        <v>32</v>
      </c>
      <c r="AX150" s="14" t="s">
        <v>85</v>
      </c>
      <c r="AY150" s="261" t="s">
        <v>175</v>
      </c>
    </row>
    <row r="151" s="2" customFormat="1" ht="44.25" customHeight="1">
      <c r="A151" s="39"/>
      <c r="B151" s="40"/>
      <c r="C151" s="227" t="s">
        <v>199</v>
      </c>
      <c r="D151" s="227" t="s">
        <v>177</v>
      </c>
      <c r="E151" s="228" t="s">
        <v>87</v>
      </c>
      <c r="F151" s="229" t="s">
        <v>2739</v>
      </c>
      <c r="G151" s="230" t="s">
        <v>180</v>
      </c>
      <c r="H151" s="231">
        <v>136.40000000000001</v>
      </c>
      <c r="I151" s="232"/>
      <c r="J151" s="233">
        <f>ROUND(I151*H151,2)</f>
        <v>0</v>
      </c>
      <c r="K151" s="229" t="s">
        <v>271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182</v>
      </c>
      <c r="AT151" s="238" t="s">
        <v>177</v>
      </c>
      <c r="AU151" s="238" t="s">
        <v>87</v>
      </c>
      <c r="AY151" s="18" t="s">
        <v>175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182</v>
      </c>
      <c r="BM151" s="238" t="s">
        <v>2740</v>
      </c>
    </row>
    <row r="152" s="2" customFormat="1">
      <c r="A152" s="39"/>
      <c r="B152" s="40"/>
      <c r="C152" s="41"/>
      <c r="D152" s="242" t="s">
        <v>273</v>
      </c>
      <c r="E152" s="41"/>
      <c r="F152" s="284" t="s">
        <v>274</v>
      </c>
      <c r="G152" s="41"/>
      <c r="H152" s="41"/>
      <c r="I152" s="285"/>
      <c r="J152" s="41"/>
      <c r="K152" s="41"/>
      <c r="L152" s="45"/>
      <c r="M152" s="286"/>
      <c r="N152" s="28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273</v>
      </c>
      <c r="AU152" s="18" t="s">
        <v>87</v>
      </c>
    </row>
    <row r="153" s="13" customFormat="1">
      <c r="A153" s="13"/>
      <c r="B153" s="240"/>
      <c r="C153" s="241"/>
      <c r="D153" s="242" t="s">
        <v>184</v>
      </c>
      <c r="E153" s="243" t="s">
        <v>1</v>
      </c>
      <c r="F153" s="244" t="s">
        <v>2738</v>
      </c>
      <c r="G153" s="241"/>
      <c r="H153" s="243" t="s">
        <v>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184</v>
      </c>
      <c r="AU153" s="250" t="s">
        <v>87</v>
      </c>
      <c r="AV153" s="13" t="s">
        <v>85</v>
      </c>
      <c r="AW153" s="13" t="s">
        <v>32</v>
      </c>
      <c r="AX153" s="13" t="s">
        <v>77</v>
      </c>
      <c r="AY153" s="250" t="s">
        <v>175</v>
      </c>
    </row>
    <row r="154" s="14" customFormat="1">
      <c r="A154" s="14"/>
      <c r="B154" s="251"/>
      <c r="C154" s="252"/>
      <c r="D154" s="242" t="s">
        <v>184</v>
      </c>
      <c r="E154" s="253" t="s">
        <v>1</v>
      </c>
      <c r="F154" s="254" t="s">
        <v>2711</v>
      </c>
      <c r="G154" s="252"/>
      <c r="H154" s="255">
        <v>136.40000000000001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184</v>
      </c>
      <c r="AU154" s="261" t="s">
        <v>87</v>
      </c>
      <c r="AV154" s="14" t="s">
        <v>87</v>
      </c>
      <c r="AW154" s="14" t="s">
        <v>32</v>
      </c>
      <c r="AX154" s="14" t="s">
        <v>85</v>
      </c>
      <c r="AY154" s="261" t="s">
        <v>175</v>
      </c>
    </row>
    <row r="155" s="2" customFormat="1" ht="44.25" customHeight="1">
      <c r="A155" s="39"/>
      <c r="B155" s="40"/>
      <c r="C155" s="227" t="s">
        <v>238</v>
      </c>
      <c r="D155" s="227" t="s">
        <v>177</v>
      </c>
      <c r="E155" s="228" t="s">
        <v>192</v>
      </c>
      <c r="F155" s="229" t="s">
        <v>2741</v>
      </c>
      <c r="G155" s="230" t="s">
        <v>180</v>
      </c>
      <c r="H155" s="231">
        <v>17.5</v>
      </c>
      <c r="I155" s="232"/>
      <c r="J155" s="233">
        <f>ROUND(I155*H155,2)</f>
        <v>0</v>
      </c>
      <c r="K155" s="229" t="s">
        <v>271</v>
      </c>
      <c r="L155" s="45"/>
      <c r="M155" s="234" t="s">
        <v>1</v>
      </c>
      <c r="N155" s="235" t="s">
        <v>42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182</v>
      </c>
      <c r="AT155" s="238" t="s">
        <v>177</v>
      </c>
      <c r="AU155" s="238" t="s">
        <v>87</v>
      </c>
      <c r="AY155" s="18" t="s">
        <v>175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182</v>
      </c>
      <c r="BM155" s="238" t="s">
        <v>2742</v>
      </c>
    </row>
    <row r="156" s="2" customFormat="1">
      <c r="A156" s="39"/>
      <c r="B156" s="40"/>
      <c r="C156" s="41"/>
      <c r="D156" s="242" t="s">
        <v>273</v>
      </c>
      <c r="E156" s="41"/>
      <c r="F156" s="284" t="s">
        <v>274</v>
      </c>
      <c r="G156" s="41"/>
      <c r="H156" s="41"/>
      <c r="I156" s="285"/>
      <c r="J156" s="41"/>
      <c r="K156" s="41"/>
      <c r="L156" s="45"/>
      <c r="M156" s="286"/>
      <c r="N156" s="28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273</v>
      </c>
      <c r="AU156" s="18" t="s">
        <v>87</v>
      </c>
    </row>
    <row r="157" s="13" customFormat="1">
      <c r="A157" s="13"/>
      <c r="B157" s="240"/>
      <c r="C157" s="241"/>
      <c r="D157" s="242" t="s">
        <v>184</v>
      </c>
      <c r="E157" s="243" t="s">
        <v>1</v>
      </c>
      <c r="F157" s="244" t="s">
        <v>2738</v>
      </c>
      <c r="G157" s="241"/>
      <c r="H157" s="243" t="s">
        <v>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184</v>
      </c>
      <c r="AU157" s="250" t="s">
        <v>87</v>
      </c>
      <c r="AV157" s="13" t="s">
        <v>85</v>
      </c>
      <c r="AW157" s="13" t="s">
        <v>32</v>
      </c>
      <c r="AX157" s="13" t="s">
        <v>77</v>
      </c>
      <c r="AY157" s="250" t="s">
        <v>175</v>
      </c>
    </row>
    <row r="158" s="14" customFormat="1">
      <c r="A158" s="14"/>
      <c r="B158" s="251"/>
      <c r="C158" s="252"/>
      <c r="D158" s="242" t="s">
        <v>184</v>
      </c>
      <c r="E158" s="253" t="s">
        <v>1</v>
      </c>
      <c r="F158" s="254" t="s">
        <v>186</v>
      </c>
      <c r="G158" s="252"/>
      <c r="H158" s="255">
        <v>17.5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184</v>
      </c>
      <c r="AU158" s="261" t="s">
        <v>87</v>
      </c>
      <c r="AV158" s="14" t="s">
        <v>87</v>
      </c>
      <c r="AW158" s="14" t="s">
        <v>32</v>
      </c>
      <c r="AX158" s="14" t="s">
        <v>85</v>
      </c>
      <c r="AY158" s="261" t="s">
        <v>175</v>
      </c>
    </row>
    <row r="159" s="2" customFormat="1" ht="37.8" customHeight="1">
      <c r="A159" s="39"/>
      <c r="B159" s="40"/>
      <c r="C159" s="227" t="s">
        <v>262</v>
      </c>
      <c r="D159" s="227" t="s">
        <v>177</v>
      </c>
      <c r="E159" s="228" t="s">
        <v>182</v>
      </c>
      <c r="F159" s="229" t="s">
        <v>2743</v>
      </c>
      <c r="G159" s="230" t="s">
        <v>303</v>
      </c>
      <c r="H159" s="231">
        <v>50</v>
      </c>
      <c r="I159" s="232"/>
      <c r="J159" s="233">
        <f>ROUND(I159*H159,2)</f>
        <v>0</v>
      </c>
      <c r="K159" s="229" t="s">
        <v>271</v>
      </c>
      <c r="L159" s="45"/>
      <c r="M159" s="234" t="s">
        <v>1</v>
      </c>
      <c r="N159" s="235" t="s">
        <v>42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182</v>
      </c>
      <c r="AT159" s="238" t="s">
        <v>177</v>
      </c>
      <c r="AU159" s="238" t="s">
        <v>87</v>
      </c>
      <c r="AY159" s="18" t="s">
        <v>175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182</v>
      </c>
      <c r="BM159" s="238" t="s">
        <v>2744</v>
      </c>
    </row>
    <row r="160" s="2" customFormat="1">
      <c r="A160" s="39"/>
      <c r="B160" s="40"/>
      <c r="C160" s="41"/>
      <c r="D160" s="242" t="s">
        <v>273</v>
      </c>
      <c r="E160" s="41"/>
      <c r="F160" s="284" t="s">
        <v>274</v>
      </c>
      <c r="G160" s="41"/>
      <c r="H160" s="41"/>
      <c r="I160" s="285"/>
      <c r="J160" s="41"/>
      <c r="K160" s="41"/>
      <c r="L160" s="45"/>
      <c r="M160" s="286"/>
      <c r="N160" s="28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273</v>
      </c>
      <c r="AU160" s="18" t="s">
        <v>87</v>
      </c>
    </row>
    <row r="161" s="13" customFormat="1">
      <c r="A161" s="13"/>
      <c r="B161" s="240"/>
      <c r="C161" s="241"/>
      <c r="D161" s="242" t="s">
        <v>184</v>
      </c>
      <c r="E161" s="243" t="s">
        <v>1</v>
      </c>
      <c r="F161" s="244" t="s">
        <v>2738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184</v>
      </c>
      <c r="AU161" s="250" t="s">
        <v>87</v>
      </c>
      <c r="AV161" s="13" t="s">
        <v>85</v>
      </c>
      <c r="AW161" s="13" t="s">
        <v>32</v>
      </c>
      <c r="AX161" s="13" t="s">
        <v>77</v>
      </c>
      <c r="AY161" s="250" t="s">
        <v>175</v>
      </c>
    </row>
    <row r="162" s="14" customFormat="1">
      <c r="A162" s="14"/>
      <c r="B162" s="251"/>
      <c r="C162" s="252"/>
      <c r="D162" s="242" t="s">
        <v>184</v>
      </c>
      <c r="E162" s="253" t="s">
        <v>1</v>
      </c>
      <c r="F162" s="254" t="s">
        <v>541</v>
      </c>
      <c r="G162" s="252"/>
      <c r="H162" s="255">
        <v>50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184</v>
      </c>
      <c r="AU162" s="261" t="s">
        <v>87</v>
      </c>
      <c r="AV162" s="14" t="s">
        <v>87</v>
      </c>
      <c r="AW162" s="14" t="s">
        <v>32</v>
      </c>
      <c r="AX162" s="14" t="s">
        <v>85</v>
      </c>
      <c r="AY162" s="261" t="s">
        <v>175</v>
      </c>
    </row>
    <row r="163" s="12" customFormat="1" ht="22.8" customHeight="1">
      <c r="A163" s="12"/>
      <c r="B163" s="211"/>
      <c r="C163" s="212"/>
      <c r="D163" s="213" t="s">
        <v>76</v>
      </c>
      <c r="E163" s="225" t="s">
        <v>199</v>
      </c>
      <c r="F163" s="225" t="s">
        <v>200</v>
      </c>
      <c r="G163" s="212"/>
      <c r="H163" s="212"/>
      <c r="I163" s="215"/>
      <c r="J163" s="226">
        <f>BK163</f>
        <v>0</v>
      </c>
      <c r="K163" s="212"/>
      <c r="L163" s="217"/>
      <c r="M163" s="218"/>
      <c r="N163" s="219"/>
      <c r="O163" s="219"/>
      <c r="P163" s="220">
        <f>SUM(P164:P191)</f>
        <v>0</v>
      </c>
      <c r="Q163" s="219"/>
      <c r="R163" s="220">
        <f>SUM(R164:R191)</f>
        <v>54.093138400000001</v>
      </c>
      <c r="S163" s="219"/>
      <c r="T163" s="221">
        <f>SUM(T164:T191)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85</v>
      </c>
      <c r="AT163" s="223" t="s">
        <v>76</v>
      </c>
      <c r="AU163" s="223" t="s">
        <v>85</v>
      </c>
      <c r="AY163" s="222" t="s">
        <v>175</v>
      </c>
      <c r="BK163" s="224">
        <f>SUM(BK164:BK191)</f>
        <v>0</v>
      </c>
    </row>
    <row r="164" s="2" customFormat="1" ht="16.5" customHeight="1">
      <c r="A164" s="39"/>
      <c r="B164" s="40"/>
      <c r="C164" s="227" t="s">
        <v>267</v>
      </c>
      <c r="D164" s="227" t="s">
        <v>177</v>
      </c>
      <c r="E164" s="228" t="s">
        <v>2745</v>
      </c>
      <c r="F164" s="229" t="s">
        <v>2746</v>
      </c>
      <c r="G164" s="230" t="s">
        <v>310</v>
      </c>
      <c r="H164" s="231">
        <v>6</v>
      </c>
      <c r="I164" s="232"/>
      <c r="J164" s="233">
        <f>ROUND(I164*H164,2)</f>
        <v>0</v>
      </c>
      <c r="K164" s="229" t="s">
        <v>181</v>
      </c>
      <c r="L164" s="45"/>
      <c r="M164" s="234" t="s">
        <v>1</v>
      </c>
      <c r="N164" s="235" t="s">
        <v>42</v>
      </c>
      <c r="O164" s="92"/>
      <c r="P164" s="236">
        <f>O164*H164</f>
        <v>0</v>
      </c>
      <c r="Q164" s="236">
        <v>0.0060000000000000001</v>
      </c>
      <c r="R164" s="236">
        <f>Q164*H164</f>
        <v>0.036000000000000004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182</v>
      </c>
      <c r="AT164" s="238" t="s">
        <v>177</v>
      </c>
      <c r="AU164" s="238" t="s">
        <v>87</v>
      </c>
      <c r="AY164" s="18" t="s">
        <v>175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182</v>
      </c>
      <c r="BM164" s="238" t="s">
        <v>2747</v>
      </c>
    </row>
    <row r="165" s="13" customFormat="1">
      <c r="A165" s="13"/>
      <c r="B165" s="240"/>
      <c r="C165" s="241"/>
      <c r="D165" s="242" t="s">
        <v>184</v>
      </c>
      <c r="E165" s="243" t="s">
        <v>1</v>
      </c>
      <c r="F165" s="244" t="s">
        <v>1681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184</v>
      </c>
      <c r="AU165" s="250" t="s">
        <v>87</v>
      </c>
      <c r="AV165" s="13" t="s">
        <v>85</v>
      </c>
      <c r="AW165" s="13" t="s">
        <v>32</v>
      </c>
      <c r="AX165" s="13" t="s">
        <v>77</v>
      </c>
      <c r="AY165" s="250" t="s">
        <v>175</v>
      </c>
    </row>
    <row r="166" s="13" customFormat="1">
      <c r="A166" s="13"/>
      <c r="B166" s="240"/>
      <c r="C166" s="241"/>
      <c r="D166" s="242" t="s">
        <v>184</v>
      </c>
      <c r="E166" s="243" t="s">
        <v>1</v>
      </c>
      <c r="F166" s="244" t="s">
        <v>2748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184</v>
      </c>
      <c r="AU166" s="250" t="s">
        <v>87</v>
      </c>
      <c r="AV166" s="13" t="s">
        <v>85</v>
      </c>
      <c r="AW166" s="13" t="s">
        <v>32</v>
      </c>
      <c r="AX166" s="13" t="s">
        <v>77</v>
      </c>
      <c r="AY166" s="250" t="s">
        <v>175</v>
      </c>
    </row>
    <row r="167" s="14" customFormat="1">
      <c r="A167" s="14"/>
      <c r="B167" s="251"/>
      <c r="C167" s="252"/>
      <c r="D167" s="242" t="s">
        <v>184</v>
      </c>
      <c r="E167" s="253" t="s">
        <v>1</v>
      </c>
      <c r="F167" s="254" t="s">
        <v>220</v>
      </c>
      <c r="G167" s="252"/>
      <c r="H167" s="255">
        <v>6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184</v>
      </c>
      <c r="AU167" s="261" t="s">
        <v>87</v>
      </c>
      <c r="AV167" s="14" t="s">
        <v>87</v>
      </c>
      <c r="AW167" s="14" t="s">
        <v>32</v>
      </c>
      <c r="AX167" s="14" t="s">
        <v>85</v>
      </c>
      <c r="AY167" s="261" t="s">
        <v>175</v>
      </c>
    </row>
    <row r="168" s="2" customFormat="1" ht="16.5" customHeight="1">
      <c r="A168" s="39"/>
      <c r="B168" s="40"/>
      <c r="C168" s="291" t="s">
        <v>276</v>
      </c>
      <c r="D168" s="291" t="s">
        <v>587</v>
      </c>
      <c r="E168" s="292" t="s">
        <v>2749</v>
      </c>
      <c r="F168" s="293" t="s">
        <v>2750</v>
      </c>
      <c r="G168" s="294" t="s">
        <v>310</v>
      </c>
      <c r="H168" s="295">
        <v>6</v>
      </c>
      <c r="I168" s="296"/>
      <c r="J168" s="297">
        <f>ROUND(I168*H168,2)</f>
        <v>0</v>
      </c>
      <c r="K168" s="293" t="s">
        <v>181</v>
      </c>
      <c r="L168" s="298"/>
      <c r="M168" s="299" t="s">
        <v>1</v>
      </c>
      <c r="N168" s="300" t="s">
        <v>42</v>
      </c>
      <c r="O168" s="92"/>
      <c r="P168" s="236">
        <f>O168*H168</f>
        <v>0</v>
      </c>
      <c r="Q168" s="236">
        <v>0.017000000000000001</v>
      </c>
      <c r="R168" s="236">
        <f>Q168*H168</f>
        <v>0.10200000000000001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230</v>
      </c>
      <c r="AT168" s="238" t="s">
        <v>587</v>
      </c>
      <c r="AU168" s="238" t="s">
        <v>87</v>
      </c>
      <c r="AY168" s="18" t="s">
        <v>175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182</v>
      </c>
      <c r="BM168" s="238" t="s">
        <v>2751</v>
      </c>
    </row>
    <row r="169" s="2" customFormat="1" ht="24.15" customHeight="1">
      <c r="A169" s="39"/>
      <c r="B169" s="40"/>
      <c r="C169" s="227" t="s">
        <v>281</v>
      </c>
      <c r="D169" s="227" t="s">
        <v>177</v>
      </c>
      <c r="E169" s="228" t="s">
        <v>2752</v>
      </c>
      <c r="F169" s="229" t="s">
        <v>2753</v>
      </c>
      <c r="G169" s="230" t="s">
        <v>303</v>
      </c>
      <c r="H169" s="231">
        <v>32</v>
      </c>
      <c r="I169" s="232"/>
      <c r="J169" s="233">
        <f>ROUND(I169*H169,2)</f>
        <v>0</v>
      </c>
      <c r="K169" s="229" t="s">
        <v>181</v>
      </c>
      <c r="L169" s="45"/>
      <c r="M169" s="234" t="s">
        <v>1</v>
      </c>
      <c r="N169" s="235" t="s">
        <v>42</v>
      </c>
      <c r="O169" s="92"/>
      <c r="P169" s="236">
        <f>O169*H169</f>
        <v>0</v>
      </c>
      <c r="Q169" s="236">
        <v>0.00010000000000000001</v>
      </c>
      <c r="R169" s="236">
        <f>Q169*H169</f>
        <v>0.0032000000000000002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182</v>
      </c>
      <c r="AT169" s="238" t="s">
        <v>177</v>
      </c>
      <c r="AU169" s="238" t="s">
        <v>87</v>
      </c>
      <c r="AY169" s="18" t="s">
        <v>175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182</v>
      </c>
      <c r="BM169" s="238" t="s">
        <v>2754</v>
      </c>
    </row>
    <row r="170" s="14" customFormat="1">
      <c r="A170" s="14"/>
      <c r="B170" s="251"/>
      <c r="C170" s="252"/>
      <c r="D170" s="242" t="s">
        <v>184</v>
      </c>
      <c r="E170" s="253" t="s">
        <v>1</v>
      </c>
      <c r="F170" s="254" t="s">
        <v>413</v>
      </c>
      <c r="G170" s="252"/>
      <c r="H170" s="255">
        <v>32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184</v>
      </c>
      <c r="AU170" s="261" t="s">
        <v>87</v>
      </c>
      <c r="AV170" s="14" t="s">
        <v>87</v>
      </c>
      <c r="AW170" s="14" t="s">
        <v>32</v>
      </c>
      <c r="AX170" s="14" t="s">
        <v>85</v>
      </c>
      <c r="AY170" s="261" t="s">
        <v>175</v>
      </c>
    </row>
    <row r="171" s="2" customFormat="1" ht="33" customHeight="1">
      <c r="A171" s="39"/>
      <c r="B171" s="40"/>
      <c r="C171" s="227" t="s">
        <v>8</v>
      </c>
      <c r="D171" s="227" t="s">
        <v>177</v>
      </c>
      <c r="E171" s="228" t="s">
        <v>2755</v>
      </c>
      <c r="F171" s="229" t="s">
        <v>2756</v>
      </c>
      <c r="G171" s="230" t="s">
        <v>310</v>
      </c>
      <c r="H171" s="231">
        <v>1</v>
      </c>
      <c r="I171" s="232"/>
      <c r="J171" s="233">
        <f>ROUND(I171*H171,2)</f>
        <v>0</v>
      </c>
      <c r="K171" s="229" t="s">
        <v>271</v>
      </c>
      <c r="L171" s="45"/>
      <c r="M171" s="234" t="s">
        <v>1</v>
      </c>
      <c r="N171" s="235" t="s">
        <v>42</v>
      </c>
      <c r="O171" s="92"/>
      <c r="P171" s="236">
        <f>O171*H171</f>
        <v>0</v>
      </c>
      <c r="Q171" s="236">
        <v>0.00010000000000000001</v>
      </c>
      <c r="R171" s="236">
        <f>Q171*H171</f>
        <v>0.00010000000000000001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182</v>
      </c>
      <c r="AT171" s="238" t="s">
        <v>177</v>
      </c>
      <c r="AU171" s="238" t="s">
        <v>87</v>
      </c>
      <c r="AY171" s="18" t="s">
        <v>175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182</v>
      </c>
      <c r="BM171" s="238" t="s">
        <v>2757</v>
      </c>
    </row>
    <row r="172" s="13" customFormat="1">
      <c r="A172" s="13"/>
      <c r="B172" s="240"/>
      <c r="C172" s="241"/>
      <c r="D172" s="242" t="s">
        <v>184</v>
      </c>
      <c r="E172" s="243" t="s">
        <v>1</v>
      </c>
      <c r="F172" s="244" t="s">
        <v>2758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184</v>
      </c>
      <c r="AU172" s="250" t="s">
        <v>87</v>
      </c>
      <c r="AV172" s="13" t="s">
        <v>85</v>
      </c>
      <c r="AW172" s="13" t="s">
        <v>32</v>
      </c>
      <c r="AX172" s="13" t="s">
        <v>77</v>
      </c>
      <c r="AY172" s="250" t="s">
        <v>175</v>
      </c>
    </row>
    <row r="173" s="14" customFormat="1">
      <c r="A173" s="14"/>
      <c r="B173" s="251"/>
      <c r="C173" s="252"/>
      <c r="D173" s="242" t="s">
        <v>184</v>
      </c>
      <c r="E173" s="253" t="s">
        <v>1</v>
      </c>
      <c r="F173" s="254" t="s">
        <v>85</v>
      </c>
      <c r="G173" s="252"/>
      <c r="H173" s="255">
        <v>1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184</v>
      </c>
      <c r="AU173" s="261" t="s">
        <v>87</v>
      </c>
      <c r="AV173" s="14" t="s">
        <v>87</v>
      </c>
      <c r="AW173" s="14" t="s">
        <v>32</v>
      </c>
      <c r="AX173" s="14" t="s">
        <v>85</v>
      </c>
      <c r="AY173" s="261" t="s">
        <v>175</v>
      </c>
    </row>
    <row r="174" s="2" customFormat="1" ht="33" customHeight="1">
      <c r="A174" s="39"/>
      <c r="B174" s="40"/>
      <c r="C174" s="227" t="s">
        <v>295</v>
      </c>
      <c r="D174" s="227" t="s">
        <v>177</v>
      </c>
      <c r="E174" s="228" t="s">
        <v>2759</v>
      </c>
      <c r="F174" s="229" t="s">
        <v>2760</v>
      </c>
      <c r="G174" s="230" t="s">
        <v>303</v>
      </c>
      <c r="H174" s="231">
        <v>90.700000000000003</v>
      </c>
      <c r="I174" s="232"/>
      <c r="J174" s="233">
        <f>ROUND(I174*H174,2)</f>
        <v>0</v>
      </c>
      <c r="K174" s="229" t="s">
        <v>181</v>
      </c>
      <c r="L174" s="45"/>
      <c r="M174" s="234" t="s">
        <v>1</v>
      </c>
      <c r="N174" s="235" t="s">
        <v>42</v>
      </c>
      <c r="O174" s="92"/>
      <c r="P174" s="236">
        <f>O174*H174</f>
        <v>0</v>
      </c>
      <c r="Q174" s="236">
        <v>0.15540000000000001</v>
      </c>
      <c r="R174" s="236">
        <f>Q174*H174</f>
        <v>14.094780000000002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182</v>
      </c>
      <c r="AT174" s="238" t="s">
        <v>177</v>
      </c>
      <c r="AU174" s="238" t="s">
        <v>87</v>
      </c>
      <c r="AY174" s="18" t="s">
        <v>175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182</v>
      </c>
      <c r="BM174" s="238" t="s">
        <v>2761</v>
      </c>
    </row>
    <row r="175" s="2" customFormat="1" ht="16.5" customHeight="1">
      <c r="A175" s="39"/>
      <c r="B175" s="40"/>
      <c r="C175" s="291" t="s">
        <v>300</v>
      </c>
      <c r="D175" s="291" t="s">
        <v>587</v>
      </c>
      <c r="E175" s="292" t="s">
        <v>2762</v>
      </c>
      <c r="F175" s="293" t="s">
        <v>2763</v>
      </c>
      <c r="G175" s="294" t="s">
        <v>303</v>
      </c>
      <c r="H175" s="295">
        <v>99.769999999999996</v>
      </c>
      <c r="I175" s="296"/>
      <c r="J175" s="297">
        <f>ROUND(I175*H175,2)</f>
        <v>0</v>
      </c>
      <c r="K175" s="293" t="s">
        <v>181</v>
      </c>
      <c r="L175" s="298"/>
      <c r="M175" s="299" t="s">
        <v>1</v>
      </c>
      <c r="N175" s="300" t="s">
        <v>42</v>
      </c>
      <c r="O175" s="92"/>
      <c r="P175" s="236">
        <f>O175*H175</f>
        <v>0</v>
      </c>
      <c r="Q175" s="236">
        <v>0.080000000000000002</v>
      </c>
      <c r="R175" s="236">
        <f>Q175*H175</f>
        <v>7.9816000000000002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230</v>
      </c>
      <c r="AT175" s="238" t="s">
        <v>587</v>
      </c>
      <c r="AU175" s="238" t="s">
        <v>87</v>
      </c>
      <c r="AY175" s="18" t="s">
        <v>175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182</v>
      </c>
      <c r="BM175" s="238" t="s">
        <v>2764</v>
      </c>
    </row>
    <row r="176" s="14" customFormat="1">
      <c r="A176" s="14"/>
      <c r="B176" s="251"/>
      <c r="C176" s="252"/>
      <c r="D176" s="242" t="s">
        <v>184</v>
      </c>
      <c r="E176" s="252"/>
      <c r="F176" s="254" t="s">
        <v>2765</v>
      </c>
      <c r="G176" s="252"/>
      <c r="H176" s="255">
        <v>99.769999999999996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184</v>
      </c>
      <c r="AU176" s="261" t="s">
        <v>87</v>
      </c>
      <c r="AV176" s="14" t="s">
        <v>87</v>
      </c>
      <c r="AW176" s="14" t="s">
        <v>4</v>
      </c>
      <c r="AX176" s="14" t="s">
        <v>85</v>
      </c>
      <c r="AY176" s="261" t="s">
        <v>175</v>
      </c>
    </row>
    <row r="177" s="2" customFormat="1" ht="24.15" customHeight="1">
      <c r="A177" s="39"/>
      <c r="B177" s="40"/>
      <c r="C177" s="227" t="s">
        <v>307</v>
      </c>
      <c r="D177" s="227" t="s">
        <v>177</v>
      </c>
      <c r="E177" s="228" t="s">
        <v>2766</v>
      </c>
      <c r="F177" s="229" t="s">
        <v>2767</v>
      </c>
      <c r="G177" s="230" t="s">
        <v>303</v>
      </c>
      <c r="H177" s="231">
        <v>35.5</v>
      </c>
      <c r="I177" s="232"/>
      <c r="J177" s="233">
        <f>ROUND(I177*H177,2)</f>
        <v>0</v>
      </c>
      <c r="K177" s="229" t="s">
        <v>181</v>
      </c>
      <c r="L177" s="45"/>
      <c r="M177" s="234" t="s">
        <v>1</v>
      </c>
      <c r="N177" s="235" t="s">
        <v>42</v>
      </c>
      <c r="O177" s="92"/>
      <c r="P177" s="236">
        <f>O177*H177</f>
        <v>0</v>
      </c>
      <c r="Q177" s="236">
        <v>0.12095</v>
      </c>
      <c r="R177" s="236">
        <f>Q177*H177</f>
        <v>4.2937250000000002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182</v>
      </c>
      <c r="AT177" s="238" t="s">
        <v>177</v>
      </c>
      <c r="AU177" s="238" t="s">
        <v>87</v>
      </c>
      <c r="AY177" s="18" t="s">
        <v>175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182</v>
      </c>
      <c r="BM177" s="238" t="s">
        <v>2768</v>
      </c>
    </row>
    <row r="178" s="14" customFormat="1">
      <c r="A178" s="14"/>
      <c r="B178" s="251"/>
      <c r="C178" s="252"/>
      <c r="D178" s="242" t="s">
        <v>184</v>
      </c>
      <c r="E178" s="253" t="s">
        <v>1</v>
      </c>
      <c r="F178" s="254" t="s">
        <v>2769</v>
      </c>
      <c r="G178" s="252"/>
      <c r="H178" s="255">
        <v>35.5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184</v>
      </c>
      <c r="AU178" s="261" t="s">
        <v>87</v>
      </c>
      <c r="AV178" s="14" t="s">
        <v>87</v>
      </c>
      <c r="AW178" s="14" t="s">
        <v>32</v>
      </c>
      <c r="AX178" s="14" t="s">
        <v>85</v>
      </c>
      <c r="AY178" s="261" t="s">
        <v>175</v>
      </c>
    </row>
    <row r="179" s="2" customFormat="1" ht="16.5" customHeight="1">
      <c r="A179" s="39"/>
      <c r="B179" s="40"/>
      <c r="C179" s="291" t="s">
        <v>314</v>
      </c>
      <c r="D179" s="291" t="s">
        <v>587</v>
      </c>
      <c r="E179" s="292" t="s">
        <v>2770</v>
      </c>
      <c r="F179" s="293" t="s">
        <v>2771</v>
      </c>
      <c r="G179" s="294" t="s">
        <v>303</v>
      </c>
      <c r="H179" s="295">
        <v>35.5</v>
      </c>
      <c r="I179" s="296"/>
      <c r="J179" s="297">
        <f>ROUND(I179*H179,2)</f>
        <v>0</v>
      </c>
      <c r="K179" s="293" t="s">
        <v>181</v>
      </c>
      <c r="L179" s="298"/>
      <c r="M179" s="299" t="s">
        <v>1</v>
      </c>
      <c r="N179" s="300" t="s">
        <v>42</v>
      </c>
      <c r="O179" s="92"/>
      <c r="P179" s="236">
        <f>O179*H179</f>
        <v>0</v>
      </c>
      <c r="Q179" s="236">
        <v>0.045999999999999999</v>
      </c>
      <c r="R179" s="236">
        <f>Q179*H179</f>
        <v>1.633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230</v>
      </c>
      <c r="AT179" s="238" t="s">
        <v>587</v>
      </c>
      <c r="AU179" s="238" t="s">
        <v>87</v>
      </c>
      <c r="AY179" s="18" t="s">
        <v>175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182</v>
      </c>
      <c r="BM179" s="238" t="s">
        <v>2772</v>
      </c>
    </row>
    <row r="180" s="2" customFormat="1" ht="33" customHeight="1">
      <c r="A180" s="39"/>
      <c r="B180" s="40"/>
      <c r="C180" s="227" t="s">
        <v>319</v>
      </c>
      <c r="D180" s="227" t="s">
        <v>177</v>
      </c>
      <c r="E180" s="228" t="s">
        <v>2773</v>
      </c>
      <c r="F180" s="229" t="s">
        <v>2774</v>
      </c>
      <c r="G180" s="230" t="s">
        <v>303</v>
      </c>
      <c r="H180" s="231">
        <v>39.049999999999997</v>
      </c>
      <c r="I180" s="232"/>
      <c r="J180" s="233">
        <f>ROUND(I180*H180,2)</f>
        <v>0</v>
      </c>
      <c r="K180" s="229" t="s">
        <v>181</v>
      </c>
      <c r="L180" s="45"/>
      <c r="M180" s="234" t="s">
        <v>1</v>
      </c>
      <c r="N180" s="235" t="s">
        <v>42</v>
      </c>
      <c r="O180" s="92"/>
      <c r="P180" s="236">
        <f>O180*H180</f>
        <v>0</v>
      </c>
      <c r="Q180" s="236">
        <v>0.1295</v>
      </c>
      <c r="R180" s="236">
        <f>Q180*H180</f>
        <v>5.0569749999999996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182</v>
      </c>
      <c r="AT180" s="238" t="s">
        <v>177</v>
      </c>
      <c r="AU180" s="238" t="s">
        <v>87</v>
      </c>
      <c r="AY180" s="18" t="s">
        <v>175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182</v>
      </c>
      <c r="BM180" s="238" t="s">
        <v>2775</v>
      </c>
    </row>
    <row r="181" s="14" customFormat="1">
      <c r="A181" s="14"/>
      <c r="B181" s="251"/>
      <c r="C181" s="252"/>
      <c r="D181" s="242" t="s">
        <v>184</v>
      </c>
      <c r="E181" s="253" t="s">
        <v>1</v>
      </c>
      <c r="F181" s="254" t="s">
        <v>2769</v>
      </c>
      <c r="G181" s="252"/>
      <c r="H181" s="255">
        <v>35.5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184</v>
      </c>
      <c r="AU181" s="261" t="s">
        <v>87</v>
      </c>
      <c r="AV181" s="14" t="s">
        <v>87</v>
      </c>
      <c r="AW181" s="14" t="s">
        <v>32</v>
      </c>
      <c r="AX181" s="14" t="s">
        <v>85</v>
      </c>
      <c r="AY181" s="261" t="s">
        <v>175</v>
      </c>
    </row>
    <row r="182" s="14" customFormat="1">
      <c r="A182" s="14"/>
      <c r="B182" s="251"/>
      <c r="C182" s="252"/>
      <c r="D182" s="242" t="s">
        <v>184</v>
      </c>
      <c r="E182" s="252"/>
      <c r="F182" s="254" t="s">
        <v>2776</v>
      </c>
      <c r="G182" s="252"/>
      <c r="H182" s="255">
        <v>39.049999999999997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184</v>
      </c>
      <c r="AU182" s="261" t="s">
        <v>87</v>
      </c>
      <c r="AV182" s="14" t="s">
        <v>87</v>
      </c>
      <c r="AW182" s="14" t="s">
        <v>4</v>
      </c>
      <c r="AX182" s="14" t="s">
        <v>85</v>
      </c>
      <c r="AY182" s="261" t="s">
        <v>175</v>
      </c>
    </row>
    <row r="183" s="2" customFormat="1" ht="24.15" customHeight="1">
      <c r="A183" s="39"/>
      <c r="B183" s="40"/>
      <c r="C183" s="227" t="s">
        <v>7</v>
      </c>
      <c r="D183" s="227" t="s">
        <v>177</v>
      </c>
      <c r="E183" s="228" t="s">
        <v>2777</v>
      </c>
      <c r="F183" s="229" t="s">
        <v>2778</v>
      </c>
      <c r="G183" s="230" t="s">
        <v>303</v>
      </c>
      <c r="H183" s="231">
        <v>42.799999999999997</v>
      </c>
      <c r="I183" s="232"/>
      <c r="J183" s="233">
        <f>ROUND(I183*H183,2)</f>
        <v>0</v>
      </c>
      <c r="K183" s="229" t="s">
        <v>181</v>
      </c>
      <c r="L183" s="45"/>
      <c r="M183" s="234" t="s">
        <v>1</v>
      </c>
      <c r="N183" s="235" t="s">
        <v>42</v>
      </c>
      <c r="O183" s="92"/>
      <c r="P183" s="236">
        <f>O183*H183</f>
        <v>0</v>
      </c>
      <c r="Q183" s="236">
        <v>0.10095</v>
      </c>
      <c r="R183" s="236">
        <f>Q183*H183</f>
        <v>4.3206599999999993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182</v>
      </c>
      <c r="AT183" s="238" t="s">
        <v>177</v>
      </c>
      <c r="AU183" s="238" t="s">
        <v>87</v>
      </c>
      <c r="AY183" s="18" t="s">
        <v>175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182</v>
      </c>
      <c r="BM183" s="238" t="s">
        <v>2779</v>
      </c>
    </row>
    <row r="184" s="14" customFormat="1">
      <c r="A184" s="14"/>
      <c r="B184" s="251"/>
      <c r="C184" s="252"/>
      <c r="D184" s="242" t="s">
        <v>184</v>
      </c>
      <c r="E184" s="253" t="s">
        <v>1</v>
      </c>
      <c r="F184" s="254" t="s">
        <v>2780</v>
      </c>
      <c r="G184" s="252"/>
      <c r="H184" s="255">
        <v>42.799999999999997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184</v>
      </c>
      <c r="AU184" s="261" t="s">
        <v>87</v>
      </c>
      <c r="AV184" s="14" t="s">
        <v>87</v>
      </c>
      <c r="AW184" s="14" t="s">
        <v>32</v>
      </c>
      <c r="AX184" s="14" t="s">
        <v>85</v>
      </c>
      <c r="AY184" s="261" t="s">
        <v>175</v>
      </c>
    </row>
    <row r="185" s="2" customFormat="1" ht="16.5" customHeight="1">
      <c r="A185" s="39"/>
      <c r="B185" s="40"/>
      <c r="C185" s="291" t="s">
        <v>327</v>
      </c>
      <c r="D185" s="291" t="s">
        <v>587</v>
      </c>
      <c r="E185" s="292" t="s">
        <v>2781</v>
      </c>
      <c r="F185" s="293" t="s">
        <v>2782</v>
      </c>
      <c r="G185" s="294" t="s">
        <v>303</v>
      </c>
      <c r="H185" s="295">
        <v>47.079999999999998</v>
      </c>
      <c r="I185" s="296"/>
      <c r="J185" s="297">
        <f>ROUND(I185*H185,2)</f>
        <v>0</v>
      </c>
      <c r="K185" s="293" t="s">
        <v>181</v>
      </c>
      <c r="L185" s="298"/>
      <c r="M185" s="299" t="s">
        <v>1</v>
      </c>
      <c r="N185" s="300" t="s">
        <v>42</v>
      </c>
      <c r="O185" s="92"/>
      <c r="P185" s="236">
        <f>O185*H185</f>
        <v>0</v>
      </c>
      <c r="Q185" s="236">
        <v>0.028000000000000001</v>
      </c>
      <c r="R185" s="236">
        <f>Q185*H185</f>
        <v>1.3182400000000001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230</v>
      </c>
      <c r="AT185" s="238" t="s">
        <v>587</v>
      </c>
      <c r="AU185" s="238" t="s">
        <v>87</v>
      </c>
      <c r="AY185" s="18" t="s">
        <v>175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182</v>
      </c>
      <c r="BM185" s="238" t="s">
        <v>2783</v>
      </c>
    </row>
    <row r="186" s="14" customFormat="1">
      <c r="A186" s="14"/>
      <c r="B186" s="251"/>
      <c r="C186" s="252"/>
      <c r="D186" s="242" t="s">
        <v>184</v>
      </c>
      <c r="E186" s="252"/>
      <c r="F186" s="254" t="s">
        <v>2784</v>
      </c>
      <c r="G186" s="252"/>
      <c r="H186" s="255">
        <v>47.079999999999998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184</v>
      </c>
      <c r="AU186" s="261" t="s">
        <v>87</v>
      </c>
      <c r="AV186" s="14" t="s">
        <v>87</v>
      </c>
      <c r="AW186" s="14" t="s">
        <v>4</v>
      </c>
      <c r="AX186" s="14" t="s">
        <v>85</v>
      </c>
      <c r="AY186" s="261" t="s">
        <v>175</v>
      </c>
    </row>
    <row r="187" s="2" customFormat="1" ht="24.15" customHeight="1">
      <c r="A187" s="39"/>
      <c r="B187" s="40"/>
      <c r="C187" s="227" t="s">
        <v>333</v>
      </c>
      <c r="D187" s="227" t="s">
        <v>177</v>
      </c>
      <c r="E187" s="228" t="s">
        <v>2785</v>
      </c>
      <c r="F187" s="229" t="s">
        <v>2786</v>
      </c>
      <c r="G187" s="230" t="s">
        <v>195</v>
      </c>
      <c r="H187" s="231">
        <v>6.7599999999999998</v>
      </c>
      <c r="I187" s="232"/>
      <c r="J187" s="233">
        <f>ROUND(I187*H187,2)</f>
        <v>0</v>
      </c>
      <c r="K187" s="229" t="s">
        <v>181</v>
      </c>
      <c r="L187" s="45"/>
      <c r="M187" s="234" t="s">
        <v>1</v>
      </c>
      <c r="N187" s="235" t="s">
        <v>42</v>
      </c>
      <c r="O187" s="92"/>
      <c r="P187" s="236">
        <f>O187*H187</f>
        <v>0</v>
      </c>
      <c r="Q187" s="236">
        <v>2.2563399999999998</v>
      </c>
      <c r="R187" s="236">
        <f>Q187*H187</f>
        <v>15.252858399999997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182</v>
      </c>
      <c r="AT187" s="238" t="s">
        <v>177</v>
      </c>
      <c r="AU187" s="238" t="s">
        <v>87</v>
      </c>
      <c r="AY187" s="18" t="s">
        <v>175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182</v>
      </c>
      <c r="BM187" s="238" t="s">
        <v>2787</v>
      </c>
    </row>
    <row r="188" s="14" customFormat="1">
      <c r="A188" s="14"/>
      <c r="B188" s="251"/>
      <c r="C188" s="252"/>
      <c r="D188" s="242" t="s">
        <v>184</v>
      </c>
      <c r="E188" s="253" t="s">
        <v>1</v>
      </c>
      <c r="F188" s="254" t="s">
        <v>2788</v>
      </c>
      <c r="G188" s="252"/>
      <c r="H188" s="255">
        <v>3.6280000000000001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184</v>
      </c>
      <c r="AU188" s="261" t="s">
        <v>87</v>
      </c>
      <c r="AV188" s="14" t="s">
        <v>87</v>
      </c>
      <c r="AW188" s="14" t="s">
        <v>32</v>
      </c>
      <c r="AX188" s="14" t="s">
        <v>77</v>
      </c>
      <c r="AY188" s="261" t="s">
        <v>175</v>
      </c>
    </row>
    <row r="189" s="14" customFormat="1">
      <c r="A189" s="14"/>
      <c r="B189" s="251"/>
      <c r="C189" s="252"/>
      <c r="D189" s="242" t="s">
        <v>184</v>
      </c>
      <c r="E189" s="253" t="s">
        <v>1</v>
      </c>
      <c r="F189" s="254" t="s">
        <v>2789</v>
      </c>
      <c r="G189" s="252"/>
      <c r="H189" s="255">
        <v>1.4199999999999999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184</v>
      </c>
      <c r="AU189" s="261" t="s">
        <v>87</v>
      </c>
      <c r="AV189" s="14" t="s">
        <v>87</v>
      </c>
      <c r="AW189" s="14" t="s">
        <v>32</v>
      </c>
      <c r="AX189" s="14" t="s">
        <v>77</v>
      </c>
      <c r="AY189" s="261" t="s">
        <v>175</v>
      </c>
    </row>
    <row r="190" s="14" customFormat="1">
      <c r="A190" s="14"/>
      <c r="B190" s="251"/>
      <c r="C190" s="252"/>
      <c r="D190" s="242" t="s">
        <v>184</v>
      </c>
      <c r="E190" s="253" t="s">
        <v>1</v>
      </c>
      <c r="F190" s="254" t="s">
        <v>2790</v>
      </c>
      <c r="G190" s="252"/>
      <c r="H190" s="255">
        <v>1.712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184</v>
      </c>
      <c r="AU190" s="261" t="s">
        <v>87</v>
      </c>
      <c r="AV190" s="14" t="s">
        <v>87</v>
      </c>
      <c r="AW190" s="14" t="s">
        <v>32</v>
      </c>
      <c r="AX190" s="14" t="s">
        <v>77</v>
      </c>
      <c r="AY190" s="261" t="s">
        <v>175</v>
      </c>
    </row>
    <row r="191" s="15" customFormat="1">
      <c r="A191" s="15"/>
      <c r="B191" s="262"/>
      <c r="C191" s="263"/>
      <c r="D191" s="242" t="s">
        <v>184</v>
      </c>
      <c r="E191" s="264" t="s">
        <v>1</v>
      </c>
      <c r="F191" s="265" t="s">
        <v>191</v>
      </c>
      <c r="G191" s="263"/>
      <c r="H191" s="266">
        <v>6.7599999999999998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2" t="s">
        <v>184</v>
      </c>
      <c r="AU191" s="272" t="s">
        <v>87</v>
      </c>
      <c r="AV191" s="15" t="s">
        <v>182</v>
      </c>
      <c r="AW191" s="15" t="s">
        <v>32</v>
      </c>
      <c r="AX191" s="15" t="s">
        <v>85</v>
      </c>
      <c r="AY191" s="272" t="s">
        <v>175</v>
      </c>
    </row>
    <row r="192" s="12" customFormat="1" ht="22.8" customHeight="1">
      <c r="A192" s="12"/>
      <c r="B192" s="211"/>
      <c r="C192" s="212"/>
      <c r="D192" s="213" t="s">
        <v>76</v>
      </c>
      <c r="E192" s="225" t="s">
        <v>867</v>
      </c>
      <c r="F192" s="225" t="s">
        <v>868</v>
      </c>
      <c r="G192" s="212"/>
      <c r="H192" s="212"/>
      <c r="I192" s="215"/>
      <c r="J192" s="226">
        <f>BK192</f>
        <v>0</v>
      </c>
      <c r="K192" s="212"/>
      <c r="L192" s="217"/>
      <c r="M192" s="218"/>
      <c r="N192" s="219"/>
      <c r="O192" s="219"/>
      <c r="P192" s="220">
        <f>P193</f>
        <v>0</v>
      </c>
      <c r="Q192" s="219"/>
      <c r="R192" s="220">
        <f>R193</f>
        <v>0</v>
      </c>
      <c r="S192" s="219"/>
      <c r="T192" s="221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2" t="s">
        <v>85</v>
      </c>
      <c r="AT192" s="223" t="s">
        <v>76</v>
      </c>
      <c r="AU192" s="223" t="s">
        <v>85</v>
      </c>
      <c r="AY192" s="222" t="s">
        <v>175</v>
      </c>
      <c r="BK192" s="224">
        <f>BK193</f>
        <v>0</v>
      </c>
    </row>
    <row r="193" s="2" customFormat="1" ht="24.15" customHeight="1">
      <c r="A193" s="39"/>
      <c r="B193" s="40"/>
      <c r="C193" s="227" t="s">
        <v>341</v>
      </c>
      <c r="D193" s="227" t="s">
        <v>177</v>
      </c>
      <c r="E193" s="228" t="s">
        <v>2791</v>
      </c>
      <c r="F193" s="229" t="s">
        <v>2792</v>
      </c>
      <c r="G193" s="230" t="s">
        <v>378</v>
      </c>
      <c r="H193" s="231">
        <v>54.093000000000004</v>
      </c>
      <c r="I193" s="232"/>
      <c r="J193" s="233">
        <f>ROUND(I193*H193,2)</f>
        <v>0</v>
      </c>
      <c r="K193" s="229" t="s">
        <v>181</v>
      </c>
      <c r="L193" s="45"/>
      <c r="M193" s="304" t="s">
        <v>1</v>
      </c>
      <c r="N193" s="305" t="s">
        <v>42</v>
      </c>
      <c r="O193" s="306"/>
      <c r="P193" s="307">
        <f>O193*H193</f>
        <v>0</v>
      </c>
      <c r="Q193" s="307">
        <v>0</v>
      </c>
      <c r="R193" s="307">
        <f>Q193*H193</f>
        <v>0</v>
      </c>
      <c r="S193" s="307">
        <v>0</v>
      </c>
      <c r="T193" s="30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182</v>
      </c>
      <c r="AT193" s="238" t="s">
        <v>177</v>
      </c>
      <c r="AU193" s="238" t="s">
        <v>87</v>
      </c>
      <c r="AY193" s="18" t="s">
        <v>175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182</v>
      </c>
      <c r="BM193" s="238" t="s">
        <v>2793</v>
      </c>
    </row>
    <row r="194" s="2" customFormat="1" ht="6.96" customHeight="1">
      <c r="A194" s="39"/>
      <c r="B194" s="67"/>
      <c r="C194" s="68"/>
      <c r="D194" s="68"/>
      <c r="E194" s="68"/>
      <c r="F194" s="68"/>
      <c r="G194" s="68"/>
      <c r="H194" s="68"/>
      <c r="I194" s="68"/>
      <c r="J194" s="68"/>
      <c r="K194" s="68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NSw9CzNfJ6u7QofXVCi8LfPnrhci+gco56He2duFZ3ih1FB4YPnSDSPrCUrj6pB2b7uZNl3jtqL3AuJVUm53Ww==" hashValue="EjQTppQz6qVh0/5Y4U7pjcc4/zg9ciY5yAgxfqC2TvxTd6auY/7nuT0q2Z9qzKhNBJRrwgqlJ0feAhQsDGgV1A==" algorithmName="SHA-512" password="CC35"/>
  <autoFilter ref="C120:K19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135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2412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ROUND((SUM(BE117:BE125)),  2)</f>
        <v>0</v>
      </c>
      <c r="G33" s="39"/>
      <c r="H33" s="39"/>
      <c r="I33" s="165">
        <v>0.20999999999999999</v>
      </c>
      <c r="J33" s="164">
        <f>ROUND(((SUM(BE117:BE125))*I33),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ROUND((SUM(BF117:BF125)),  2)</f>
        <v>0</v>
      </c>
      <c r="G34" s="39"/>
      <c r="H34" s="39"/>
      <c r="I34" s="165">
        <v>0.14999999999999999</v>
      </c>
      <c r="J34" s="164">
        <f>ROUND(((SUM(BF117:BF125))*I34),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ROUND((SUM(BG117:BG125)),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ROUND((SUM(BH117:BH125)),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ROUND((SUM(BI117:BI125)),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Rychnov nad Kněžnou</v>
      </c>
      <c r="G89" s="41"/>
      <c r="H89" s="41"/>
      <c r="I89" s="33" t="s">
        <v>22</v>
      </c>
      <c r="J89" s="80" t="str">
        <f>IF(J12="","",J12)</f>
        <v>15. 9. 2023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Rychnov nad Kněžnou</v>
      </c>
      <c r="G91" s="41"/>
      <c r="H91" s="41"/>
      <c r="I91" s="33" t="s">
        <v>30</v>
      </c>
      <c r="J91" s="37" t="str">
        <f>E21</f>
        <v>IRBOS s.r.o., Kostelec nad Orlicí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138</v>
      </c>
      <c r="D94" s="186"/>
      <c r="E94" s="186"/>
      <c r="F94" s="186"/>
      <c r="G94" s="186"/>
      <c r="H94" s="186"/>
      <c r="I94" s="186"/>
      <c r="J94" s="187" t="s">
        <v>139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140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141</v>
      </c>
    </row>
    <row r="97" s="9" customFormat="1" ht="24.96" customHeight="1">
      <c r="A97" s="9"/>
      <c r="B97" s="189"/>
      <c r="C97" s="190"/>
      <c r="D97" s="191" t="s">
        <v>2412</v>
      </c>
      <c r="E97" s="192"/>
      <c r="F97" s="192"/>
      <c r="G97" s="192"/>
      <c r="H97" s="192"/>
      <c r="I97" s="192"/>
      <c r="J97" s="193">
        <f>J118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160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4" t="str">
        <f>E7</f>
        <v>Administrativní zázemí VAK Rychnov nad Kněžnou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135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Rychnov nad Kněžnou</v>
      </c>
      <c r="G111" s="41"/>
      <c r="H111" s="41"/>
      <c r="I111" s="33" t="s">
        <v>22</v>
      </c>
      <c r="J111" s="80" t="str">
        <f>IF(J12="","",J12)</f>
        <v>15. 9. 2023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Město Rychnov nad Kněžnou</v>
      </c>
      <c r="G113" s="41"/>
      <c r="H113" s="41"/>
      <c r="I113" s="33" t="s">
        <v>30</v>
      </c>
      <c r="J113" s="37" t="str">
        <f>E21</f>
        <v>IRBOS s.r.o., Kostelec nad Orlicí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0"/>
      <c r="B116" s="201"/>
      <c r="C116" s="202" t="s">
        <v>161</v>
      </c>
      <c r="D116" s="203" t="s">
        <v>62</v>
      </c>
      <c r="E116" s="203" t="s">
        <v>58</v>
      </c>
      <c r="F116" s="203" t="s">
        <v>59</v>
      </c>
      <c r="G116" s="203" t="s">
        <v>162</v>
      </c>
      <c r="H116" s="203" t="s">
        <v>163</v>
      </c>
      <c r="I116" s="203" t="s">
        <v>164</v>
      </c>
      <c r="J116" s="203" t="s">
        <v>139</v>
      </c>
      <c r="K116" s="204" t="s">
        <v>165</v>
      </c>
      <c r="L116" s="205"/>
      <c r="M116" s="101" t="s">
        <v>1</v>
      </c>
      <c r="N116" s="102" t="s">
        <v>41</v>
      </c>
      <c r="O116" s="102" t="s">
        <v>166</v>
      </c>
      <c r="P116" s="102" t="s">
        <v>167</v>
      </c>
      <c r="Q116" s="102" t="s">
        <v>168</v>
      </c>
      <c r="R116" s="102" t="s">
        <v>169</v>
      </c>
      <c r="S116" s="102" t="s">
        <v>170</v>
      </c>
      <c r="T116" s="103" t="s">
        <v>171</v>
      </c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</row>
    <row r="117" s="2" customFormat="1" ht="22.8" customHeight="1">
      <c r="A117" s="39"/>
      <c r="B117" s="40"/>
      <c r="C117" s="108" t="s">
        <v>172</v>
      </c>
      <c r="D117" s="41"/>
      <c r="E117" s="41"/>
      <c r="F117" s="41"/>
      <c r="G117" s="41"/>
      <c r="H117" s="41"/>
      <c r="I117" s="41"/>
      <c r="J117" s="206">
        <f>BK117</f>
        <v>0</v>
      </c>
      <c r="K117" s="41"/>
      <c r="L117" s="45"/>
      <c r="M117" s="104"/>
      <c r="N117" s="207"/>
      <c r="O117" s="105"/>
      <c r="P117" s="208">
        <f>P118</f>
        <v>0</v>
      </c>
      <c r="Q117" s="105"/>
      <c r="R117" s="208">
        <f>R118</f>
        <v>0</v>
      </c>
      <c r="S117" s="105"/>
      <c r="T117" s="209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76</v>
      </c>
      <c r="AU117" s="18" t="s">
        <v>141</v>
      </c>
      <c r="BK117" s="210">
        <f>BK118</f>
        <v>0</v>
      </c>
    </row>
    <row r="118" s="12" customFormat="1" ht="25.92" customHeight="1">
      <c r="A118" s="12"/>
      <c r="B118" s="211"/>
      <c r="C118" s="212"/>
      <c r="D118" s="213" t="s">
        <v>76</v>
      </c>
      <c r="E118" s="214" t="s">
        <v>131</v>
      </c>
      <c r="F118" s="214" t="s">
        <v>132</v>
      </c>
      <c r="G118" s="212"/>
      <c r="H118" s="212"/>
      <c r="I118" s="215"/>
      <c r="J118" s="216">
        <f>BK118</f>
        <v>0</v>
      </c>
      <c r="K118" s="212"/>
      <c r="L118" s="217"/>
      <c r="M118" s="218"/>
      <c r="N118" s="219"/>
      <c r="O118" s="219"/>
      <c r="P118" s="220">
        <f>SUM(P119:P125)</f>
        <v>0</v>
      </c>
      <c r="Q118" s="219"/>
      <c r="R118" s="220">
        <f>SUM(R119:R125)</f>
        <v>0</v>
      </c>
      <c r="S118" s="219"/>
      <c r="T118" s="221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2" t="s">
        <v>211</v>
      </c>
      <c r="AT118" s="223" t="s">
        <v>76</v>
      </c>
      <c r="AU118" s="223" t="s">
        <v>77</v>
      </c>
      <c r="AY118" s="222" t="s">
        <v>175</v>
      </c>
      <c r="BK118" s="224">
        <f>SUM(BK119:BK125)</f>
        <v>0</v>
      </c>
    </row>
    <row r="119" s="2" customFormat="1" ht="16.5" customHeight="1">
      <c r="A119" s="39"/>
      <c r="B119" s="40"/>
      <c r="C119" s="227" t="s">
        <v>85</v>
      </c>
      <c r="D119" s="227" t="s">
        <v>177</v>
      </c>
      <c r="E119" s="228" t="s">
        <v>2794</v>
      </c>
      <c r="F119" s="229" t="s">
        <v>2795</v>
      </c>
      <c r="G119" s="230" t="s">
        <v>2796</v>
      </c>
      <c r="H119" s="231">
        <v>1</v>
      </c>
      <c r="I119" s="232"/>
      <c r="J119" s="233">
        <f>ROUND(I119*H119,2)</f>
        <v>0</v>
      </c>
      <c r="K119" s="229" t="s">
        <v>1</v>
      </c>
      <c r="L119" s="45"/>
      <c r="M119" s="234" t="s">
        <v>1</v>
      </c>
      <c r="N119" s="235" t="s">
        <v>42</v>
      </c>
      <c r="O119" s="92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182</v>
      </c>
      <c r="AT119" s="238" t="s">
        <v>177</v>
      </c>
      <c r="AU119" s="238" t="s">
        <v>85</v>
      </c>
      <c r="AY119" s="18" t="s">
        <v>175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85</v>
      </c>
      <c r="BK119" s="239">
        <f>ROUND(I119*H119,2)</f>
        <v>0</v>
      </c>
      <c r="BL119" s="18" t="s">
        <v>182</v>
      </c>
      <c r="BM119" s="238" t="s">
        <v>2797</v>
      </c>
    </row>
    <row r="120" s="2" customFormat="1" ht="16.5" customHeight="1">
      <c r="A120" s="39"/>
      <c r="B120" s="40"/>
      <c r="C120" s="227" t="s">
        <v>87</v>
      </c>
      <c r="D120" s="227" t="s">
        <v>177</v>
      </c>
      <c r="E120" s="228" t="s">
        <v>2798</v>
      </c>
      <c r="F120" s="229" t="s">
        <v>2799</v>
      </c>
      <c r="G120" s="230" t="s">
        <v>2796</v>
      </c>
      <c r="H120" s="231">
        <v>1</v>
      </c>
      <c r="I120" s="232"/>
      <c r="J120" s="233">
        <f>ROUND(I120*H120,2)</f>
        <v>0</v>
      </c>
      <c r="K120" s="229" t="s">
        <v>1</v>
      </c>
      <c r="L120" s="45"/>
      <c r="M120" s="234" t="s">
        <v>1</v>
      </c>
      <c r="N120" s="235" t="s">
        <v>42</v>
      </c>
      <c r="O120" s="92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8" t="s">
        <v>182</v>
      </c>
      <c r="AT120" s="238" t="s">
        <v>177</v>
      </c>
      <c r="AU120" s="238" t="s">
        <v>85</v>
      </c>
      <c r="AY120" s="18" t="s">
        <v>175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8" t="s">
        <v>85</v>
      </c>
      <c r="BK120" s="239">
        <f>ROUND(I120*H120,2)</f>
        <v>0</v>
      </c>
      <c r="BL120" s="18" t="s">
        <v>182</v>
      </c>
      <c r="BM120" s="238" t="s">
        <v>2800</v>
      </c>
    </row>
    <row r="121" s="2" customFormat="1" ht="16.5" customHeight="1">
      <c r="A121" s="39"/>
      <c r="B121" s="40"/>
      <c r="C121" s="227" t="s">
        <v>192</v>
      </c>
      <c r="D121" s="227" t="s">
        <v>177</v>
      </c>
      <c r="E121" s="228" t="s">
        <v>2801</v>
      </c>
      <c r="F121" s="229" t="s">
        <v>2802</v>
      </c>
      <c r="G121" s="230" t="s">
        <v>2796</v>
      </c>
      <c r="H121" s="231">
        <v>1</v>
      </c>
      <c r="I121" s="232"/>
      <c r="J121" s="233">
        <f>ROUND(I121*H121,2)</f>
        <v>0</v>
      </c>
      <c r="K121" s="229" t="s">
        <v>1</v>
      </c>
      <c r="L121" s="45"/>
      <c r="M121" s="234" t="s">
        <v>1</v>
      </c>
      <c r="N121" s="235" t="s">
        <v>42</v>
      </c>
      <c r="O121" s="92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182</v>
      </c>
      <c r="AT121" s="238" t="s">
        <v>177</v>
      </c>
      <c r="AU121" s="238" t="s">
        <v>85</v>
      </c>
      <c r="AY121" s="18" t="s">
        <v>175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85</v>
      </c>
      <c r="BK121" s="239">
        <f>ROUND(I121*H121,2)</f>
        <v>0</v>
      </c>
      <c r="BL121" s="18" t="s">
        <v>182</v>
      </c>
      <c r="BM121" s="238" t="s">
        <v>2803</v>
      </c>
    </row>
    <row r="122" s="2" customFormat="1" ht="16.5" customHeight="1">
      <c r="A122" s="39"/>
      <c r="B122" s="40"/>
      <c r="C122" s="227" t="s">
        <v>182</v>
      </c>
      <c r="D122" s="227" t="s">
        <v>177</v>
      </c>
      <c r="E122" s="228" t="s">
        <v>2804</v>
      </c>
      <c r="F122" s="229" t="s">
        <v>2805</v>
      </c>
      <c r="G122" s="230" t="s">
        <v>2796</v>
      </c>
      <c r="H122" s="231">
        <v>1</v>
      </c>
      <c r="I122" s="232"/>
      <c r="J122" s="233">
        <f>ROUND(I122*H122,2)</f>
        <v>0</v>
      </c>
      <c r="K122" s="229" t="s">
        <v>2417</v>
      </c>
      <c r="L122" s="45"/>
      <c r="M122" s="234" t="s">
        <v>1</v>
      </c>
      <c r="N122" s="235" t="s">
        <v>42</v>
      </c>
      <c r="O122" s="92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8" t="s">
        <v>2694</v>
      </c>
      <c r="AT122" s="238" t="s">
        <v>177</v>
      </c>
      <c r="AU122" s="238" t="s">
        <v>85</v>
      </c>
      <c r="AY122" s="18" t="s">
        <v>175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8" t="s">
        <v>85</v>
      </c>
      <c r="BK122" s="239">
        <f>ROUND(I122*H122,2)</f>
        <v>0</v>
      </c>
      <c r="BL122" s="18" t="s">
        <v>2694</v>
      </c>
      <c r="BM122" s="238" t="s">
        <v>2806</v>
      </c>
    </row>
    <row r="123" s="2" customFormat="1">
      <c r="A123" s="39"/>
      <c r="B123" s="40"/>
      <c r="C123" s="41"/>
      <c r="D123" s="242" t="s">
        <v>273</v>
      </c>
      <c r="E123" s="41"/>
      <c r="F123" s="284" t="s">
        <v>2807</v>
      </c>
      <c r="G123" s="41"/>
      <c r="H123" s="41"/>
      <c r="I123" s="285"/>
      <c r="J123" s="41"/>
      <c r="K123" s="41"/>
      <c r="L123" s="45"/>
      <c r="M123" s="286"/>
      <c r="N123" s="287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273</v>
      </c>
      <c r="AU123" s="18" t="s">
        <v>85</v>
      </c>
    </row>
    <row r="124" s="2" customFormat="1" ht="16.5" customHeight="1">
      <c r="A124" s="39"/>
      <c r="B124" s="40"/>
      <c r="C124" s="227" t="s">
        <v>211</v>
      </c>
      <c r="D124" s="227" t="s">
        <v>177</v>
      </c>
      <c r="E124" s="228" t="s">
        <v>2808</v>
      </c>
      <c r="F124" s="229" t="s">
        <v>2809</v>
      </c>
      <c r="G124" s="230" t="s">
        <v>2796</v>
      </c>
      <c r="H124" s="231">
        <v>1</v>
      </c>
      <c r="I124" s="232"/>
      <c r="J124" s="233">
        <f>ROUND(I124*H124,2)</f>
        <v>0</v>
      </c>
      <c r="K124" s="229" t="s">
        <v>2417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2694</v>
      </c>
      <c r="AT124" s="238" t="s">
        <v>177</v>
      </c>
      <c r="AU124" s="238" t="s">
        <v>85</v>
      </c>
      <c r="AY124" s="18" t="s">
        <v>175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2694</v>
      </c>
      <c r="BM124" s="238" t="s">
        <v>2810</v>
      </c>
    </row>
    <row r="125" s="2" customFormat="1">
      <c r="A125" s="39"/>
      <c r="B125" s="40"/>
      <c r="C125" s="41"/>
      <c r="D125" s="242" t="s">
        <v>273</v>
      </c>
      <c r="E125" s="41"/>
      <c r="F125" s="284" t="s">
        <v>2811</v>
      </c>
      <c r="G125" s="41"/>
      <c r="H125" s="41"/>
      <c r="I125" s="285"/>
      <c r="J125" s="41"/>
      <c r="K125" s="41"/>
      <c r="L125" s="45"/>
      <c r="M125" s="309"/>
      <c r="N125" s="310"/>
      <c r="O125" s="306"/>
      <c r="P125" s="306"/>
      <c r="Q125" s="306"/>
      <c r="R125" s="306"/>
      <c r="S125" s="306"/>
      <c r="T125" s="311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273</v>
      </c>
      <c r="AU125" s="18" t="s">
        <v>85</v>
      </c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DKhJ1U68aJOwHaSIU5Poun+H02cDyUFXg7rjyUw/zi7TYQu88+17VksUUMZ4yx3cHp3ZnlJlI6OC2pi6JBYvsA==" hashValue="+8NWijc2i66+n4+rTaV91GP/fGPBK00EE1zyK26Sud5jqHF2Jww7988BrYKXDFOHlbmZxsLvMJsB5ahlsh8ePw==" algorithmName="SHA-512" password="CC35"/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135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136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ROUND((SUM(BE134:BE477)),  2)</f>
        <v>0</v>
      </c>
      <c r="G33" s="39"/>
      <c r="H33" s="39"/>
      <c r="I33" s="165">
        <v>0.20999999999999999</v>
      </c>
      <c r="J33" s="164">
        <f>ROUND(((SUM(BE134:BE477))*I33),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ROUND((SUM(BF134:BF477)),  2)</f>
        <v>0</v>
      </c>
      <c r="G34" s="39"/>
      <c r="H34" s="39"/>
      <c r="I34" s="165">
        <v>0.14999999999999999</v>
      </c>
      <c r="J34" s="164">
        <f>ROUND(((SUM(BF134:BF477))*I34),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ROUND((SUM(BG134:BG477)),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ROUND((SUM(BH134:BH477)),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ROUND((SUM(BI134:BI477)),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Bourací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Rychnov nad Kněžnou</v>
      </c>
      <c r="G89" s="41"/>
      <c r="H89" s="41"/>
      <c r="I89" s="33" t="s">
        <v>22</v>
      </c>
      <c r="J89" s="80" t="str">
        <f>IF(J12="","",J12)</f>
        <v>15. 9. 2023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Rychnov nad Kněžnou</v>
      </c>
      <c r="G91" s="41"/>
      <c r="H91" s="41"/>
      <c r="I91" s="33" t="s">
        <v>30</v>
      </c>
      <c r="J91" s="37" t="str">
        <f>E21</f>
        <v>IRBOS s.r.o., Kostelec nad Orlicí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138</v>
      </c>
      <c r="D94" s="186"/>
      <c r="E94" s="186"/>
      <c r="F94" s="186"/>
      <c r="G94" s="186"/>
      <c r="H94" s="186"/>
      <c r="I94" s="186"/>
      <c r="J94" s="187" t="s">
        <v>139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140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141</v>
      </c>
    </row>
    <row r="97" s="9" customFormat="1" ht="24.96" customHeight="1">
      <c r="A97" s="9"/>
      <c r="B97" s="189"/>
      <c r="C97" s="190"/>
      <c r="D97" s="191" t="s">
        <v>142</v>
      </c>
      <c r="E97" s="192"/>
      <c r="F97" s="192"/>
      <c r="G97" s="192"/>
      <c r="H97" s="192"/>
      <c r="I97" s="192"/>
      <c r="J97" s="193">
        <f>J135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143</v>
      </c>
      <c r="E98" s="197"/>
      <c r="F98" s="197"/>
      <c r="G98" s="197"/>
      <c r="H98" s="197"/>
      <c r="I98" s="197"/>
      <c r="J98" s="198">
        <f>J136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144</v>
      </c>
      <c r="E99" s="197"/>
      <c r="F99" s="197"/>
      <c r="G99" s="197"/>
      <c r="H99" s="197"/>
      <c r="I99" s="197"/>
      <c r="J99" s="198">
        <f>J147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145</v>
      </c>
      <c r="E100" s="197"/>
      <c r="F100" s="197"/>
      <c r="G100" s="197"/>
      <c r="H100" s="197"/>
      <c r="I100" s="197"/>
      <c r="J100" s="198">
        <f>J323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146</v>
      </c>
      <c r="E101" s="192"/>
      <c r="F101" s="192"/>
      <c r="G101" s="192"/>
      <c r="H101" s="192"/>
      <c r="I101" s="192"/>
      <c r="J101" s="193">
        <f>J332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147</v>
      </c>
      <c r="E102" s="197"/>
      <c r="F102" s="197"/>
      <c r="G102" s="197"/>
      <c r="H102" s="197"/>
      <c r="I102" s="197"/>
      <c r="J102" s="198">
        <f>J333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148</v>
      </c>
      <c r="E103" s="197"/>
      <c r="F103" s="197"/>
      <c r="G103" s="197"/>
      <c r="H103" s="197"/>
      <c r="I103" s="197"/>
      <c r="J103" s="198">
        <f>J337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149</v>
      </c>
      <c r="E104" s="197"/>
      <c r="F104" s="197"/>
      <c r="G104" s="197"/>
      <c r="H104" s="197"/>
      <c r="I104" s="197"/>
      <c r="J104" s="198">
        <f>J343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150</v>
      </c>
      <c r="E105" s="197"/>
      <c r="F105" s="197"/>
      <c r="G105" s="197"/>
      <c r="H105" s="197"/>
      <c r="I105" s="197"/>
      <c r="J105" s="198">
        <f>J350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151</v>
      </c>
      <c r="E106" s="197"/>
      <c r="F106" s="197"/>
      <c r="G106" s="197"/>
      <c r="H106" s="197"/>
      <c r="I106" s="197"/>
      <c r="J106" s="198">
        <f>J362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152</v>
      </c>
      <c r="E107" s="197"/>
      <c r="F107" s="197"/>
      <c r="G107" s="197"/>
      <c r="H107" s="197"/>
      <c r="I107" s="197"/>
      <c r="J107" s="198">
        <f>J366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153</v>
      </c>
      <c r="E108" s="197"/>
      <c r="F108" s="197"/>
      <c r="G108" s="197"/>
      <c r="H108" s="197"/>
      <c r="I108" s="197"/>
      <c r="J108" s="198">
        <f>J374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154</v>
      </c>
      <c r="E109" s="197"/>
      <c r="F109" s="197"/>
      <c r="G109" s="197"/>
      <c r="H109" s="197"/>
      <c r="I109" s="197"/>
      <c r="J109" s="198">
        <f>J378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155</v>
      </c>
      <c r="E110" s="197"/>
      <c r="F110" s="197"/>
      <c r="G110" s="197"/>
      <c r="H110" s="197"/>
      <c r="I110" s="197"/>
      <c r="J110" s="198">
        <f>J387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156</v>
      </c>
      <c r="E111" s="197"/>
      <c r="F111" s="197"/>
      <c r="G111" s="197"/>
      <c r="H111" s="197"/>
      <c r="I111" s="197"/>
      <c r="J111" s="198">
        <f>J400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157</v>
      </c>
      <c r="E112" s="197"/>
      <c r="F112" s="197"/>
      <c r="G112" s="197"/>
      <c r="H112" s="197"/>
      <c r="I112" s="197"/>
      <c r="J112" s="198">
        <f>J435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158</v>
      </c>
      <c r="E113" s="197"/>
      <c r="F113" s="197"/>
      <c r="G113" s="197"/>
      <c r="H113" s="197"/>
      <c r="I113" s="197"/>
      <c r="J113" s="198">
        <f>J457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9"/>
      <c r="C114" s="190"/>
      <c r="D114" s="191" t="s">
        <v>159</v>
      </c>
      <c r="E114" s="192"/>
      <c r="F114" s="192"/>
      <c r="G114" s="192"/>
      <c r="H114" s="192"/>
      <c r="I114" s="192"/>
      <c r="J114" s="193">
        <f>J474</f>
        <v>0</v>
      </c>
      <c r="K114" s="190"/>
      <c r="L114" s="19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160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4" t="str">
        <f>E7</f>
        <v>Administrativní zázemí VAK Rychnov nad Kněžnou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135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01 - Bourací práce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>Rychnov nad Kněžnou</v>
      </c>
      <c r="G128" s="41"/>
      <c r="H128" s="41"/>
      <c r="I128" s="33" t="s">
        <v>22</v>
      </c>
      <c r="J128" s="80" t="str">
        <f>IF(J12="","",J12)</f>
        <v>15. 9. 2023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5.65" customHeight="1">
      <c r="A130" s="39"/>
      <c r="B130" s="40"/>
      <c r="C130" s="33" t="s">
        <v>24</v>
      </c>
      <c r="D130" s="41"/>
      <c r="E130" s="41"/>
      <c r="F130" s="28" t="str">
        <f>E15</f>
        <v>Město Rychnov nad Kněžnou</v>
      </c>
      <c r="G130" s="41"/>
      <c r="H130" s="41"/>
      <c r="I130" s="33" t="s">
        <v>30</v>
      </c>
      <c r="J130" s="37" t="str">
        <f>E21</f>
        <v>IRBOS s.r.o., Kostelec nad Orlicí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28</v>
      </c>
      <c r="D131" s="41"/>
      <c r="E131" s="41"/>
      <c r="F131" s="28" t="str">
        <f>IF(E18="","",E18)</f>
        <v>Vyplň údaj</v>
      </c>
      <c r="G131" s="41"/>
      <c r="H131" s="41"/>
      <c r="I131" s="33" t="s">
        <v>33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0"/>
      <c r="B133" s="201"/>
      <c r="C133" s="202" t="s">
        <v>161</v>
      </c>
      <c r="D133" s="203" t="s">
        <v>62</v>
      </c>
      <c r="E133" s="203" t="s">
        <v>58</v>
      </c>
      <c r="F133" s="203" t="s">
        <v>59</v>
      </c>
      <c r="G133" s="203" t="s">
        <v>162</v>
      </c>
      <c r="H133" s="203" t="s">
        <v>163</v>
      </c>
      <c r="I133" s="203" t="s">
        <v>164</v>
      </c>
      <c r="J133" s="203" t="s">
        <v>139</v>
      </c>
      <c r="K133" s="204" t="s">
        <v>165</v>
      </c>
      <c r="L133" s="205"/>
      <c r="M133" s="101" t="s">
        <v>1</v>
      </c>
      <c r="N133" s="102" t="s">
        <v>41</v>
      </c>
      <c r="O133" s="102" t="s">
        <v>166</v>
      </c>
      <c r="P133" s="102" t="s">
        <v>167</v>
      </c>
      <c r="Q133" s="102" t="s">
        <v>168</v>
      </c>
      <c r="R133" s="102" t="s">
        <v>169</v>
      </c>
      <c r="S133" s="102" t="s">
        <v>170</v>
      </c>
      <c r="T133" s="103" t="s">
        <v>171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9"/>
      <c r="B134" s="40"/>
      <c r="C134" s="108" t="s">
        <v>172</v>
      </c>
      <c r="D134" s="41"/>
      <c r="E134" s="41"/>
      <c r="F134" s="41"/>
      <c r="G134" s="41"/>
      <c r="H134" s="41"/>
      <c r="I134" s="41"/>
      <c r="J134" s="206">
        <f>BK134</f>
        <v>0</v>
      </c>
      <c r="K134" s="41"/>
      <c r="L134" s="45"/>
      <c r="M134" s="104"/>
      <c r="N134" s="207"/>
      <c r="O134" s="105"/>
      <c r="P134" s="208">
        <f>P135+P332+P474</f>
        <v>0</v>
      </c>
      <c r="Q134" s="105"/>
      <c r="R134" s="208">
        <f>R135+R332+R474</f>
        <v>0.76375300000000002</v>
      </c>
      <c r="S134" s="105"/>
      <c r="T134" s="209">
        <f>T135+T332+T474</f>
        <v>303.73959924999997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76</v>
      </c>
      <c r="AU134" s="18" t="s">
        <v>141</v>
      </c>
      <c r="BK134" s="210">
        <f>BK135+BK332+BK474</f>
        <v>0</v>
      </c>
    </row>
    <row r="135" s="12" customFormat="1" ht="25.92" customHeight="1">
      <c r="A135" s="12"/>
      <c r="B135" s="211"/>
      <c r="C135" s="212"/>
      <c r="D135" s="213" t="s">
        <v>76</v>
      </c>
      <c r="E135" s="214" t="s">
        <v>173</v>
      </c>
      <c r="F135" s="214" t="s">
        <v>174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P136+P147+P323</f>
        <v>0</v>
      </c>
      <c r="Q135" s="219"/>
      <c r="R135" s="220">
        <f>R136+R147+R323</f>
        <v>0.0033479999999999998</v>
      </c>
      <c r="S135" s="219"/>
      <c r="T135" s="221">
        <f>T136+T147+T323</f>
        <v>277.76349499999998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85</v>
      </c>
      <c r="AT135" s="223" t="s">
        <v>76</v>
      </c>
      <c r="AU135" s="223" t="s">
        <v>77</v>
      </c>
      <c r="AY135" s="222" t="s">
        <v>175</v>
      </c>
      <c r="BK135" s="224">
        <f>BK136+BK147+BK323</f>
        <v>0</v>
      </c>
    </row>
    <row r="136" s="12" customFormat="1" ht="22.8" customHeight="1">
      <c r="A136" s="12"/>
      <c r="B136" s="211"/>
      <c r="C136" s="212"/>
      <c r="D136" s="213" t="s">
        <v>76</v>
      </c>
      <c r="E136" s="225" t="s">
        <v>85</v>
      </c>
      <c r="F136" s="225" t="s">
        <v>176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SUM(P137:P146)</f>
        <v>0</v>
      </c>
      <c r="Q136" s="219"/>
      <c r="R136" s="220">
        <f>SUM(R137:R146)</f>
        <v>0</v>
      </c>
      <c r="S136" s="219"/>
      <c r="T136" s="221">
        <f>SUM(T137:T146)</f>
        <v>9.7125000000000004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85</v>
      </c>
      <c r="AT136" s="223" t="s">
        <v>76</v>
      </c>
      <c r="AU136" s="223" t="s">
        <v>85</v>
      </c>
      <c r="AY136" s="222" t="s">
        <v>175</v>
      </c>
      <c r="BK136" s="224">
        <f>SUM(BK137:BK146)</f>
        <v>0</v>
      </c>
    </row>
    <row r="137" s="2" customFormat="1" ht="24.15" customHeight="1">
      <c r="A137" s="39"/>
      <c r="B137" s="40"/>
      <c r="C137" s="227" t="s">
        <v>85</v>
      </c>
      <c r="D137" s="227" t="s">
        <v>177</v>
      </c>
      <c r="E137" s="228" t="s">
        <v>178</v>
      </c>
      <c r="F137" s="229" t="s">
        <v>179</v>
      </c>
      <c r="G137" s="230" t="s">
        <v>180</v>
      </c>
      <c r="H137" s="231">
        <v>17.5</v>
      </c>
      <c r="I137" s="232"/>
      <c r="J137" s="233">
        <f>ROUND(I137*H137,2)</f>
        <v>0</v>
      </c>
      <c r="K137" s="229" t="s">
        <v>181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0.255</v>
      </c>
      <c r="T137" s="237">
        <f>S137*H137</f>
        <v>4.4625000000000004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182</v>
      </c>
      <c r="AT137" s="238" t="s">
        <v>177</v>
      </c>
      <c r="AU137" s="238" t="s">
        <v>87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182</v>
      </c>
      <c r="BM137" s="238" t="s">
        <v>183</v>
      </c>
    </row>
    <row r="138" s="13" customFormat="1">
      <c r="A138" s="13"/>
      <c r="B138" s="240"/>
      <c r="C138" s="241"/>
      <c r="D138" s="242" t="s">
        <v>184</v>
      </c>
      <c r="E138" s="243" t="s">
        <v>1</v>
      </c>
      <c r="F138" s="244" t="s">
        <v>185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184</v>
      </c>
      <c r="AU138" s="250" t="s">
        <v>87</v>
      </c>
      <c r="AV138" s="13" t="s">
        <v>85</v>
      </c>
      <c r="AW138" s="13" t="s">
        <v>32</v>
      </c>
      <c r="AX138" s="13" t="s">
        <v>77</v>
      </c>
      <c r="AY138" s="250" t="s">
        <v>175</v>
      </c>
    </row>
    <row r="139" s="14" customFormat="1">
      <c r="A139" s="14"/>
      <c r="B139" s="251"/>
      <c r="C139" s="252"/>
      <c r="D139" s="242" t="s">
        <v>184</v>
      </c>
      <c r="E139" s="253" t="s">
        <v>1</v>
      </c>
      <c r="F139" s="254" t="s">
        <v>186</v>
      </c>
      <c r="G139" s="252"/>
      <c r="H139" s="255">
        <v>17.5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184</v>
      </c>
      <c r="AU139" s="261" t="s">
        <v>87</v>
      </c>
      <c r="AV139" s="14" t="s">
        <v>87</v>
      </c>
      <c r="AW139" s="14" t="s">
        <v>32</v>
      </c>
      <c r="AX139" s="14" t="s">
        <v>85</v>
      </c>
      <c r="AY139" s="261" t="s">
        <v>175</v>
      </c>
    </row>
    <row r="140" s="2" customFormat="1" ht="24.15" customHeight="1">
      <c r="A140" s="39"/>
      <c r="B140" s="40"/>
      <c r="C140" s="227" t="s">
        <v>87</v>
      </c>
      <c r="D140" s="227" t="s">
        <v>177</v>
      </c>
      <c r="E140" s="228" t="s">
        <v>187</v>
      </c>
      <c r="F140" s="229" t="s">
        <v>188</v>
      </c>
      <c r="G140" s="230" t="s">
        <v>180</v>
      </c>
      <c r="H140" s="231">
        <v>17.5</v>
      </c>
      <c r="I140" s="232"/>
      <c r="J140" s="233">
        <f>ROUND(I140*H140,2)</f>
        <v>0</v>
      </c>
      <c r="K140" s="229" t="s">
        <v>181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0.29999999999999999</v>
      </c>
      <c r="T140" s="237">
        <f>S140*H140</f>
        <v>5.25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177</v>
      </c>
      <c r="AU140" s="238" t="s">
        <v>87</v>
      </c>
      <c r="AY140" s="18" t="s">
        <v>175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182</v>
      </c>
      <c r="BM140" s="238" t="s">
        <v>189</v>
      </c>
    </row>
    <row r="141" s="13" customFormat="1">
      <c r="A141" s="13"/>
      <c r="B141" s="240"/>
      <c r="C141" s="241"/>
      <c r="D141" s="242" t="s">
        <v>184</v>
      </c>
      <c r="E141" s="243" t="s">
        <v>1</v>
      </c>
      <c r="F141" s="244" t="s">
        <v>190</v>
      </c>
      <c r="G141" s="241"/>
      <c r="H141" s="243" t="s">
        <v>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184</v>
      </c>
      <c r="AU141" s="250" t="s">
        <v>87</v>
      </c>
      <c r="AV141" s="13" t="s">
        <v>85</v>
      </c>
      <c r="AW141" s="13" t="s">
        <v>32</v>
      </c>
      <c r="AX141" s="13" t="s">
        <v>77</v>
      </c>
      <c r="AY141" s="250" t="s">
        <v>175</v>
      </c>
    </row>
    <row r="142" s="14" customFormat="1">
      <c r="A142" s="14"/>
      <c r="B142" s="251"/>
      <c r="C142" s="252"/>
      <c r="D142" s="242" t="s">
        <v>184</v>
      </c>
      <c r="E142" s="253" t="s">
        <v>1</v>
      </c>
      <c r="F142" s="254" t="s">
        <v>186</v>
      </c>
      <c r="G142" s="252"/>
      <c r="H142" s="255">
        <v>17.5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184</v>
      </c>
      <c r="AU142" s="261" t="s">
        <v>87</v>
      </c>
      <c r="AV142" s="14" t="s">
        <v>87</v>
      </c>
      <c r="AW142" s="14" t="s">
        <v>32</v>
      </c>
      <c r="AX142" s="14" t="s">
        <v>77</v>
      </c>
      <c r="AY142" s="261" t="s">
        <v>175</v>
      </c>
    </row>
    <row r="143" s="15" customFormat="1">
      <c r="A143" s="15"/>
      <c r="B143" s="262"/>
      <c r="C143" s="263"/>
      <c r="D143" s="242" t="s">
        <v>184</v>
      </c>
      <c r="E143" s="264" t="s">
        <v>1</v>
      </c>
      <c r="F143" s="265" t="s">
        <v>191</v>
      </c>
      <c r="G143" s="263"/>
      <c r="H143" s="266">
        <v>17.5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2" t="s">
        <v>184</v>
      </c>
      <c r="AU143" s="272" t="s">
        <v>87</v>
      </c>
      <c r="AV143" s="15" t="s">
        <v>182</v>
      </c>
      <c r="AW143" s="15" t="s">
        <v>32</v>
      </c>
      <c r="AX143" s="15" t="s">
        <v>85</v>
      </c>
      <c r="AY143" s="272" t="s">
        <v>175</v>
      </c>
    </row>
    <row r="144" s="2" customFormat="1" ht="33" customHeight="1">
      <c r="A144" s="39"/>
      <c r="B144" s="40"/>
      <c r="C144" s="227" t="s">
        <v>192</v>
      </c>
      <c r="D144" s="227" t="s">
        <v>177</v>
      </c>
      <c r="E144" s="228" t="s">
        <v>193</v>
      </c>
      <c r="F144" s="229" t="s">
        <v>194</v>
      </c>
      <c r="G144" s="230" t="s">
        <v>195</v>
      </c>
      <c r="H144" s="231">
        <v>8.4000000000000004</v>
      </c>
      <c r="I144" s="232"/>
      <c r="J144" s="233">
        <f>ROUND(I144*H144,2)</f>
        <v>0</v>
      </c>
      <c r="K144" s="229" t="s">
        <v>181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182</v>
      </c>
      <c r="AT144" s="238" t="s">
        <v>177</v>
      </c>
      <c r="AU144" s="238" t="s">
        <v>87</v>
      </c>
      <c r="AY144" s="18" t="s">
        <v>175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182</v>
      </c>
      <c r="BM144" s="238" t="s">
        <v>196</v>
      </c>
    </row>
    <row r="145" s="13" customFormat="1">
      <c r="A145" s="13"/>
      <c r="B145" s="240"/>
      <c r="C145" s="241"/>
      <c r="D145" s="242" t="s">
        <v>184</v>
      </c>
      <c r="E145" s="243" t="s">
        <v>1</v>
      </c>
      <c r="F145" s="244" t="s">
        <v>197</v>
      </c>
      <c r="G145" s="241"/>
      <c r="H145" s="243" t="s">
        <v>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184</v>
      </c>
      <c r="AU145" s="250" t="s">
        <v>87</v>
      </c>
      <c r="AV145" s="13" t="s">
        <v>85</v>
      </c>
      <c r="AW145" s="13" t="s">
        <v>32</v>
      </c>
      <c r="AX145" s="13" t="s">
        <v>77</v>
      </c>
      <c r="AY145" s="250" t="s">
        <v>175</v>
      </c>
    </row>
    <row r="146" s="14" customFormat="1">
      <c r="A146" s="14"/>
      <c r="B146" s="251"/>
      <c r="C146" s="252"/>
      <c r="D146" s="242" t="s">
        <v>184</v>
      </c>
      <c r="E146" s="253" t="s">
        <v>1</v>
      </c>
      <c r="F146" s="254" t="s">
        <v>198</v>
      </c>
      <c r="G146" s="252"/>
      <c r="H146" s="255">
        <v>8.4000000000000004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184</v>
      </c>
      <c r="AU146" s="261" t="s">
        <v>87</v>
      </c>
      <c r="AV146" s="14" t="s">
        <v>87</v>
      </c>
      <c r="AW146" s="14" t="s">
        <v>32</v>
      </c>
      <c r="AX146" s="14" t="s">
        <v>85</v>
      </c>
      <c r="AY146" s="261" t="s">
        <v>175</v>
      </c>
    </row>
    <row r="147" s="12" customFormat="1" ht="22.8" customHeight="1">
      <c r="A147" s="12"/>
      <c r="B147" s="211"/>
      <c r="C147" s="212"/>
      <c r="D147" s="213" t="s">
        <v>76</v>
      </c>
      <c r="E147" s="225" t="s">
        <v>199</v>
      </c>
      <c r="F147" s="225" t="s">
        <v>200</v>
      </c>
      <c r="G147" s="212"/>
      <c r="H147" s="212"/>
      <c r="I147" s="215"/>
      <c r="J147" s="226">
        <f>BK147</f>
        <v>0</v>
      </c>
      <c r="K147" s="212"/>
      <c r="L147" s="217"/>
      <c r="M147" s="218"/>
      <c r="N147" s="219"/>
      <c r="O147" s="219"/>
      <c r="P147" s="220">
        <f>SUM(P148:P322)</f>
        <v>0</v>
      </c>
      <c r="Q147" s="219"/>
      <c r="R147" s="220">
        <f>SUM(R148:R322)</f>
        <v>0.0033479999999999998</v>
      </c>
      <c r="S147" s="219"/>
      <c r="T147" s="221">
        <f>SUM(T148:T322)</f>
        <v>268.050995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85</v>
      </c>
      <c r="AT147" s="223" t="s">
        <v>76</v>
      </c>
      <c r="AU147" s="223" t="s">
        <v>85</v>
      </c>
      <c r="AY147" s="222" t="s">
        <v>175</v>
      </c>
      <c r="BK147" s="224">
        <f>SUM(BK148:BK322)</f>
        <v>0</v>
      </c>
    </row>
    <row r="148" s="2" customFormat="1" ht="21.75" customHeight="1">
      <c r="A148" s="39"/>
      <c r="B148" s="40"/>
      <c r="C148" s="227" t="s">
        <v>182</v>
      </c>
      <c r="D148" s="227" t="s">
        <v>177</v>
      </c>
      <c r="E148" s="228" t="s">
        <v>201</v>
      </c>
      <c r="F148" s="229" t="s">
        <v>202</v>
      </c>
      <c r="G148" s="230" t="s">
        <v>180</v>
      </c>
      <c r="H148" s="231">
        <v>55.744999999999997</v>
      </c>
      <c r="I148" s="232"/>
      <c r="J148" s="233">
        <f>ROUND(I148*H148,2)</f>
        <v>0</v>
      </c>
      <c r="K148" s="229" t="s">
        <v>181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0.13100000000000001</v>
      </c>
      <c r="T148" s="237">
        <f>S148*H148</f>
        <v>7.3025950000000002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182</v>
      </c>
      <c r="AT148" s="238" t="s">
        <v>177</v>
      </c>
      <c r="AU148" s="238" t="s">
        <v>87</v>
      </c>
      <c r="AY148" s="18" t="s">
        <v>175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182</v>
      </c>
      <c r="BM148" s="238" t="s">
        <v>203</v>
      </c>
    </row>
    <row r="149" s="13" customFormat="1">
      <c r="A149" s="13"/>
      <c r="B149" s="240"/>
      <c r="C149" s="241"/>
      <c r="D149" s="242" t="s">
        <v>184</v>
      </c>
      <c r="E149" s="243" t="s">
        <v>1</v>
      </c>
      <c r="F149" s="244" t="s">
        <v>204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184</v>
      </c>
      <c r="AU149" s="250" t="s">
        <v>87</v>
      </c>
      <c r="AV149" s="13" t="s">
        <v>85</v>
      </c>
      <c r="AW149" s="13" t="s">
        <v>32</v>
      </c>
      <c r="AX149" s="13" t="s">
        <v>77</v>
      </c>
      <c r="AY149" s="250" t="s">
        <v>175</v>
      </c>
    </row>
    <row r="150" s="13" customFormat="1">
      <c r="A150" s="13"/>
      <c r="B150" s="240"/>
      <c r="C150" s="241"/>
      <c r="D150" s="242" t="s">
        <v>184</v>
      </c>
      <c r="E150" s="243" t="s">
        <v>1</v>
      </c>
      <c r="F150" s="244" t="s">
        <v>205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184</v>
      </c>
      <c r="AU150" s="250" t="s">
        <v>87</v>
      </c>
      <c r="AV150" s="13" t="s">
        <v>85</v>
      </c>
      <c r="AW150" s="13" t="s">
        <v>32</v>
      </c>
      <c r="AX150" s="13" t="s">
        <v>77</v>
      </c>
      <c r="AY150" s="250" t="s">
        <v>175</v>
      </c>
    </row>
    <row r="151" s="13" customFormat="1">
      <c r="A151" s="13"/>
      <c r="B151" s="240"/>
      <c r="C151" s="241"/>
      <c r="D151" s="242" t="s">
        <v>184</v>
      </c>
      <c r="E151" s="243" t="s">
        <v>1</v>
      </c>
      <c r="F151" s="244" t="s">
        <v>206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184</v>
      </c>
      <c r="AU151" s="250" t="s">
        <v>87</v>
      </c>
      <c r="AV151" s="13" t="s">
        <v>85</v>
      </c>
      <c r="AW151" s="13" t="s">
        <v>32</v>
      </c>
      <c r="AX151" s="13" t="s">
        <v>77</v>
      </c>
      <c r="AY151" s="250" t="s">
        <v>175</v>
      </c>
    </row>
    <row r="152" s="14" customFormat="1">
      <c r="A152" s="14"/>
      <c r="B152" s="251"/>
      <c r="C152" s="252"/>
      <c r="D152" s="242" t="s">
        <v>184</v>
      </c>
      <c r="E152" s="253" t="s">
        <v>1</v>
      </c>
      <c r="F152" s="254" t="s">
        <v>207</v>
      </c>
      <c r="G152" s="252"/>
      <c r="H152" s="255">
        <v>13.76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184</v>
      </c>
      <c r="AU152" s="261" t="s">
        <v>87</v>
      </c>
      <c r="AV152" s="14" t="s">
        <v>87</v>
      </c>
      <c r="AW152" s="14" t="s">
        <v>32</v>
      </c>
      <c r="AX152" s="14" t="s">
        <v>77</v>
      </c>
      <c r="AY152" s="261" t="s">
        <v>175</v>
      </c>
    </row>
    <row r="153" s="16" customFormat="1">
      <c r="A153" s="16"/>
      <c r="B153" s="273"/>
      <c r="C153" s="274"/>
      <c r="D153" s="242" t="s">
        <v>184</v>
      </c>
      <c r="E153" s="275" t="s">
        <v>1</v>
      </c>
      <c r="F153" s="276" t="s">
        <v>208</v>
      </c>
      <c r="G153" s="274"/>
      <c r="H153" s="277">
        <v>13.76</v>
      </c>
      <c r="I153" s="278"/>
      <c r="J153" s="274"/>
      <c r="K153" s="274"/>
      <c r="L153" s="279"/>
      <c r="M153" s="280"/>
      <c r="N153" s="281"/>
      <c r="O153" s="281"/>
      <c r="P153" s="281"/>
      <c r="Q153" s="281"/>
      <c r="R153" s="281"/>
      <c r="S153" s="281"/>
      <c r="T153" s="282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3" t="s">
        <v>184</v>
      </c>
      <c r="AU153" s="283" t="s">
        <v>87</v>
      </c>
      <c r="AV153" s="16" t="s">
        <v>192</v>
      </c>
      <c r="AW153" s="16" t="s">
        <v>32</v>
      </c>
      <c r="AX153" s="16" t="s">
        <v>77</v>
      </c>
      <c r="AY153" s="283" t="s">
        <v>175</v>
      </c>
    </row>
    <row r="154" s="13" customFormat="1">
      <c r="A154" s="13"/>
      <c r="B154" s="240"/>
      <c r="C154" s="241"/>
      <c r="D154" s="242" t="s">
        <v>184</v>
      </c>
      <c r="E154" s="243" t="s">
        <v>1</v>
      </c>
      <c r="F154" s="244" t="s">
        <v>209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184</v>
      </c>
      <c r="AU154" s="250" t="s">
        <v>87</v>
      </c>
      <c r="AV154" s="13" t="s">
        <v>85</v>
      </c>
      <c r="AW154" s="13" t="s">
        <v>32</v>
      </c>
      <c r="AX154" s="13" t="s">
        <v>77</v>
      </c>
      <c r="AY154" s="250" t="s">
        <v>175</v>
      </c>
    </row>
    <row r="155" s="14" customFormat="1">
      <c r="A155" s="14"/>
      <c r="B155" s="251"/>
      <c r="C155" s="252"/>
      <c r="D155" s="242" t="s">
        <v>184</v>
      </c>
      <c r="E155" s="253" t="s">
        <v>1</v>
      </c>
      <c r="F155" s="254" t="s">
        <v>210</v>
      </c>
      <c r="G155" s="252"/>
      <c r="H155" s="255">
        <v>41.984999999999999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184</v>
      </c>
      <c r="AU155" s="261" t="s">
        <v>87</v>
      </c>
      <c r="AV155" s="14" t="s">
        <v>87</v>
      </c>
      <c r="AW155" s="14" t="s">
        <v>32</v>
      </c>
      <c r="AX155" s="14" t="s">
        <v>77</v>
      </c>
      <c r="AY155" s="261" t="s">
        <v>175</v>
      </c>
    </row>
    <row r="156" s="16" customFormat="1">
      <c r="A156" s="16"/>
      <c r="B156" s="273"/>
      <c r="C156" s="274"/>
      <c r="D156" s="242" t="s">
        <v>184</v>
      </c>
      <c r="E156" s="275" t="s">
        <v>1</v>
      </c>
      <c r="F156" s="276" t="s">
        <v>208</v>
      </c>
      <c r="G156" s="274"/>
      <c r="H156" s="277">
        <v>41.984999999999999</v>
      </c>
      <c r="I156" s="278"/>
      <c r="J156" s="274"/>
      <c r="K156" s="274"/>
      <c r="L156" s="279"/>
      <c r="M156" s="280"/>
      <c r="N156" s="281"/>
      <c r="O156" s="281"/>
      <c r="P156" s="281"/>
      <c r="Q156" s="281"/>
      <c r="R156" s="281"/>
      <c r="S156" s="281"/>
      <c r="T156" s="282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83" t="s">
        <v>184</v>
      </c>
      <c r="AU156" s="283" t="s">
        <v>87</v>
      </c>
      <c r="AV156" s="16" t="s">
        <v>192</v>
      </c>
      <c r="AW156" s="16" t="s">
        <v>32</v>
      </c>
      <c r="AX156" s="16" t="s">
        <v>77</v>
      </c>
      <c r="AY156" s="283" t="s">
        <v>175</v>
      </c>
    </row>
    <row r="157" s="15" customFormat="1">
      <c r="A157" s="15"/>
      <c r="B157" s="262"/>
      <c r="C157" s="263"/>
      <c r="D157" s="242" t="s">
        <v>184</v>
      </c>
      <c r="E157" s="264" t="s">
        <v>1</v>
      </c>
      <c r="F157" s="265" t="s">
        <v>191</v>
      </c>
      <c r="G157" s="263"/>
      <c r="H157" s="266">
        <v>55.744999999999997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2" t="s">
        <v>184</v>
      </c>
      <c r="AU157" s="272" t="s">
        <v>87</v>
      </c>
      <c r="AV157" s="15" t="s">
        <v>182</v>
      </c>
      <c r="AW157" s="15" t="s">
        <v>32</v>
      </c>
      <c r="AX157" s="15" t="s">
        <v>85</v>
      </c>
      <c r="AY157" s="272" t="s">
        <v>175</v>
      </c>
    </row>
    <row r="158" s="2" customFormat="1" ht="21.75" customHeight="1">
      <c r="A158" s="39"/>
      <c r="B158" s="40"/>
      <c r="C158" s="227" t="s">
        <v>211</v>
      </c>
      <c r="D158" s="227" t="s">
        <v>177</v>
      </c>
      <c r="E158" s="228" t="s">
        <v>212</v>
      </c>
      <c r="F158" s="229" t="s">
        <v>213</v>
      </c>
      <c r="G158" s="230" t="s">
        <v>180</v>
      </c>
      <c r="H158" s="231">
        <v>290.76999999999998</v>
      </c>
      <c r="I158" s="232"/>
      <c r="J158" s="233">
        <f>ROUND(I158*H158,2)</f>
        <v>0</v>
      </c>
      <c r="K158" s="229" t="s">
        <v>181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0.26100000000000001</v>
      </c>
      <c r="T158" s="237">
        <f>S158*H158</f>
        <v>75.890969999999996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182</v>
      </c>
      <c r="AT158" s="238" t="s">
        <v>177</v>
      </c>
      <c r="AU158" s="238" t="s">
        <v>87</v>
      </c>
      <c r="AY158" s="18" t="s">
        <v>175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182</v>
      </c>
      <c r="BM158" s="238" t="s">
        <v>214</v>
      </c>
    </row>
    <row r="159" s="13" customFormat="1">
      <c r="A159" s="13"/>
      <c r="B159" s="240"/>
      <c r="C159" s="241"/>
      <c r="D159" s="242" t="s">
        <v>184</v>
      </c>
      <c r="E159" s="243" t="s">
        <v>1</v>
      </c>
      <c r="F159" s="244" t="s">
        <v>204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184</v>
      </c>
      <c r="AU159" s="250" t="s">
        <v>87</v>
      </c>
      <c r="AV159" s="13" t="s">
        <v>85</v>
      </c>
      <c r="AW159" s="13" t="s">
        <v>32</v>
      </c>
      <c r="AX159" s="13" t="s">
        <v>77</v>
      </c>
      <c r="AY159" s="250" t="s">
        <v>175</v>
      </c>
    </row>
    <row r="160" s="13" customFormat="1">
      <c r="A160" s="13"/>
      <c r="B160" s="240"/>
      <c r="C160" s="241"/>
      <c r="D160" s="242" t="s">
        <v>184</v>
      </c>
      <c r="E160" s="243" t="s">
        <v>1</v>
      </c>
      <c r="F160" s="244" t="s">
        <v>215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184</v>
      </c>
      <c r="AU160" s="250" t="s">
        <v>87</v>
      </c>
      <c r="AV160" s="13" t="s">
        <v>85</v>
      </c>
      <c r="AW160" s="13" t="s">
        <v>32</v>
      </c>
      <c r="AX160" s="13" t="s">
        <v>77</v>
      </c>
      <c r="AY160" s="250" t="s">
        <v>175</v>
      </c>
    </row>
    <row r="161" s="13" customFormat="1">
      <c r="A161" s="13"/>
      <c r="B161" s="240"/>
      <c r="C161" s="241"/>
      <c r="D161" s="242" t="s">
        <v>184</v>
      </c>
      <c r="E161" s="243" t="s">
        <v>1</v>
      </c>
      <c r="F161" s="244" t="s">
        <v>216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184</v>
      </c>
      <c r="AU161" s="250" t="s">
        <v>87</v>
      </c>
      <c r="AV161" s="13" t="s">
        <v>85</v>
      </c>
      <c r="AW161" s="13" t="s">
        <v>32</v>
      </c>
      <c r="AX161" s="13" t="s">
        <v>77</v>
      </c>
      <c r="AY161" s="250" t="s">
        <v>175</v>
      </c>
    </row>
    <row r="162" s="13" customFormat="1">
      <c r="A162" s="13"/>
      <c r="B162" s="240"/>
      <c r="C162" s="241"/>
      <c r="D162" s="242" t="s">
        <v>184</v>
      </c>
      <c r="E162" s="243" t="s">
        <v>1</v>
      </c>
      <c r="F162" s="244" t="s">
        <v>206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184</v>
      </c>
      <c r="AU162" s="250" t="s">
        <v>87</v>
      </c>
      <c r="AV162" s="13" t="s">
        <v>85</v>
      </c>
      <c r="AW162" s="13" t="s">
        <v>32</v>
      </c>
      <c r="AX162" s="13" t="s">
        <v>77</v>
      </c>
      <c r="AY162" s="250" t="s">
        <v>175</v>
      </c>
    </row>
    <row r="163" s="14" customFormat="1">
      <c r="A163" s="14"/>
      <c r="B163" s="251"/>
      <c r="C163" s="252"/>
      <c r="D163" s="242" t="s">
        <v>184</v>
      </c>
      <c r="E163" s="253" t="s">
        <v>1</v>
      </c>
      <c r="F163" s="254" t="s">
        <v>217</v>
      </c>
      <c r="G163" s="252"/>
      <c r="H163" s="255">
        <v>116.64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184</v>
      </c>
      <c r="AU163" s="261" t="s">
        <v>87</v>
      </c>
      <c r="AV163" s="14" t="s">
        <v>87</v>
      </c>
      <c r="AW163" s="14" t="s">
        <v>32</v>
      </c>
      <c r="AX163" s="14" t="s">
        <v>77</v>
      </c>
      <c r="AY163" s="261" t="s">
        <v>175</v>
      </c>
    </row>
    <row r="164" s="14" customFormat="1">
      <c r="A164" s="14"/>
      <c r="B164" s="251"/>
      <c r="C164" s="252"/>
      <c r="D164" s="242" t="s">
        <v>184</v>
      </c>
      <c r="E164" s="253" t="s">
        <v>1</v>
      </c>
      <c r="F164" s="254" t="s">
        <v>218</v>
      </c>
      <c r="G164" s="252"/>
      <c r="H164" s="255">
        <v>104.08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184</v>
      </c>
      <c r="AU164" s="261" t="s">
        <v>87</v>
      </c>
      <c r="AV164" s="14" t="s">
        <v>87</v>
      </c>
      <c r="AW164" s="14" t="s">
        <v>32</v>
      </c>
      <c r="AX164" s="14" t="s">
        <v>77</v>
      </c>
      <c r="AY164" s="261" t="s">
        <v>175</v>
      </c>
    </row>
    <row r="165" s="16" customFormat="1">
      <c r="A165" s="16"/>
      <c r="B165" s="273"/>
      <c r="C165" s="274"/>
      <c r="D165" s="242" t="s">
        <v>184</v>
      </c>
      <c r="E165" s="275" t="s">
        <v>1</v>
      </c>
      <c r="F165" s="276" t="s">
        <v>208</v>
      </c>
      <c r="G165" s="274"/>
      <c r="H165" s="277">
        <v>220.72</v>
      </c>
      <c r="I165" s="278"/>
      <c r="J165" s="274"/>
      <c r="K165" s="274"/>
      <c r="L165" s="279"/>
      <c r="M165" s="280"/>
      <c r="N165" s="281"/>
      <c r="O165" s="281"/>
      <c r="P165" s="281"/>
      <c r="Q165" s="281"/>
      <c r="R165" s="281"/>
      <c r="S165" s="281"/>
      <c r="T165" s="282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83" t="s">
        <v>184</v>
      </c>
      <c r="AU165" s="283" t="s">
        <v>87</v>
      </c>
      <c r="AV165" s="16" t="s">
        <v>192</v>
      </c>
      <c r="AW165" s="16" t="s">
        <v>32</v>
      </c>
      <c r="AX165" s="16" t="s">
        <v>77</v>
      </c>
      <c r="AY165" s="283" t="s">
        <v>175</v>
      </c>
    </row>
    <row r="166" s="13" customFormat="1">
      <c r="A166" s="13"/>
      <c r="B166" s="240"/>
      <c r="C166" s="241"/>
      <c r="D166" s="242" t="s">
        <v>184</v>
      </c>
      <c r="E166" s="243" t="s">
        <v>1</v>
      </c>
      <c r="F166" s="244" t="s">
        <v>209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184</v>
      </c>
      <c r="AU166" s="250" t="s">
        <v>87</v>
      </c>
      <c r="AV166" s="13" t="s">
        <v>85</v>
      </c>
      <c r="AW166" s="13" t="s">
        <v>32</v>
      </c>
      <c r="AX166" s="13" t="s">
        <v>77</v>
      </c>
      <c r="AY166" s="250" t="s">
        <v>175</v>
      </c>
    </row>
    <row r="167" s="14" customFormat="1">
      <c r="A167" s="14"/>
      <c r="B167" s="251"/>
      <c r="C167" s="252"/>
      <c r="D167" s="242" t="s">
        <v>184</v>
      </c>
      <c r="E167" s="253" t="s">
        <v>1</v>
      </c>
      <c r="F167" s="254" t="s">
        <v>219</v>
      </c>
      <c r="G167" s="252"/>
      <c r="H167" s="255">
        <v>70.049999999999997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184</v>
      </c>
      <c r="AU167" s="261" t="s">
        <v>87</v>
      </c>
      <c r="AV167" s="14" t="s">
        <v>87</v>
      </c>
      <c r="AW167" s="14" t="s">
        <v>32</v>
      </c>
      <c r="AX167" s="14" t="s">
        <v>77</v>
      </c>
      <c r="AY167" s="261" t="s">
        <v>175</v>
      </c>
    </row>
    <row r="168" s="16" customFormat="1">
      <c r="A168" s="16"/>
      <c r="B168" s="273"/>
      <c r="C168" s="274"/>
      <c r="D168" s="242" t="s">
        <v>184</v>
      </c>
      <c r="E168" s="275" t="s">
        <v>1</v>
      </c>
      <c r="F168" s="276" t="s">
        <v>208</v>
      </c>
      <c r="G168" s="274"/>
      <c r="H168" s="277">
        <v>70.049999999999997</v>
      </c>
      <c r="I168" s="278"/>
      <c r="J168" s="274"/>
      <c r="K168" s="274"/>
      <c r="L168" s="279"/>
      <c r="M168" s="280"/>
      <c r="N168" s="281"/>
      <c r="O168" s="281"/>
      <c r="P168" s="281"/>
      <c r="Q168" s="281"/>
      <c r="R168" s="281"/>
      <c r="S168" s="281"/>
      <c r="T168" s="282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83" t="s">
        <v>184</v>
      </c>
      <c r="AU168" s="283" t="s">
        <v>87</v>
      </c>
      <c r="AV168" s="16" t="s">
        <v>192</v>
      </c>
      <c r="AW168" s="16" t="s">
        <v>32</v>
      </c>
      <c r="AX168" s="16" t="s">
        <v>77</v>
      </c>
      <c r="AY168" s="283" t="s">
        <v>175</v>
      </c>
    </row>
    <row r="169" s="15" customFormat="1">
      <c r="A169" s="15"/>
      <c r="B169" s="262"/>
      <c r="C169" s="263"/>
      <c r="D169" s="242" t="s">
        <v>184</v>
      </c>
      <c r="E169" s="264" t="s">
        <v>1</v>
      </c>
      <c r="F169" s="265" t="s">
        <v>191</v>
      </c>
      <c r="G169" s="263"/>
      <c r="H169" s="266">
        <v>290.76999999999998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184</v>
      </c>
      <c r="AU169" s="272" t="s">
        <v>87</v>
      </c>
      <c r="AV169" s="15" t="s">
        <v>182</v>
      </c>
      <c r="AW169" s="15" t="s">
        <v>32</v>
      </c>
      <c r="AX169" s="15" t="s">
        <v>85</v>
      </c>
      <c r="AY169" s="272" t="s">
        <v>175</v>
      </c>
    </row>
    <row r="170" s="2" customFormat="1" ht="24.15" customHeight="1">
      <c r="A170" s="39"/>
      <c r="B170" s="40"/>
      <c r="C170" s="227" t="s">
        <v>220</v>
      </c>
      <c r="D170" s="227" t="s">
        <v>177</v>
      </c>
      <c r="E170" s="228" t="s">
        <v>221</v>
      </c>
      <c r="F170" s="229" t="s">
        <v>222</v>
      </c>
      <c r="G170" s="230" t="s">
        <v>195</v>
      </c>
      <c r="H170" s="231">
        <v>0.44</v>
      </c>
      <c r="I170" s="232"/>
      <c r="J170" s="233">
        <f>ROUND(I170*H170,2)</f>
        <v>0</v>
      </c>
      <c r="K170" s="229" t="s">
        <v>181</v>
      </c>
      <c r="L170" s="45"/>
      <c r="M170" s="234" t="s">
        <v>1</v>
      </c>
      <c r="N170" s="235" t="s">
        <v>42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1.8</v>
      </c>
      <c r="T170" s="237">
        <f>S170*H170</f>
        <v>0.79200000000000004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182</v>
      </c>
      <c r="AT170" s="238" t="s">
        <v>177</v>
      </c>
      <c r="AU170" s="238" t="s">
        <v>87</v>
      </c>
      <c r="AY170" s="18" t="s">
        <v>175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182</v>
      </c>
      <c r="BM170" s="238" t="s">
        <v>223</v>
      </c>
    </row>
    <row r="171" s="14" customFormat="1">
      <c r="A171" s="14"/>
      <c r="B171" s="251"/>
      <c r="C171" s="252"/>
      <c r="D171" s="242" t="s">
        <v>184</v>
      </c>
      <c r="E171" s="253" t="s">
        <v>1</v>
      </c>
      <c r="F171" s="254" t="s">
        <v>224</v>
      </c>
      <c r="G171" s="252"/>
      <c r="H171" s="255">
        <v>0.44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184</v>
      </c>
      <c r="AU171" s="261" t="s">
        <v>87</v>
      </c>
      <c r="AV171" s="14" t="s">
        <v>87</v>
      </c>
      <c r="AW171" s="14" t="s">
        <v>32</v>
      </c>
      <c r="AX171" s="14" t="s">
        <v>85</v>
      </c>
      <c r="AY171" s="261" t="s">
        <v>175</v>
      </c>
    </row>
    <row r="172" s="2" customFormat="1" ht="33" customHeight="1">
      <c r="A172" s="39"/>
      <c r="B172" s="40"/>
      <c r="C172" s="227" t="s">
        <v>225</v>
      </c>
      <c r="D172" s="227" t="s">
        <v>177</v>
      </c>
      <c r="E172" s="228" t="s">
        <v>226</v>
      </c>
      <c r="F172" s="229" t="s">
        <v>227</v>
      </c>
      <c r="G172" s="230" t="s">
        <v>195</v>
      </c>
      <c r="H172" s="231">
        <v>18.922999999999998</v>
      </c>
      <c r="I172" s="232"/>
      <c r="J172" s="233">
        <f>ROUND(I172*H172,2)</f>
        <v>0</v>
      </c>
      <c r="K172" s="229" t="s">
        <v>181</v>
      </c>
      <c r="L172" s="45"/>
      <c r="M172" s="234" t="s">
        <v>1</v>
      </c>
      <c r="N172" s="235" t="s">
        <v>42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2.2000000000000002</v>
      </c>
      <c r="T172" s="237">
        <f>S172*H172</f>
        <v>41.630600000000001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182</v>
      </c>
      <c r="AT172" s="238" t="s">
        <v>177</v>
      </c>
      <c r="AU172" s="238" t="s">
        <v>87</v>
      </c>
      <c r="AY172" s="18" t="s">
        <v>175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182</v>
      </c>
      <c r="BM172" s="238" t="s">
        <v>228</v>
      </c>
    </row>
    <row r="173" s="13" customFormat="1">
      <c r="A173" s="13"/>
      <c r="B173" s="240"/>
      <c r="C173" s="241"/>
      <c r="D173" s="242" t="s">
        <v>184</v>
      </c>
      <c r="E173" s="243" t="s">
        <v>1</v>
      </c>
      <c r="F173" s="244" t="s">
        <v>204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184</v>
      </c>
      <c r="AU173" s="250" t="s">
        <v>87</v>
      </c>
      <c r="AV173" s="13" t="s">
        <v>85</v>
      </c>
      <c r="AW173" s="13" t="s">
        <v>32</v>
      </c>
      <c r="AX173" s="13" t="s">
        <v>77</v>
      </c>
      <c r="AY173" s="250" t="s">
        <v>175</v>
      </c>
    </row>
    <row r="174" s="14" customFormat="1">
      <c r="A174" s="14"/>
      <c r="B174" s="251"/>
      <c r="C174" s="252"/>
      <c r="D174" s="242" t="s">
        <v>184</v>
      </c>
      <c r="E174" s="253" t="s">
        <v>1</v>
      </c>
      <c r="F174" s="254" t="s">
        <v>229</v>
      </c>
      <c r="G174" s="252"/>
      <c r="H174" s="255">
        <v>18.922999999999998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184</v>
      </c>
      <c r="AU174" s="261" t="s">
        <v>87</v>
      </c>
      <c r="AV174" s="14" t="s">
        <v>87</v>
      </c>
      <c r="AW174" s="14" t="s">
        <v>32</v>
      </c>
      <c r="AX174" s="14" t="s">
        <v>85</v>
      </c>
      <c r="AY174" s="261" t="s">
        <v>175</v>
      </c>
    </row>
    <row r="175" s="2" customFormat="1" ht="24.15" customHeight="1">
      <c r="A175" s="39"/>
      <c r="B175" s="40"/>
      <c r="C175" s="227" t="s">
        <v>230</v>
      </c>
      <c r="D175" s="227" t="s">
        <v>177</v>
      </c>
      <c r="E175" s="228" t="s">
        <v>231</v>
      </c>
      <c r="F175" s="229" t="s">
        <v>232</v>
      </c>
      <c r="G175" s="230" t="s">
        <v>180</v>
      </c>
      <c r="H175" s="231">
        <v>156.53999999999999</v>
      </c>
      <c r="I175" s="232"/>
      <c r="J175" s="233">
        <f>ROUND(I175*H175,2)</f>
        <v>0</v>
      </c>
      <c r="K175" s="229" t="s">
        <v>181</v>
      </c>
      <c r="L175" s="45"/>
      <c r="M175" s="234" t="s">
        <v>1</v>
      </c>
      <c r="N175" s="235" t="s">
        <v>42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0.089999999999999997</v>
      </c>
      <c r="T175" s="237">
        <f>S175*H175</f>
        <v>14.0886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182</v>
      </c>
      <c r="AT175" s="238" t="s">
        <v>177</v>
      </c>
      <c r="AU175" s="238" t="s">
        <v>87</v>
      </c>
      <c r="AY175" s="18" t="s">
        <v>175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182</v>
      </c>
      <c r="BM175" s="238" t="s">
        <v>233</v>
      </c>
    </row>
    <row r="176" s="13" customFormat="1">
      <c r="A176" s="13"/>
      <c r="B176" s="240"/>
      <c r="C176" s="241"/>
      <c r="D176" s="242" t="s">
        <v>184</v>
      </c>
      <c r="E176" s="243" t="s">
        <v>1</v>
      </c>
      <c r="F176" s="244" t="s">
        <v>204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184</v>
      </c>
      <c r="AU176" s="250" t="s">
        <v>87</v>
      </c>
      <c r="AV176" s="13" t="s">
        <v>85</v>
      </c>
      <c r="AW176" s="13" t="s">
        <v>32</v>
      </c>
      <c r="AX176" s="13" t="s">
        <v>77</v>
      </c>
      <c r="AY176" s="250" t="s">
        <v>175</v>
      </c>
    </row>
    <row r="177" s="14" customFormat="1">
      <c r="A177" s="14"/>
      <c r="B177" s="251"/>
      <c r="C177" s="252"/>
      <c r="D177" s="242" t="s">
        <v>184</v>
      </c>
      <c r="E177" s="253" t="s">
        <v>1</v>
      </c>
      <c r="F177" s="254" t="s">
        <v>234</v>
      </c>
      <c r="G177" s="252"/>
      <c r="H177" s="255">
        <v>156.53999999999999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184</v>
      </c>
      <c r="AU177" s="261" t="s">
        <v>87</v>
      </c>
      <c r="AV177" s="14" t="s">
        <v>87</v>
      </c>
      <c r="AW177" s="14" t="s">
        <v>32</v>
      </c>
      <c r="AX177" s="14" t="s">
        <v>85</v>
      </c>
      <c r="AY177" s="261" t="s">
        <v>175</v>
      </c>
    </row>
    <row r="178" s="2" customFormat="1" ht="33" customHeight="1">
      <c r="A178" s="39"/>
      <c r="B178" s="40"/>
      <c r="C178" s="227" t="s">
        <v>199</v>
      </c>
      <c r="D178" s="227" t="s">
        <v>177</v>
      </c>
      <c r="E178" s="228" t="s">
        <v>235</v>
      </c>
      <c r="F178" s="229" t="s">
        <v>236</v>
      </c>
      <c r="G178" s="230" t="s">
        <v>195</v>
      </c>
      <c r="H178" s="231">
        <v>18.922999999999998</v>
      </c>
      <c r="I178" s="232"/>
      <c r="J178" s="233">
        <f>ROUND(I178*H178,2)</f>
        <v>0</v>
      </c>
      <c r="K178" s="229" t="s">
        <v>181</v>
      </c>
      <c r="L178" s="45"/>
      <c r="M178" s="234" t="s">
        <v>1</v>
      </c>
      <c r="N178" s="235" t="s">
        <v>42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0.043999999999999997</v>
      </c>
      <c r="T178" s="237">
        <f>S178*H178</f>
        <v>0.83261199999999991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182</v>
      </c>
      <c r="AT178" s="238" t="s">
        <v>177</v>
      </c>
      <c r="AU178" s="238" t="s">
        <v>87</v>
      </c>
      <c r="AY178" s="18" t="s">
        <v>175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182</v>
      </c>
      <c r="BM178" s="238" t="s">
        <v>237</v>
      </c>
    </row>
    <row r="179" s="13" customFormat="1">
      <c r="A179" s="13"/>
      <c r="B179" s="240"/>
      <c r="C179" s="241"/>
      <c r="D179" s="242" t="s">
        <v>184</v>
      </c>
      <c r="E179" s="243" t="s">
        <v>1</v>
      </c>
      <c r="F179" s="244" t="s">
        <v>204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184</v>
      </c>
      <c r="AU179" s="250" t="s">
        <v>87</v>
      </c>
      <c r="AV179" s="13" t="s">
        <v>85</v>
      </c>
      <c r="AW179" s="13" t="s">
        <v>32</v>
      </c>
      <c r="AX179" s="13" t="s">
        <v>77</v>
      </c>
      <c r="AY179" s="250" t="s">
        <v>175</v>
      </c>
    </row>
    <row r="180" s="14" customFormat="1">
      <c r="A180" s="14"/>
      <c r="B180" s="251"/>
      <c r="C180" s="252"/>
      <c r="D180" s="242" t="s">
        <v>184</v>
      </c>
      <c r="E180" s="253" t="s">
        <v>1</v>
      </c>
      <c r="F180" s="254" t="s">
        <v>229</v>
      </c>
      <c r="G180" s="252"/>
      <c r="H180" s="255">
        <v>18.922999999999998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184</v>
      </c>
      <c r="AU180" s="261" t="s">
        <v>87</v>
      </c>
      <c r="AV180" s="14" t="s">
        <v>87</v>
      </c>
      <c r="AW180" s="14" t="s">
        <v>32</v>
      </c>
      <c r="AX180" s="14" t="s">
        <v>85</v>
      </c>
      <c r="AY180" s="261" t="s">
        <v>175</v>
      </c>
    </row>
    <row r="181" s="2" customFormat="1" ht="24.15" customHeight="1">
      <c r="A181" s="39"/>
      <c r="B181" s="40"/>
      <c r="C181" s="227" t="s">
        <v>238</v>
      </c>
      <c r="D181" s="227" t="s">
        <v>177</v>
      </c>
      <c r="E181" s="228" t="s">
        <v>239</v>
      </c>
      <c r="F181" s="229" t="s">
        <v>240</v>
      </c>
      <c r="G181" s="230" t="s">
        <v>180</v>
      </c>
      <c r="H181" s="231">
        <v>123.31</v>
      </c>
      <c r="I181" s="232"/>
      <c r="J181" s="233">
        <f>ROUND(I181*H181,2)</f>
        <v>0</v>
      </c>
      <c r="K181" s="229" t="s">
        <v>181</v>
      </c>
      <c r="L181" s="45"/>
      <c r="M181" s="234" t="s">
        <v>1</v>
      </c>
      <c r="N181" s="235" t="s">
        <v>42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0.035000000000000003</v>
      </c>
      <c r="T181" s="237">
        <f>S181*H181</f>
        <v>4.3158500000000002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182</v>
      </c>
      <c r="AT181" s="238" t="s">
        <v>177</v>
      </c>
      <c r="AU181" s="238" t="s">
        <v>87</v>
      </c>
      <c r="AY181" s="18" t="s">
        <v>175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182</v>
      </c>
      <c r="BM181" s="238" t="s">
        <v>241</v>
      </c>
    </row>
    <row r="182" s="13" customFormat="1">
      <c r="A182" s="13"/>
      <c r="B182" s="240"/>
      <c r="C182" s="241"/>
      <c r="D182" s="242" t="s">
        <v>184</v>
      </c>
      <c r="E182" s="243" t="s">
        <v>1</v>
      </c>
      <c r="F182" s="244" t="s">
        <v>204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184</v>
      </c>
      <c r="AU182" s="250" t="s">
        <v>87</v>
      </c>
      <c r="AV182" s="13" t="s">
        <v>85</v>
      </c>
      <c r="AW182" s="13" t="s">
        <v>32</v>
      </c>
      <c r="AX182" s="13" t="s">
        <v>77</v>
      </c>
      <c r="AY182" s="250" t="s">
        <v>175</v>
      </c>
    </row>
    <row r="183" s="13" customFormat="1">
      <c r="A183" s="13"/>
      <c r="B183" s="240"/>
      <c r="C183" s="241"/>
      <c r="D183" s="242" t="s">
        <v>184</v>
      </c>
      <c r="E183" s="243" t="s">
        <v>1</v>
      </c>
      <c r="F183" s="244" t="s">
        <v>215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184</v>
      </c>
      <c r="AU183" s="250" t="s">
        <v>87</v>
      </c>
      <c r="AV183" s="13" t="s">
        <v>85</v>
      </c>
      <c r="AW183" s="13" t="s">
        <v>32</v>
      </c>
      <c r="AX183" s="13" t="s">
        <v>77</v>
      </c>
      <c r="AY183" s="250" t="s">
        <v>175</v>
      </c>
    </row>
    <row r="184" s="14" customFormat="1">
      <c r="A184" s="14"/>
      <c r="B184" s="251"/>
      <c r="C184" s="252"/>
      <c r="D184" s="242" t="s">
        <v>184</v>
      </c>
      <c r="E184" s="253" t="s">
        <v>1</v>
      </c>
      <c r="F184" s="254" t="s">
        <v>242</v>
      </c>
      <c r="G184" s="252"/>
      <c r="H184" s="255">
        <v>189.22999999999999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184</v>
      </c>
      <c r="AU184" s="261" t="s">
        <v>87</v>
      </c>
      <c r="AV184" s="14" t="s">
        <v>87</v>
      </c>
      <c r="AW184" s="14" t="s">
        <v>32</v>
      </c>
      <c r="AX184" s="14" t="s">
        <v>77</v>
      </c>
      <c r="AY184" s="261" t="s">
        <v>175</v>
      </c>
    </row>
    <row r="185" s="13" customFormat="1">
      <c r="A185" s="13"/>
      <c r="B185" s="240"/>
      <c r="C185" s="241"/>
      <c r="D185" s="242" t="s">
        <v>184</v>
      </c>
      <c r="E185" s="243" t="s">
        <v>1</v>
      </c>
      <c r="F185" s="244" t="s">
        <v>243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184</v>
      </c>
      <c r="AU185" s="250" t="s">
        <v>87</v>
      </c>
      <c r="AV185" s="13" t="s">
        <v>85</v>
      </c>
      <c r="AW185" s="13" t="s">
        <v>32</v>
      </c>
      <c r="AX185" s="13" t="s">
        <v>77</v>
      </c>
      <c r="AY185" s="250" t="s">
        <v>175</v>
      </c>
    </row>
    <row r="186" s="13" customFormat="1">
      <c r="A186" s="13"/>
      <c r="B186" s="240"/>
      <c r="C186" s="241"/>
      <c r="D186" s="242" t="s">
        <v>184</v>
      </c>
      <c r="E186" s="243" t="s">
        <v>1</v>
      </c>
      <c r="F186" s="244" t="s">
        <v>244</v>
      </c>
      <c r="G186" s="241"/>
      <c r="H186" s="243" t="s">
        <v>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184</v>
      </c>
      <c r="AU186" s="250" t="s">
        <v>87</v>
      </c>
      <c r="AV186" s="13" t="s">
        <v>85</v>
      </c>
      <c r="AW186" s="13" t="s">
        <v>32</v>
      </c>
      <c r="AX186" s="13" t="s">
        <v>77</v>
      </c>
      <c r="AY186" s="250" t="s">
        <v>175</v>
      </c>
    </row>
    <row r="187" s="14" customFormat="1">
      <c r="A187" s="14"/>
      <c r="B187" s="251"/>
      <c r="C187" s="252"/>
      <c r="D187" s="242" t="s">
        <v>184</v>
      </c>
      <c r="E187" s="253" t="s">
        <v>1</v>
      </c>
      <c r="F187" s="254" t="s">
        <v>245</v>
      </c>
      <c r="G187" s="252"/>
      <c r="H187" s="255">
        <v>-11.18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184</v>
      </c>
      <c r="AU187" s="261" t="s">
        <v>87</v>
      </c>
      <c r="AV187" s="14" t="s">
        <v>87</v>
      </c>
      <c r="AW187" s="14" t="s">
        <v>32</v>
      </c>
      <c r="AX187" s="14" t="s">
        <v>77</v>
      </c>
      <c r="AY187" s="261" t="s">
        <v>175</v>
      </c>
    </row>
    <row r="188" s="13" customFormat="1">
      <c r="A188" s="13"/>
      <c r="B188" s="240"/>
      <c r="C188" s="241"/>
      <c r="D188" s="242" t="s">
        <v>184</v>
      </c>
      <c r="E188" s="243" t="s">
        <v>1</v>
      </c>
      <c r="F188" s="244" t="s">
        <v>246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184</v>
      </c>
      <c r="AU188" s="250" t="s">
        <v>87</v>
      </c>
      <c r="AV188" s="13" t="s">
        <v>85</v>
      </c>
      <c r="AW188" s="13" t="s">
        <v>32</v>
      </c>
      <c r="AX188" s="13" t="s">
        <v>77</v>
      </c>
      <c r="AY188" s="250" t="s">
        <v>175</v>
      </c>
    </row>
    <row r="189" s="14" customFormat="1">
      <c r="A189" s="14"/>
      <c r="B189" s="251"/>
      <c r="C189" s="252"/>
      <c r="D189" s="242" t="s">
        <v>184</v>
      </c>
      <c r="E189" s="253" t="s">
        <v>1</v>
      </c>
      <c r="F189" s="254" t="s">
        <v>247</v>
      </c>
      <c r="G189" s="252"/>
      <c r="H189" s="255">
        <v>-13.07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184</v>
      </c>
      <c r="AU189" s="261" t="s">
        <v>87</v>
      </c>
      <c r="AV189" s="14" t="s">
        <v>87</v>
      </c>
      <c r="AW189" s="14" t="s">
        <v>32</v>
      </c>
      <c r="AX189" s="14" t="s">
        <v>77</v>
      </c>
      <c r="AY189" s="261" t="s">
        <v>175</v>
      </c>
    </row>
    <row r="190" s="13" customFormat="1">
      <c r="A190" s="13"/>
      <c r="B190" s="240"/>
      <c r="C190" s="241"/>
      <c r="D190" s="242" t="s">
        <v>184</v>
      </c>
      <c r="E190" s="243" t="s">
        <v>1</v>
      </c>
      <c r="F190" s="244" t="s">
        <v>248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184</v>
      </c>
      <c r="AU190" s="250" t="s">
        <v>87</v>
      </c>
      <c r="AV190" s="13" t="s">
        <v>85</v>
      </c>
      <c r="AW190" s="13" t="s">
        <v>32</v>
      </c>
      <c r="AX190" s="13" t="s">
        <v>77</v>
      </c>
      <c r="AY190" s="250" t="s">
        <v>175</v>
      </c>
    </row>
    <row r="191" s="14" customFormat="1">
      <c r="A191" s="14"/>
      <c r="B191" s="251"/>
      <c r="C191" s="252"/>
      <c r="D191" s="242" t="s">
        <v>184</v>
      </c>
      <c r="E191" s="253" t="s">
        <v>1</v>
      </c>
      <c r="F191" s="254" t="s">
        <v>249</v>
      </c>
      <c r="G191" s="252"/>
      <c r="H191" s="255">
        <v>-28.620000000000001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184</v>
      </c>
      <c r="AU191" s="261" t="s">
        <v>87</v>
      </c>
      <c r="AV191" s="14" t="s">
        <v>87</v>
      </c>
      <c r="AW191" s="14" t="s">
        <v>32</v>
      </c>
      <c r="AX191" s="14" t="s">
        <v>77</v>
      </c>
      <c r="AY191" s="261" t="s">
        <v>175</v>
      </c>
    </row>
    <row r="192" s="13" customFormat="1">
      <c r="A192" s="13"/>
      <c r="B192" s="240"/>
      <c r="C192" s="241"/>
      <c r="D192" s="242" t="s">
        <v>184</v>
      </c>
      <c r="E192" s="243" t="s">
        <v>1</v>
      </c>
      <c r="F192" s="244" t="s">
        <v>250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184</v>
      </c>
      <c r="AU192" s="250" t="s">
        <v>87</v>
      </c>
      <c r="AV192" s="13" t="s">
        <v>85</v>
      </c>
      <c r="AW192" s="13" t="s">
        <v>32</v>
      </c>
      <c r="AX192" s="13" t="s">
        <v>77</v>
      </c>
      <c r="AY192" s="250" t="s">
        <v>175</v>
      </c>
    </row>
    <row r="193" s="14" customFormat="1">
      <c r="A193" s="14"/>
      <c r="B193" s="251"/>
      <c r="C193" s="252"/>
      <c r="D193" s="242" t="s">
        <v>184</v>
      </c>
      <c r="E193" s="253" t="s">
        <v>1</v>
      </c>
      <c r="F193" s="254" t="s">
        <v>251</v>
      </c>
      <c r="G193" s="252"/>
      <c r="H193" s="255">
        <v>-11.73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184</v>
      </c>
      <c r="AU193" s="261" t="s">
        <v>87</v>
      </c>
      <c r="AV193" s="14" t="s">
        <v>87</v>
      </c>
      <c r="AW193" s="14" t="s">
        <v>32</v>
      </c>
      <c r="AX193" s="14" t="s">
        <v>77</v>
      </c>
      <c r="AY193" s="261" t="s">
        <v>175</v>
      </c>
    </row>
    <row r="194" s="13" customFormat="1">
      <c r="A194" s="13"/>
      <c r="B194" s="240"/>
      <c r="C194" s="241"/>
      <c r="D194" s="242" t="s">
        <v>184</v>
      </c>
      <c r="E194" s="243" t="s">
        <v>1</v>
      </c>
      <c r="F194" s="244" t="s">
        <v>252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184</v>
      </c>
      <c r="AU194" s="250" t="s">
        <v>87</v>
      </c>
      <c r="AV194" s="13" t="s">
        <v>85</v>
      </c>
      <c r="AW194" s="13" t="s">
        <v>32</v>
      </c>
      <c r="AX194" s="13" t="s">
        <v>77</v>
      </c>
      <c r="AY194" s="250" t="s">
        <v>175</v>
      </c>
    </row>
    <row r="195" s="14" customFormat="1">
      <c r="A195" s="14"/>
      <c r="B195" s="251"/>
      <c r="C195" s="252"/>
      <c r="D195" s="242" t="s">
        <v>184</v>
      </c>
      <c r="E195" s="253" t="s">
        <v>1</v>
      </c>
      <c r="F195" s="254" t="s">
        <v>253</v>
      </c>
      <c r="G195" s="252"/>
      <c r="H195" s="255">
        <v>-11.75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184</v>
      </c>
      <c r="AU195" s="261" t="s">
        <v>87</v>
      </c>
      <c r="AV195" s="14" t="s">
        <v>87</v>
      </c>
      <c r="AW195" s="14" t="s">
        <v>32</v>
      </c>
      <c r="AX195" s="14" t="s">
        <v>77</v>
      </c>
      <c r="AY195" s="261" t="s">
        <v>175</v>
      </c>
    </row>
    <row r="196" s="16" customFormat="1">
      <c r="A196" s="16"/>
      <c r="B196" s="273"/>
      <c r="C196" s="274"/>
      <c r="D196" s="242" t="s">
        <v>184</v>
      </c>
      <c r="E196" s="275" t="s">
        <v>1</v>
      </c>
      <c r="F196" s="276" t="s">
        <v>208</v>
      </c>
      <c r="G196" s="274"/>
      <c r="H196" s="277">
        <v>112.87999999999998</v>
      </c>
      <c r="I196" s="278"/>
      <c r="J196" s="274"/>
      <c r="K196" s="274"/>
      <c r="L196" s="279"/>
      <c r="M196" s="280"/>
      <c r="N196" s="281"/>
      <c r="O196" s="281"/>
      <c r="P196" s="281"/>
      <c r="Q196" s="281"/>
      <c r="R196" s="281"/>
      <c r="S196" s="281"/>
      <c r="T196" s="282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83" t="s">
        <v>184</v>
      </c>
      <c r="AU196" s="283" t="s">
        <v>87</v>
      </c>
      <c r="AV196" s="16" t="s">
        <v>192</v>
      </c>
      <c r="AW196" s="16" t="s">
        <v>32</v>
      </c>
      <c r="AX196" s="16" t="s">
        <v>77</v>
      </c>
      <c r="AY196" s="283" t="s">
        <v>175</v>
      </c>
    </row>
    <row r="197" s="13" customFormat="1">
      <c r="A197" s="13"/>
      <c r="B197" s="240"/>
      <c r="C197" s="241"/>
      <c r="D197" s="242" t="s">
        <v>184</v>
      </c>
      <c r="E197" s="243" t="s">
        <v>1</v>
      </c>
      <c r="F197" s="244" t="s">
        <v>209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184</v>
      </c>
      <c r="AU197" s="250" t="s">
        <v>87</v>
      </c>
      <c r="AV197" s="13" t="s">
        <v>85</v>
      </c>
      <c r="AW197" s="13" t="s">
        <v>32</v>
      </c>
      <c r="AX197" s="13" t="s">
        <v>77</v>
      </c>
      <c r="AY197" s="250" t="s">
        <v>175</v>
      </c>
    </row>
    <row r="198" s="13" customFormat="1">
      <c r="A198" s="13"/>
      <c r="B198" s="240"/>
      <c r="C198" s="241"/>
      <c r="D198" s="242" t="s">
        <v>184</v>
      </c>
      <c r="E198" s="243" t="s">
        <v>1</v>
      </c>
      <c r="F198" s="244" t="s">
        <v>254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184</v>
      </c>
      <c r="AU198" s="250" t="s">
        <v>87</v>
      </c>
      <c r="AV198" s="13" t="s">
        <v>85</v>
      </c>
      <c r="AW198" s="13" t="s">
        <v>32</v>
      </c>
      <c r="AX198" s="13" t="s">
        <v>77</v>
      </c>
      <c r="AY198" s="250" t="s">
        <v>175</v>
      </c>
    </row>
    <row r="199" s="14" customFormat="1">
      <c r="A199" s="14"/>
      <c r="B199" s="251"/>
      <c r="C199" s="252"/>
      <c r="D199" s="242" t="s">
        <v>184</v>
      </c>
      <c r="E199" s="253" t="s">
        <v>1</v>
      </c>
      <c r="F199" s="254" t="s">
        <v>255</v>
      </c>
      <c r="G199" s="252"/>
      <c r="H199" s="255">
        <v>3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184</v>
      </c>
      <c r="AU199" s="261" t="s">
        <v>87</v>
      </c>
      <c r="AV199" s="14" t="s">
        <v>87</v>
      </c>
      <c r="AW199" s="14" t="s">
        <v>32</v>
      </c>
      <c r="AX199" s="14" t="s">
        <v>77</v>
      </c>
      <c r="AY199" s="261" t="s">
        <v>175</v>
      </c>
    </row>
    <row r="200" s="13" customFormat="1">
      <c r="A200" s="13"/>
      <c r="B200" s="240"/>
      <c r="C200" s="241"/>
      <c r="D200" s="242" t="s">
        <v>184</v>
      </c>
      <c r="E200" s="243" t="s">
        <v>1</v>
      </c>
      <c r="F200" s="244" t="s">
        <v>256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184</v>
      </c>
      <c r="AU200" s="250" t="s">
        <v>87</v>
      </c>
      <c r="AV200" s="13" t="s">
        <v>85</v>
      </c>
      <c r="AW200" s="13" t="s">
        <v>32</v>
      </c>
      <c r="AX200" s="13" t="s">
        <v>77</v>
      </c>
      <c r="AY200" s="250" t="s">
        <v>175</v>
      </c>
    </row>
    <row r="201" s="14" customFormat="1">
      <c r="A201" s="14"/>
      <c r="B201" s="251"/>
      <c r="C201" s="252"/>
      <c r="D201" s="242" t="s">
        <v>184</v>
      </c>
      <c r="E201" s="253" t="s">
        <v>1</v>
      </c>
      <c r="F201" s="254" t="s">
        <v>257</v>
      </c>
      <c r="G201" s="252"/>
      <c r="H201" s="255">
        <v>3.2999999999999998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184</v>
      </c>
      <c r="AU201" s="261" t="s">
        <v>87</v>
      </c>
      <c r="AV201" s="14" t="s">
        <v>87</v>
      </c>
      <c r="AW201" s="14" t="s">
        <v>32</v>
      </c>
      <c r="AX201" s="14" t="s">
        <v>77</v>
      </c>
      <c r="AY201" s="261" t="s">
        <v>175</v>
      </c>
    </row>
    <row r="202" s="13" customFormat="1">
      <c r="A202" s="13"/>
      <c r="B202" s="240"/>
      <c r="C202" s="241"/>
      <c r="D202" s="242" t="s">
        <v>184</v>
      </c>
      <c r="E202" s="243" t="s">
        <v>1</v>
      </c>
      <c r="F202" s="244" t="s">
        <v>258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184</v>
      </c>
      <c r="AU202" s="250" t="s">
        <v>87</v>
      </c>
      <c r="AV202" s="13" t="s">
        <v>85</v>
      </c>
      <c r="AW202" s="13" t="s">
        <v>32</v>
      </c>
      <c r="AX202" s="13" t="s">
        <v>77</v>
      </c>
      <c r="AY202" s="250" t="s">
        <v>175</v>
      </c>
    </row>
    <row r="203" s="14" customFormat="1">
      <c r="A203" s="14"/>
      <c r="B203" s="251"/>
      <c r="C203" s="252"/>
      <c r="D203" s="242" t="s">
        <v>184</v>
      </c>
      <c r="E203" s="253" t="s">
        <v>1</v>
      </c>
      <c r="F203" s="254" t="s">
        <v>259</v>
      </c>
      <c r="G203" s="252"/>
      <c r="H203" s="255">
        <v>2.0600000000000001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184</v>
      </c>
      <c r="AU203" s="261" t="s">
        <v>87</v>
      </c>
      <c r="AV203" s="14" t="s">
        <v>87</v>
      </c>
      <c r="AW203" s="14" t="s">
        <v>32</v>
      </c>
      <c r="AX203" s="14" t="s">
        <v>77</v>
      </c>
      <c r="AY203" s="261" t="s">
        <v>175</v>
      </c>
    </row>
    <row r="204" s="13" customFormat="1">
      <c r="A204" s="13"/>
      <c r="B204" s="240"/>
      <c r="C204" s="241"/>
      <c r="D204" s="242" t="s">
        <v>184</v>
      </c>
      <c r="E204" s="243" t="s">
        <v>1</v>
      </c>
      <c r="F204" s="244" t="s">
        <v>260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184</v>
      </c>
      <c r="AU204" s="250" t="s">
        <v>87</v>
      </c>
      <c r="AV204" s="13" t="s">
        <v>85</v>
      </c>
      <c r="AW204" s="13" t="s">
        <v>32</v>
      </c>
      <c r="AX204" s="13" t="s">
        <v>77</v>
      </c>
      <c r="AY204" s="250" t="s">
        <v>175</v>
      </c>
    </row>
    <row r="205" s="14" customFormat="1">
      <c r="A205" s="14"/>
      <c r="B205" s="251"/>
      <c r="C205" s="252"/>
      <c r="D205" s="242" t="s">
        <v>184</v>
      </c>
      <c r="E205" s="253" t="s">
        <v>1</v>
      </c>
      <c r="F205" s="254" t="s">
        <v>261</v>
      </c>
      <c r="G205" s="252"/>
      <c r="H205" s="255">
        <v>2.0699999999999998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184</v>
      </c>
      <c r="AU205" s="261" t="s">
        <v>87</v>
      </c>
      <c r="AV205" s="14" t="s">
        <v>87</v>
      </c>
      <c r="AW205" s="14" t="s">
        <v>32</v>
      </c>
      <c r="AX205" s="14" t="s">
        <v>77</v>
      </c>
      <c r="AY205" s="261" t="s">
        <v>175</v>
      </c>
    </row>
    <row r="206" s="16" customFormat="1">
      <c r="A206" s="16"/>
      <c r="B206" s="273"/>
      <c r="C206" s="274"/>
      <c r="D206" s="242" t="s">
        <v>184</v>
      </c>
      <c r="E206" s="275" t="s">
        <v>1</v>
      </c>
      <c r="F206" s="276" t="s">
        <v>208</v>
      </c>
      <c r="G206" s="274"/>
      <c r="H206" s="277">
        <v>10.43</v>
      </c>
      <c r="I206" s="278"/>
      <c r="J206" s="274"/>
      <c r="K206" s="274"/>
      <c r="L206" s="279"/>
      <c r="M206" s="280"/>
      <c r="N206" s="281"/>
      <c r="O206" s="281"/>
      <c r="P206" s="281"/>
      <c r="Q206" s="281"/>
      <c r="R206" s="281"/>
      <c r="S206" s="281"/>
      <c r="T206" s="282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83" t="s">
        <v>184</v>
      </c>
      <c r="AU206" s="283" t="s">
        <v>87</v>
      </c>
      <c r="AV206" s="16" t="s">
        <v>192</v>
      </c>
      <c r="AW206" s="16" t="s">
        <v>32</v>
      </c>
      <c r="AX206" s="16" t="s">
        <v>77</v>
      </c>
      <c r="AY206" s="283" t="s">
        <v>175</v>
      </c>
    </row>
    <row r="207" s="15" customFormat="1">
      <c r="A207" s="15"/>
      <c r="B207" s="262"/>
      <c r="C207" s="263"/>
      <c r="D207" s="242" t="s">
        <v>184</v>
      </c>
      <c r="E207" s="264" t="s">
        <v>1</v>
      </c>
      <c r="F207" s="265" t="s">
        <v>191</v>
      </c>
      <c r="G207" s="263"/>
      <c r="H207" s="266">
        <v>123.30999999999997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2" t="s">
        <v>184</v>
      </c>
      <c r="AU207" s="272" t="s">
        <v>87</v>
      </c>
      <c r="AV207" s="15" t="s">
        <v>182</v>
      </c>
      <c r="AW207" s="15" t="s">
        <v>32</v>
      </c>
      <c r="AX207" s="15" t="s">
        <v>85</v>
      </c>
      <c r="AY207" s="272" t="s">
        <v>175</v>
      </c>
    </row>
    <row r="208" s="2" customFormat="1" ht="21.75" customHeight="1">
      <c r="A208" s="39"/>
      <c r="B208" s="40"/>
      <c r="C208" s="227" t="s">
        <v>262</v>
      </c>
      <c r="D208" s="227" t="s">
        <v>177</v>
      </c>
      <c r="E208" s="228" t="s">
        <v>263</v>
      </c>
      <c r="F208" s="229" t="s">
        <v>264</v>
      </c>
      <c r="G208" s="230" t="s">
        <v>195</v>
      </c>
      <c r="H208" s="231">
        <v>56.768999999999998</v>
      </c>
      <c r="I208" s="232"/>
      <c r="J208" s="233">
        <f>ROUND(I208*H208,2)</f>
        <v>0</v>
      </c>
      <c r="K208" s="229" t="s">
        <v>181</v>
      </c>
      <c r="L208" s="45"/>
      <c r="M208" s="234" t="s">
        <v>1</v>
      </c>
      <c r="N208" s="235" t="s">
        <v>42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1.3999999999999999</v>
      </c>
      <c r="T208" s="237">
        <f>S208*H208</f>
        <v>79.476599999999991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182</v>
      </c>
      <c r="AT208" s="238" t="s">
        <v>177</v>
      </c>
      <c r="AU208" s="238" t="s">
        <v>87</v>
      </c>
      <c r="AY208" s="18" t="s">
        <v>175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182</v>
      </c>
      <c r="BM208" s="238" t="s">
        <v>265</v>
      </c>
    </row>
    <row r="209" s="13" customFormat="1">
      <c r="A209" s="13"/>
      <c r="B209" s="240"/>
      <c r="C209" s="241"/>
      <c r="D209" s="242" t="s">
        <v>184</v>
      </c>
      <c r="E209" s="243" t="s">
        <v>1</v>
      </c>
      <c r="F209" s="244" t="s">
        <v>204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184</v>
      </c>
      <c r="AU209" s="250" t="s">
        <v>87</v>
      </c>
      <c r="AV209" s="13" t="s">
        <v>85</v>
      </c>
      <c r="AW209" s="13" t="s">
        <v>32</v>
      </c>
      <c r="AX209" s="13" t="s">
        <v>77</v>
      </c>
      <c r="AY209" s="250" t="s">
        <v>175</v>
      </c>
    </row>
    <row r="210" s="14" customFormat="1">
      <c r="A210" s="14"/>
      <c r="B210" s="251"/>
      <c r="C210" s="252"/>
      <c r="D210" s="242" t="s">
        <v>184</v>
      </c>
      <c r="E210" s="253" t="s">
        <v>1</v>
      </c>
      <c r="F210" s="254" t="s">
        <v>266</v>
      </c>
      <c r="G210" s="252"/>
      <c r="H210" s="255">
        <v>56.768999999999998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184</v>
      </c>
      <c r="AU210" s="261" t="s">
        <v>87</v>
      </c>
      <c r="AV210" s="14" t="s">
        <v>87</v>
      </c>
      <c r="AW210" s="14" t="s">
        <v>32</v>
      </c>
      <c r="AX210" s="14" t="s">
        <v>85</v>
      </c>
      <c r="AY210" s="261" t="s">
        <v>175</v>
      </c>
    </row>
    <row r="211" s="2" customFormat="1" ht="21.75" customHeight="1">
      <c r="A211" s="39"/>
      <c r="B211" s="40"/>
      <c r="C211" s="227" t="s">
        <v>267</v>
      </c>
      <c r="D211" s="227" t="s">
        <v>177</v>
      </c>
      <c r="E211" s="228" t="s">
        <v>268</v>
      </c>
      <c r="F211" s="229" t="s">
        <v>269</v>
      </c>
      <c r="G211" s="230" t="s">
        <v>270</v>
      </c>
      <c r="H211" s="231">
        <v>1</v>
      </c>
      <c r="I211" s="232"/>
      <c r="J211" s="233">
        <f>ROUND(I211*H211,2)</f>
        <v>0</v>
      </c>
      <c r="K211" s="229" t="s">
        <v>271</v>
      </c>
      <c r="L211" s="45"/>
      <c r="M211" s="234" t="s">
        <v>1</v>
      </c>
      <c r="N211" s="235" t="s">
        <v>42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182</v>
      </c>
      <c r="AT211" s="238" t="s">
        <v>177</v>
      </c>
      <c r="AU211" s="238" t="s">
        <v>87</v>
      </c>
      <c r="AY211" s="18" t="s">
        <v>175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182</v>
      </c>
      <c r="BM211" s="238" t="s">
        <v>272</v>
      </c>
    </row>
    <row r="212" s="2" customFormat="1">
      <c r="A212" s="39"/>
      <c r="B212" s="40"/>
      <c r="C212" s="41"/>
      <c r="D212" s="242" t="s">
        <v>273</v>
      </c>
      <c r="E212" s="41"/>
      <c r="F212" s="284" t="s">
        <v>274</v>
      </c>
      <c r="G212" s="41"/>
      <c r="H212" s="41"/>
      <c r="I212" s="285"/>
      <c r="J212" s="41"/>
      <c r="K212" s="41"/>
      <c r="L212" s="45"/>
      <c r="M212" s="286"/>
      <c r="N212" s="287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273</v>
      </c>
      <c r="AU212" s="18" t="s">
        <v>87</v>
      </c>
    </row>
    <row r="213" s="13" customFormat="1">
      <c r="A213" s="13"/>
      <c r="B213" s="240"/>
      <c r="C213" s="241"/>
      <c r="D213" s="242" t="s">
        <v>184</v>
      </c>
      <c r="E213" s="243" t="s">
        <v>1</v>
      </c>
      <c r="F213" s="244" t="s">
        <v>275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184</v>
      </c>
      <c r="AU213" s="250" t="s">
        <v>87</v>
      </c>
      <c r="AV213" s="13" t="s">
        <v>85</v>
      </c>
      <c r="AW213" s="13" t="s">
        <v>32</v>
      </c>
      <c r="AX213" s="13" t="s">
        <v>77</v>
      </c>
      <c r="AY213" s="250" t="s">
        <v>175</v>
      </c>
    </row>
    <row r="214" s="14" customFormat="1">
      <c r="A214" s="14"/>
      <c r="B214" s="251"/>
      <c r="C214" s="252"/>
      <c r="D214" s="242" t="s">
        <v>184</v>
      </c>
      <c r="E214" s="253" t="s">
        <v>1</v>
      </c>
      <c r="F214" s="254" t="s">
        <v>85</v>
      </c>
      <c r="G214" s="252"/>
      <c r="H214" s="255">
        <v>1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184</v>
      </c>
      <c r="AU214" s="261" t="s">
        <v>87</v>
      </c>
      <c r="AV214" s="14" t="s">
        <v>87</v>
      </c>
      <c r="AW214" s="14" t="s">
        <v>32</v>
      </c>
      <c r="AX214" s="14" t="s">
        <v>85</v>
      </c>
      <c r="AY214" s="261" t="s">
        <v>175</v>
      </c>
    </row>
    <row r="215" s="2" customFormat="1" ht="24.15" customHeight="1">
      <c r="A215" s="39"/>
      <c r="B215" s="40"/>
      <c r="C215" s="227" t="s">
        <v>276</v>
      </c>
      <c r="D215" s="227" t="s">
        <v>177</v>
      </c>
      <c r="E215" s="228" t="s">
        <v>277</v>
      </c>
      <c r="F215" s="229" t="s">
        <v>278</v>
      </c>
      <c r="G215" s="230" t="s">
        <v>270</v>
      </c>
      <c r="H215" s="231">
        <v>1</v>
      </c>
      <c r="I215" s="232"/>
      <c r="J215" s="233">
        <f>ROUND(I215*H215,2)</f>
        <v>0</v>
      </c>
      <c r="K215" s="229" t="s">
        <v>271</v>
      </c>
      <c r="L215" s="45"/>
      <c r="M215" s="234" t="s">
        <v>1</v>
      </c>
      <c r="N215" s="235" t="s">
        <v>42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182</v>
      </c>
      <c r="AT215" s="238" t="s">
        <v>177</v>
      </c>
      <c r="AU215" s="238" t="s">
        <v>87</v>
      </c>
      <c r="AY215" s="18" t="s">
        <v>175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182</v>
      </c>
      <c r="BM215" s="238" t="s">
        <v>279</v>
      </c>
    </row>
    <row r="216" s="2" customFormat="1">
      <c r="A216" s="39"/>
      <c r="B216" s="40"/>
      <c r="C216" s="41"/>
      <c r="D216" s="242" t="s">
        <v>273</v>
      </c>
      <c r="E216" s="41"/>
      <c r="F216" s="284" t="s">
        <v>274</v>
      </c>
      <c r="G216" s="41"/>
      <c r="H216" s="41"/>
      <c r="I216" s="285"/>
      <c r="J216" s="41"/>
      <c r="K216" s="41"/>
      <c r="L216" s="45"/>
      <c r="M216" s="286"/>
      <c r="N216" s="287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273</v>
      </c>
      <c r="AU216" s="18" t="s">
        <v>87</v>
      </c>
    </row>
    <row r="217" s="13" customFormat="1">
      <c r="A217" s="13"/>
      <c r="B217" s="240"/>
      <c r="C217" s="241"/>
      <c r="D217" s="242" t="s">
        <v>184</v>
      </c>
      <c r="E217" s="243" t="s">
        <v>1</v>
      </c>
      <c r="F217" s="244" t="s">
        <v>280</v>
      </c>
      <c r="G217" s="241"/>
      <c r="H217" s="243" t="s">
        <v>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0" t="s">
        <v>184</v>
      </c>
      <c r="AU217" s="250" t="s">
        <v>87</v>
      </c>
      <c r="AV217" s="13" t="s">
        <v>85</v>
      </c>
      <c r="AW217" s="13" t="s">
        <v>32</v>
      </c>
      <c r="AX217" s="13" t="s">
        <v>77</v>
      </c>
      <c r="AY217" s="250" t="s">
        <v>175</v>
      </c>
    </row>
    <row r="218" s="14" customFormat="1">
      <c r="A218" s="14"/>
      <c r="B218" s="251"/>
      <c r="C218" s="252"/>
      <c r="D218" s="242" t="s">
        <v>184</v>
      </c>
      <c r="E218" s="253" t="s">
        <v>1</v>
      </c>
      <c r="F218" s="254" t="s">
        <v>85</v>
      </c>
      <c r="G218" s="252"/>
      <c r="H218" s="255">
        <v>1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184</v>
      </c>
      <c r="AU218" s="261" t="s">
        <v>87</v>
      </c>
      <c r="AV218" s="14" t="s">
        <v>87</v>
      </c>
      <c r="AW218" s="14" t="s">
        <v>32</v>
      </c>
      <c r="AX218" s="14" t="s">
        <v>85</v>
      </c>
      <c r="AY218" s="261" t="s">
        <v>175</v>
      </c>
    </row>
    <row r="219" s="2" customFormat="1" ht="24.15" customHeight="1">
      <c r="A219" s="39"/>
      <c r="B219" s="40"/>
      <c r="C219" s="227" t="s">
        <v>281</v>
      </c>
      <c r="D219" s="227" t="s">
        <v>177</v>
      </c>
      <c r="E219" s="228" t="s">
        <v>282</v>
      </c>
      <c r="F219" s="229" t="s">
        <v>283</v>
      </c>
      <c r="G219" s="230" t="s">
        <v>180</v>
      </c>
      <c r="H219" s="231">
        <v>3.2629999999999999</v>
      </c>
      <c r="I219" s="232"/>
      <c r="J219" s="233">
        <f>ROUND(I219*H219,2)</f>
        <v>0</v>
      </c>
      <c r="K219" s="229" t="s">
        <v>181</v>
      </c>
      <c r="L219" s="45"/>
      <c r="M219" s="234" t="s">
        <v>1</v>
      </c>
      <c r="N219" s="235" t="s">
        <v>42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0.060999999999999999</v>
      </c>
      <c r="T219" s="237">
        <f>S219*H219</f>
        <v>0.199043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182</v>
      </c>
      <c r="AT219" s="238" t="s">
        <v>177</v>
      </c>
      <c r="AU219" s="238" t="s">
        <v>87</v>
      </c>
      <c r="AY219" s="18" t="s">
        <v>175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182</v>
      </c>
      <c r="BM219" s="238" t="s">
        <v>284</v>
      </c>
    </row>
    <row r="220" s="13" customFormat="1">
      <c r="A220" s="13"/>
      <c r="B220" s="240"/>
      <c r="C220" s="241"/>
      <c r="D220" s="242" t="s">
        <v>184</v>
      </c>
      <c r="E220" s="243" t="s">
        <v>1</v>
      </c>
      <c r="F220" s="244" t="s">
        <v>204</v>
      </c>
      <c r="G220" s="241"/>
      <c r="H220" s="243" t="s">
        <v>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184</v>
      </c>
      <c r="AU220" s="250" t="s">
        <v>87</v>
      </c>
      <c r="AV220" s="13" t="s">
        <v>85</v>
      </c>
      <c r="AW220" s="13" t="s">
        <v>32</v>
      </c>
      <c r="AX220" s="13" t="s">
        <v>77</v>
      </c>
      <c r="AY220" s="250" t="s">
        <v>175</v>
      </c>
    </row>
    <row r="221" s="14" customFormat="1">
      <c r="A221" s="14"/>
      <c r="B221" s="251"/>
      <c r="C221" s="252"/>
      <c r="D221" s="242" t="s">
        <v>184</v>
      </c>
      <c r="E221" s="253" t="s">
        <v>1</v>
      </c>
      <c r="F221" s="254" t="s">
        <v>285</v>
      </c>
      <c r="G221" s="252"/>
      <c r="H221" s="255">
        <v>2.1890000000000001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184</v>
      </c>
      <c r="AU221" s="261" t="s">
        <v>87</v>
      </c>
      <c r="AV221" s="14" t="s">
        <v>87</v>
      </c>
      <c r="AW221" s="14" t="s">
        <v>32</v>
      </c>
      <c r="AX221" s="14" t="s">
        <v>77</v>
      </c>
      <c r="AY221" s="261" t="s">
        <v>175</v>
      </c>
    </row>
    <row r="222" s="13" customFormat="1">
      <c r="A222" s="13"/>
      <c r="B222" s="240"/>
      <c r="C222" s="241"/>
      <c r="D222" s="242" t="s">
        <v>184</v>
      </c>
      <c r="E222" s="243" t="s">
        <v>1</v>
      </c>
      <c r="F222" s="244" t="s">
        <v>286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184</v>
      </c>
      <c r="AU222" s="250" t="s">
        <v>87</v>
      </c>
      <c r="AV222" s="13" t="s">
        <v>85</v>
      </c>
      <c r="AW222" s="13" t="s">
        <v>32</v>
      </c>
      <c r="AX222" s="13" t="s">
        <v>77</v>
      </c>
      <c r="AY222" s="250" t="s">
        <v>175</v>
      </c>
    </row>
    <row r="223" s="14" customFormat="1">
      <c r="A223" s="14"/>
      <c r="B223" s="251"/>
      <c r="C223" s="252"/>
      <c r="D223" s="242" t="s">
        <v>184</v>
      </c>
      <c r="E223" s="253" t="s">
        <v>1</v>
      </c>
      <c r="F223" s="254" t="s">
        <v>287</v>
      </c>
      <c r="G223" s="252"/>
      <c r="H223" s="255">
        <v>1.0740000000000001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184</v>
      </c>
      <c r="AU223" s="261" t="s">
        <v>87</v>
      </c>
      <c r="AV223" s="14" t="s">
        <v>87</v>
      </c>
      <c r="AW223" s="14" t="s">
        <v>32</v>
      </c>
      <c r="AX223" s="14" t="s">
        <v>77</v>
      </c>
      <c r="AY223" s="261" t="s">
        <v>175</v>
      </c>
    </row>
    <row r="224" s="15" customFormat="1">
      <c r="A224" s="15"/>
      <c r="B224" s="262"/>
      <c r="C224" s="263"/>
      <c r="D224" s="242" t="s">
        <v>184</v>
      </c>
      <c r="E224" s="264" t="s">
        <v>1</v>
      </c>
      <c r="F224" s="265" t="s">
        <v>191</v>
      </c>
      <c r="G224" s="263"/>
      <c r="H224" s="266">
        <v>3.2629999999999999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2" t="s">
        <v>184</v>
      </c>
      <c r="AU224" s="272" t="s">
        <v>87</v>
      </c>
      <c r="AV224" s="15" t="s">
        <v>182</v>
      </c>
      <c r="AW224" s="15" t="s">
        <v>32</v>
      </c>
      <c r="AX224" s="15" t="s">
        <v>85</v>
      </c>
      <c r="AY224" s="272" t="s">
        <v>175</v>
      </c>
    </row>
    <row r="225" s="2" customFormat="1" ht="21.75" customHeight="1">
      <c r="A225" s="39"/>
      <c r="B225" s="40"/>
      <c r="C225" s="227" t="s">
        <v>8</v>
      </c>
      <c r="D225" s="227" t="s">
        <v>177</v>
      </c>
      <c r="E225" s="228" t="s">
        <v>288</v>
      </c>
      <c r="F225" s="229" t="s">
        <v>289</v>
      </c>
      <c r="G225" s="230" t="s">
        <v>180</v>
      </c>
      <c r="H225" s="231">
        <v>36.247999999999998</v>
      </c>
      <c r="I225" s="232"/>
      <c r="J225" s="233">
        <f>ROUND(I225*H225,2)</f>
        <v>0</v>
      </c>
      <c r="K225" s="229" t="s">
        <v>181</v>
      </c>
      <c r="L225" s="45"/>
      <c r="M225" s="234" t="s">
        <v>1</v>
      </c>
      <c r="N225" s="235" t="s">
        <v>42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0.075999999999999998</v>
      </c>
      <c r="T225" s="237">
        <f>S225*H225</f>
        <v>2.754848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182</v>
      </c>
      <c r="AT225" s="238" t="s">
        <v>177</v>
      </c>
      <c r="AU225" s="238" t="s">
        <v>87</v>
      </c>
      <c r="AY225" s="18" t="s">
        <v>175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182</v>
      </c>
      <c r="BM225" s="238" t="s">
        <v>290</v>
      </c>
    </row>
    <row r="226" s="13" customFormat="1">
      <c r="A226" s="13"/>
      <c r="B226" s="240"/>
      <c r="C226" s="241"/>
      <c r="D226" s="242" t="s">
        <v>184</v>
      </c>
      <c r="E226" s="243" t="s">
        <v>1</v>
      </c>
      <c r="F226" s="244" t="s">
        <v>291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184</v>
      </c>
      <c r="AU226" s="250" t="s">
        <v>87</v>
      </c>
      <c r="AV226" s="13" t="s">
        <v>85</v>
      </c>
      <c r="AW226" s="13" t="s">
        <v>32</v>
      </c>
      <c r="AX226" s="13" t="s">
        <v>77</v>
      </c>
      <c r="AY226" s="250" t="s">
        <v>175</v>
      </c>
    </row>
    <row r="227" s="13" customFormat="1">
      <c r="A227" s="13"/>
      <c r="B227" s="240"/>
      <c r="C227" s="241"/>
      <c r="D227" s="242" t="s">
        <v>184</v>
      </c>
      <c r="E227" s="243" t="s">
        <v>1</v>
      </c>
      <c r="F227" s="244" t="s">
        <v>215</v>
      </c>
      <c r="G227" s="241"/>
      <c r="H227" s="243" t="s">
        <v>1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184</v>
      </c>
      <c r="AU227" s="250" t="s">
        <v>87</v>
      </c>
      <c r="AV227" s="13" t="s">
        <v>85</v>
      </c>
      <c r="AW227" s="13" t="s">
        <v>32</v>
      </c>
      <c r="AX227" s="13" t="s">
        <v>77</v>
      </c>
      <c r="AY227" s="250" t="s">
        <v>175</v>
      </c>
    </row>
    <row r="228" s="14" customFormat="1">
      <c r="A228" s="14"/>
      <c r="B228" s="251"/>
      <c r="C228" s="252"/>
      <c r="D228" s="242" t="s">
        <v>184</v>
      </c>
      <c r="E228" s="253" t="s">
        <v>1</v>
      </c>
      <c r="F228" s="254" t="s">
        <v>292</v>
      </c>
      <c r="G228" s="252"/>
      <c r="H228" s="255">
        <v>15.76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184</v>
      </c>
      <c r="AU228" s="261" t="s">
        <v>87</v>
      </c>
      <c r="AV228" s="14" t="s">
        <v>87</v>
      </c>
      <c r="AW228" s="14" t="s">
        <v>32</v>
      </c>
      <c r="AX228" s="14" t="s">
        <v>77</v>
      </c>
      <c r="AY228" s="261" t="s">
        <v>175</v>
      </c>
    </row>
    <row r="229" s="14" customFormat="1">
      <c r="A229" s="14"/>
      <c r="B229" s="251"/>
      <c r="C229" s="252"/>
      <c r="D229" s="242" t="s">
        <v>184</v>
      </c>
      <c r="E229" s="253" t="s">
        <v>1</v>
      </c>
      <c r="F229" s="254" t="s">
        <v>293</v>
      </c>
      <c r="G229" s="252"/>
      <c r="H229" s="255">
        <v>4.7279999999999998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184</v>
      </c>
      <c r="AU229" s="261" t="s">
        <v>87</v>
      </c>
      <c r="AV229" s="14" t="s">
        <v>87</v>
      </c>
      <c r="AW229" s="14" t="s">
        <v>32</v>
      </c>
      <c r="AX229" s="14" t="s">
        <v>77</v>
      </c>
      <c r="AY229" s="261" t="s">
        <v>175</v>
      </c>
    </row>
    <row r="230" s="16" customFormat="1">
      <c r="A230" s="16"/>
      <c r="B230" s="273"/>
      <c r="C230" s="274"/>
      <c r="D230" s="242" t="s">
        <v>184</v>
      </c>
      <c r="E230" s="275" t="s">
        <v>1</v>
      </c>
      <c r="F230" s="276" t="s">
        <v>208</v>
      </c>
      <c r="G230" s="274"/>
      <c r="H230" s="277">
        <v>20.488</v>
      </c>
      <c r="I230" s="278"/>
      <c r="J230" s="274"/>
      <c r="K230" s="274"/>
      <c r="L230" s="279"/>
      <c r="M230" s="280"/>
      <c r="N230" s="281"/>
      <c r="O230" s="281"/>
      <c r="P230" s="281"/>
      <c r="Q230" s="281"/>
      <c r="R230" s="281"/>
      <c r="S230" s="281"/>
      <c r="T230" s="282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83" t="s">
        <v>184</v>
      </c>
      <c r="AU230" s="283" t="s">
        <v>87</v>
      </c>
      <c r="AV230" s="16" t="s">
        <v>192</v>
      </c>
      <c r="AW230" s="16" t="s">
        <v>32</v>
      </c>
      <c r="AX230" s="16" t="s">
        <v>77</v>
      </c>
      <c r="AY230" s="283" t="s">
        <v>175</v>
      </c>
    </row>
    <row r="231" s="13" customFormat="1">
      <c r="A231" s="13"/>
      <c r="B231" s="240"/>
      <c r="C231" s="241"/>
      <c r="D231" s="242" t="s">
        <v>184</v>
      </c>
      <c r="E231" s="243" t="s">
        <v>1</v>
      </c>
      <c r="F231" s="244" t="s">
        <v>209</v>
      </c>
      <c r="G231" s="241"/>
      <c r="H231" s="243" t="s">
        <v>1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184</v>
      </c>
      <c r="AU231" s="250" t="s">
        <v>87</v>
      </c>
      <c r="AV231" s="13" t="s">
        <v>85</v>
      </c>
      <c r="AW231" s="13" t="s">
        <v>32</v>
      </c>
      <c r="AX231" s="13" t="s">
        <v>77</v>
      </c>
      <c r="AY231" s="250" t="s">
        <v>175</v>
      </c>
    </row>
    <row r="232" s="14" customFormat="1">
      <c r="A232" s="14"/>
      <c r="B232" s="251"/>
      <c r="C232" s="252"/>
      <c r="D232" s="242" t="s">
        <v>184</v>
      </c>
      <c r="E232" s="253" t="s">
        <v>1</v>
      </c>
      <c r="F232" s="254" t="s">
        <v>294</v>
      </c>
      <c r="G232" s="252"/>
      <c r="H232" s="255">
        <v>11.032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184</v>
      </c>
      <c r="AU232" s="261" t="s">
        <v>87</v>
      </c>
      <c r="AV232" s="14" t="s">
        <v>87</v>
      </c>
      <c r="AW232" s="14" t="s">
        <v>32</v>
      </c>
      <c r="AX232" s="14" t="s">
        <v>77</v>
      </c>
      <c r="AY232" s="261" t="s">
        <v>175</v>
      </c>
    </row>
    <row r="233" s="14" customFormat="1">
      <c r="A233" s="14"/>
      <c r="B233" s="251"/>
      <c r="C233" s="252"/>
      <c r="D233" s="242" t="s">
        <v>184</v>
      </c>
      <c r="E233" s="253" t="s">
        <v>1</v>
      </c>
      <c r="F233" s="254" t="s">
        <v>293</v>
      </c>
      <c r="G233" s="252"/>
      <c r="H233" s="255">
        <v>4.7279999999999998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184</v>
      </c>
      <c r="AU233" s="261" t="s">
        <v>87</v>
      </c>
      <c r="AV233" s="14" t="s">
        <v>87</v>
      </c>
      <c r="AW233" s="14" t="s">
        <v>32</v>
      </c>
      <c r="AX233" s="14" t="s">
        <v>77</v>
      </c>
      <c r="AY233" s="261" t="s">
        <v>175</v>
      </c>
    </row>
    <row r="234" s="16" customFormat="1">
      <c r="A234" s="16"/>
      <c r="B234" s="273"/>
      <c r="C234" s="274"/>
      <c r="D234" s="242" t="s">
        <v>184</v>
      </c>
      <c r="E234" s="275" t="s">
        <v>1</v>
      </c>
      <c r="F234" s="276" t="s">
        <v>208</v>
      </c>
      <c r="G234" s="274"/>
      <c r="H234" s="277">
        <v>15.76</v>
      </c>
      <c r="I234" s="278"/>
      <c r="J234" s="274"/>
      <c r="K234" s="274"/>
      <c r="L234" s="279"/>
      <c r="M234" s="280"/>
      <c r="N234" s="281"/>
      <c r="O234" s="281"/>
      <c r="P234" s="281"/>
      <c r="Q234" s="281"/>
      <c r="R234" s="281"/>
      <c r="S234" s="281"/>
      <c r="T234" s="282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83" t="s">
        <v>184</v>
      </c>
      <c r="AU234" s="283" t="s">
        <v>87</v>
      </c>
      <c r="AV234" s="16" t="s">
        <v>192</v>
      </c>
      <c r="AW234" s="16" t="s">
        <v>32</v>
      </c>
      <c r="AX234" s="16" t="s">
        <v>77</v>
      </c>
      <c r="AY234" s="283" t="s">
        <v>175</v>
      </c>
    </row>
    <row r="235" s="15" customFormat="1">
      <c r="A235" s="15"/>
      <c r="B235" s="262"/>
      <c r="C235" s="263"/>
      <c r="D235" s="242" t="s">
        <v>184</v>
      </c>
      <c r="E235" s="264" t="s">
        <v>1</v>
      </c>
      <c r="F235" s="265" t="s">
        <v>191</v>
      </c>
      <c r="G235" s="263"/>
      <c r="H235" s="266">
        <v>36.247999999999998</v>
      </c>
      <c r="I235" s="267"/>
      <c r="J235" s="263"/>
      <c r="K235" s="263"/>
      <c r="L235" s="268"/>
      <c r="M235" s="269"/>
      <c r="N235" s="270"/>
      <c r="O235" s="270"/>
      <c r="P235" s="270"/>
      <c r="Q235" s="270"/>
      <c r="R235" s="270"/>
      <c r="S235" s="270"/>
      <c r="T235" s="27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2" t="s">
        <v>184</v>
      </c>
      <c r="AU235" s="272" t="s">
        <v>87</v>
      </c>
      <c r="AV235" s="15" t="s">
        <v>182</v>
      </c>
      <c r="AW235" s="15" t="s">
        <v>32</v>
      </c>
      <c r="AX235" s="15" t="s">
        <v>85</v>
      </c>
      <c r="AY235" s="272" t="s">
        <v>175</v>
      </c>
    </row>
    <row r="236" s="2" customFormat="1" ht="21.75" customHeight="1">
      <c r="A236" s="39"/>
      <c r="B236" s="40"/>
      <c r="C236" s="227" t="s">
        <v>295</v>
      </c>
      <c r="D236" s="227" t="s">
        <v>177</v>
      </c>
      <c r="E236" s="228" t="s">
        <v>296</v>
      </c>
      <c r="F236" s="229" t="s">
        <v>297</v>
      </c>
      <c r="G236" s="230" t="s">
        <v>180</v>
      </c>
      <c r="H236" s="231">
        <v>2.8570000000000002</v>
      </c>
      <c r="I236" s="232"/>
      <c r="J236" s="233">
        <f>ROUND(I236*H236,2)</f>
        <v>0</v>
      </c>
      <c r="K236" s="229" t="s">
        <v>181</v>
      </c>
      <c r="L236" s="45"/>
      <c r="M236" s="234" t="s">
        <v>1</v>
      </c>
      <c r="N236" s="235" t="s">
        <v>42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0.063</v>
      </c>
      <c r="T236" s="237">
        <f>S236*H236</f>
        <v>0.17999100000000001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182</v>
      </c>
      <c r="AT236" s="238" t="s">
        <v>177</v>
      </c>
      <c r="AU236" s="238" t="s">
        <v>87</v>
      </c>
      <c r="AY236" s="18" t="s">
        <v>175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182</v>
      </c>
      <c r="BM236" s="238" t="s">
        <v>298</v>
      </c>
    </row>
    <row r="237" s="14" customFormat="1">
      <c r="A237" s="14"/>
      <c r="B237" s="251"/>
      <c r="C237" s="252"/>
      <c r="D237" s="242" t="s">
        <v>184</v>
      </c>
      <c r="E237" s="253" t="s">
        <v>1</v>
      </c>
      <c r="F237" s="254" t="s">
        <v>299</v>
      </c>
      <c r="G237" s="252"/>
      <c r="H237" s="255">
        <v>2.8570000000000002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184</v>
      </c>
      <c r="AU237" s="261" t="s">
        <v>87</v>
      </c>
      <c r="AV237" s="14" t="s">
        <v>87</v>
      </c>
      <c r="AW237" s="14" t="s">
        <v>32</v>
      </c>
      <c r="AX237" s="14" t="s">
        <v>85</v>
      </c>
      <c r="AY237" s="261" t="s">
        <v>175</v>
      </c>
    </row>
    <row r="238" s="2" customFormat="1" ht="24.15" customHeight="1">
      <c r="A238" s="39"/>
      <c r="B238" s="40"/>
      <c r="C238" s="227" t="s">
        <v>300</v>
      </c>
      <c r="D238" s="227" t="s">
        <v>177</v>
      </c>
      <c r="E238" s="228" t="s">
        <v>301</v>
      </c>
      <c r="F238" s="229" t="s">
        <v>302</v>
      </c>
      <c r="G238" s="230" t="s">
        <v>303</v>
      </c>
      <c r="H238" s="231">
        <v>1.2</v>
      </c>
      <c r="I238" s="232"/>
      <c r="J238" s="233">
        <f>ROUND(I238*H238,2)</f>
        <v>0</v>
      </c>
      <c r="K238" s="229" t="s">
        <v>181</v>
      </c>
      <c r="L238" s="45"/>
      <c r="M238" s="234" t="s">
        <v>1</v>
      </c>
      <c r="N238" s="235" t="s">
        <v>42</v>
      </c>
      <c r="O238" s="92"/>
      <c r="P238" s="236">
        <f>O238*H238</f>
        <v>0</v>
      </c>
      <c r="Q238" s="236">
        <v>0.0027899999999999999</v>
      </c>
      <c r="R238" s="236">
        <f>Q238*H238</f>
        <v>0.0033479999999999998</v>
      </c>
      <c r="S238" s="236">
        <v>0.056000000000000001</v>
      </c>
      <c r="T238" s="237">
        <f>S238*H238</f>
        <v>0.067199999999999996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182</v>
      </c>
      <c r="AT238" s="238" t="s">
        <v>177</v>
      </c>
      <c r="AU238" s="238" t="s">
        <v>87</v>
      </c>
      <c r="AY238" s="18" t="s">
        <v>175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182</v>
      </c>
      <c r="BM238" s="238" t="s">
        <v>304</v>
      </c>
    </row>
    <row r="239" s="13" customFormat="1">
      <c r="A239" s="13"/>
      <c r="B239" s="240"/>
      <c r="C239" s="241"/>
      <c r="D239" s="242" t="s">
        <v>184</v>
      </c>
      <c r="E239" s="243" t="s">
        <v>1</v>
      </c>
      <c r="F239" s="244" t="s">
        <v>204</v>
      </c>
      <c r="G239" s="241"/>
      <c r="H239" s="243" t="s">
        <v>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184</v>
      </c>
      <c r="AU239" s="250" t="s">
        <v>87</v>
      </c>
      <c r="AV239" s="13" t="s">
        <v>85</v>
      </c>
      <c r="AW239" s="13" t="s">
        <v>32</v>
      </c>
      <c r="AX239" s="13" t="s">
        <v>77</v>
      </c>
      <c r="AY239" s="250" t="s">
        <v>175</v>
      </c>
    </row>
    <row r="240" s="13" customFormat="1">
      <c r="A240" s="13"/>
      <c r="B240" s="240"/>
      <c r="C240" s="241"/>
      <c r="D240" s="242" t="s">
        <v>184</v>
      </c>
      <c r="E240" s="243" t="s">
        <v>1</v>
      </c>
      <c r="F240" s="244" t="s">
        <v>305</v>
      </c>
      <c r="G240" s="241"/>
      <c r="H240" s="243" t="s">
        <v>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184</v>
      </c>
      <c r="AU240" s="250" t="s">
        <v>87</v>
      </c>
      <c r="AV240" s="13" t="s">
        <v>85</v>
      </c>
      <c r="AW240" s="13" t="s">
        <v>32</v>
      </c>
      <c r="AX240" s="13" t="s">
        <v>77</v>
      </c>
      <c r="AY240" s="250" t="s">
        <v>175</v>
      </c>
    </row>
    <row r="241" s="14" customFormat="1">
      <c r="A241" s="14"/>
      <c r="B241" s="251"/>
      <c r="C241" s="252"/>
      <c r="D241" s="242" t="s">
        <v>184</v>
      </c>
      <c r="E241" s="253" t="s">
        <v>1</v>
      </c>
      <c r="F241" s="254" t="s">
        <v>306</v>
      </c>
      <c r="G241" s="252"/>
      <c r="H241" s="255">
        <v>1.2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184</v>
      </c>
      <c r="AU241" s="261" t="s">
        <v>87</v>
      </c>
      <c r="AV241" s="14" t="s">
        <v>87</v>
      </c>
      <c r="AW241" s="14" t="s">
        <v>32</v>
      </c>
      <c r="AX241" s="14" t="s">
        <v>85</v>
      </c>
      <c r="AY241" s="261" t="s">
        <v>175</v>
      </c>
    </row>
    <row r="242" s="2" customFormat="1" ht="21.75" customHeight="1">
      <c r="A242" s="39"/>
      <c r="B242" s="40"/>
      <c r="C242" s="227" t="s">
        <v>307</v>
      </c>
      <c r="D242" s="227" t="s">
        <v>177</v>
      </c>
      <c r="E242" s="228" t="s">
        <v>308</v>
      </c>
      <c r="F242" s="229" t="s">
        <v>309</v>
      </c>
      <c r="G242" s="230" t="s">
        <v>310</v>
      </c>
      <c r="H242" s="231">
        <v>1</v>
      </c>
      <c r="I242" s="232"/>
      <c r="J242" s="233">
        <f>ROUND(I242*H242,2)</f>
        <v>0</v>
      </c>
      <c r="K242" s="229" t="s">
        <v>271</v>
      </c>
      <c r="L242" s="45"/>
      <c r="M242" s="234" t="s">
        <v>1</v>
      </c>
      <c r="N242" s="235" t="s">
        <v>42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182</v>
      </c>
      <c r="AT242" s="238" t="s">
        <v>177</v>
      </c>
      <c r="AU242" s="238" t="s">
        <v>87</v>
      </c>
      <c r="AY242" s="18" t="s">
        <v>175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182</v>
      </c>
      <c r="BM242" s="238" t="s">
        <v>311</v>
      </c>
    </row>
    <row r="243" s="2" customFormat="1">
      <c r="A243" s="39"/>
      <c r="B243" s="40"/>
      <c r="C243" s="41"/>
      <c r="D243" s="242" t="s">
        <v>273</v>
      </c>
      <c r="E243" s="41"/>
      <c r="F243" s="284" t="s">
        <v>312</v>
      </c>
      <c r="G243" s="41"/>
      <c r="H243" s="41"/>
      <c r="I243" s="285"/>
      <c r="J243" s="41"/>
      <c r="K243" s="41"/>
      <c r="L243" s="45"/>
      <c r="M243" s="286"/>
      <c r="N243" s="28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273</v>
      </c>
      <c r="AU243" s="18" t="s">
        <v>87</v>
      </c>
    </row>
    <row r="244" s="13" customFormat="1">
      <c r="A244" s="13"/>
      <c r="B244" s="240"/>
      <c r="C244" s="241"/>
      <c r="D244" s="242" t="s">
        <v>184</v>
      </c>
      <c r="E244" s="243" t="s">
        <v>1</v>
      </c>
      <c r="F244" s="244" t="s">
        <v>313</v>
      </c>
      <c r="G244" s="241"/>
      <c r="H244" s="243" t="s">
        <v>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184</v>
      </c>
      <c r="AU244" s="250" t="s">
        <v>87</v>
      </c>
      <c r="AV244" s="13" t="s">
        <v>85</v>
      </c>
      <c r="AW244" s="13" t="s">
        <v>32</v>
      </c>
      <c r="AX244" s="13" t="s">
        <v>77</v>
      </c>
      <c r="AY244" s="250" t="s">
        <v>175</v>
      </c>
    </row>
    <row r="245" s="14" customFormat="1">
      <c r="A245" s="14"/>
      <c r="B245" s="251"/>
      <c r="C245" s="252"/>
      <c r="D245" s="242" t="s">
        <v>184</v>
      </c>
      <c r="E245" s="253" t="s">
        <v>1</v>
      </c>
      <c r="F245" s="254" t="s">
        <v>85</v>
      </c>
      <c r="G245" s="252"/>
      <c r="H245" s="255">
        <v>1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184</v>
      </c>
      <c r="AU245" s="261" t="s">
        <v>87</v>
      </c>
      <c r="AV245" s="14" t="s">
        <v>87</v>
      </c>
      <c r="AW245" s="14" t="s">
        <v>32</v>
      </c>
      <c r="AX245" s="14" t="s">
        <v>85</v>
      </c>
      <c r="AY245" s="261" t="s">
        <v>175</v>
      </c>
    </row>
    <row r="246" s="2" customFormat="1" ht="55.5" customHeight="1">
      <c r="A246" s="39"/>
      <c r="B246" s="40"/>
      <c r="C246" s="227" t="s">
        <v>314</v>
      </c>
      <c r="D246" s="227" t="s">
        <v>177</v>
      </c>
      <c r="E246" s="228" t="s">
        <v>315</v>
      </c>
      <c r="F246" s="229" t="s">
        <v>316</v>
      </c>
      <c r="G246" s="230" t="s">
        <v>180</v>
      </c>
      <c r="H246" s="231">
        <v>176.93199999999999</v>
      </c>
      <c r="I246" s="232"/>
      <c r="J246" s="233">
        <f>ROUND(I246*H246,2)</f>
        <v>0</v>
      </c>
      <c r="K246" s="229" t="s">
        <v>271</v>
      </c>
      <c r="L246" s="45"/>
      <c r="M246" s="234" t="s">
        <v>1</v>
      </c>
      <c r="N246" s="235" t="s">
        <v>42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182</v>
      </c>
      <c r="AT246" s="238" t="s">
        <v>177</v>
      </c>
      <c r="AU246" s="238" t="s">
        <v>87</v>
      </c>
      <c r="AY246" s="18" t="s">
        <v>175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182</v>
      </c>
      <c r="BM246" s="238" t="s">
        <v>317</v>
      </c>
    </row>
    <row r="247" s="2" customFormat="1">
      <c r="A247" s="39"/>
      <c r="B247" s="40"/>
      <c r="C247" s="41"/>
      <c r="D247" s="242" t="s">
        <v>273</v>
      </c>
      <c r="E247" s="41"/>
      <c r="F247" s="284" t="s">
        <v>312</v>
      </c>
      <c r="G247" s="41"/>
      <c r="H247" s="41"/>
      <c r="I247" s="285"/>
      <c r="J247" s="41"/>
      <c r="K247" s="41"/>
      <c r="L247" s="45"/>
      <c r="M247" s="286"/>
      <c r="N247" s="287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273</v>
      </c>
      <c r="AU247" s="18" t="s">
        <v>87</v>
      </c>
    </row>
    <row r="248" s="13" customFormat="1">
      <c r="A248" s="13"/>
      <c r="B248" s="240"/>
      <c r="C248" s="241"/>
      <c r="D248" s="242" t="s">
        <v>184</v>
      </c>
      <c r="E248" s="243" t="s">
        <v>1</v>
      </c>
      <c r="F248" s="244" t="s">
        <v>313</v>
      </c>
      <c r="G248" s="241"/>
      <c r="H248" s="243" t="s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184</v>
      </c>
      <c r="AU248" s="250" t="s">
        <v>87</v>
      </c>
      <c r="AV248" s="13" t="s">
        <v>85</v>
      </c>
      <c r="AW248" s="13" t="s">
        <v>32</v>
      </c>
      <c r="AX248" s="13" t="s">
        <v>77</v>
      </c>
      <c r="AY248" s="250" t="s">
        <v>175</v>
      </c>
    </row>
    <row r="249" s="14" customFormat="1">
      <c r="A249" s="14"/>
      <c r="B249" s="251"/>
      <c r="C249" s="252"/>
      <c r="D249" s="242" t="s">
        <v>184</v>
      </c>
      <c r="E249" s="253" t="s">
        <v>1</v>
      </c>
      <c r="F249" s="254" t="s">
        <v>318</v>
      </c>
      <c r="G249" s="252"/>
      <c r="H249" s="255">
        <v>176.93199999999999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1" t="s">
        <v>184</v>
      </c>
      <c r="AU249" s="261" t="s">
        <v>87</v>
      </c>
      <c r="AV249" s="14" t="s">
        <v>87</v>
      </c>
      <c r="AW249" s="14" t="s">
        <v>32</v>
      </c>
      <c r="AX249" s="14" t="s">
        <v>85</v>
      </c>
      <c r="AY249" s="261" t="s">
        <v>175</v>
      </c>
    </row>
    <row r="250" s="2" customFormat="1" ht="24.15" customHeight="1">
      <c r="A250" s="39"/>
      <c r="B250" s="40"/>
      <c r="C250" s="227" t="s">
        <v>319</v>
      </c>
      <c r="D250" s="227" t="s">
        <v>177</v>
      </c>
      <c r="E250" s="228" t="s">
        <v>320</v>
      </c>
      <c r="F250" s="229" t="s">
        <v>321</v>
      </c>
      <c r="G250" s="230" t="s">
        <v>303</v>
      </c>
      <c r="H250" s="231">
        <v>14.02</v>
      </c>
      <c r="I250" s="232"/>
      <c r="J250" s="233">
        <f>ROUND(I250*H250,2)</f>
        <v>0</v>
      </c>
      <c r="K250" s="229" t="s">
        <v>271</v>
      </c>
      <c r="L250" s="45"/>
      <c r="M250" s="234" t="s">
        <v>1</v>
      </c>
      <c r="N250" s="235" t="s">
        <v>42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182</v>
      </c>
      <c r="AT250" s="238" t="s">
        <v>177</v>
      </c>
      <c r="AU250" s="238" t="s">
        <v>87</v>
      </c>
      <c r="AY250" s="18" t="s">
        <v>175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182</v>
      </c>
      <c r="BM250" s="238" t="s">
        <v>322</v>
      </c>
    </row>
    <row r="251" s="2" customFormat="1">
      <c r="A251" s="39"/>
      <c r="B251" s="40"/>
      <c r="C251" s="41"/>
      <c r="D251" s="242" t="s">
        <v>273</v>
      </c>
      <c r="E251" s="41"/>
      <c r="F251" s="284" t="s">
        <v>312</v>
      </c>
      <c r="G251" s="41"/>
      <c r="H251" s="41"/>
      <c r="I251" s="285"/>
      <c r="J251" s="41"/>
      <c r="K251" s="41"/>
      <c r="L251" s="45"/>
      <c r="M251" s="286"/>
      <c r="N251" s="287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273</v>
      </c>
      <c r="AU251" s="18" t="s">
        <v>87</v>
      </c>
    </row>
    <row r="252" s="13" customFormat="1">
      <c r="A252" s="13"/>
      <c r="B252" s="240"/>
      <c r="C252" s="241"/>
      <c r="D252" s="242" t="s">
        <v>184</v>
      </c>
      <c r="E252" s="243" t="s">
        <v>1</v>
      </c>
      <c r="F252" s="244" t="s">
        <v>313</v>
      </c>
      <c r="G252" s="241"/>
      <c r="H252" s="243" t="s">
        <v>1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0" t="s">
        <v>184</v>
      </c>
      <c r="AU252" s="250" t="s">
        <v>87</v>
      </c>
      <c r="AV252" s="13" t="s">
        <v>85</v>
      </c>
      <c r="AW252" s="13" t="s">
        <v>32</v>
      </c>
      <c r="AX252" s="13" t="s">
        <v>77</v>
      </c>
      <c r="AY252" s="250" t="s">
        <v>175</v>
      </c>
    </row>
    <row r="253" s="14" customFormat="1">
      <c r="A253" s="14"/>
      <c r="B253" s="251"/>
      <c r="C253" s="252"/>
      <c r="D253" s="242" t="s">
        <v>184</v>
      </c>
      <c r="E253" s="253" t="s">
        <v>1</v>
      </c>
      <c r="F253" s="254" t="s">
        <v>323</v>
      </c>
      <c r="G253" s="252"/>
      <c r="H253" s="255">
        <v>14.02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184</v>
      </c>
      <c r="AU253" s="261" t="s">
        <v>87</v>
      </c>
      <c r="AV253" s="14" t="s">
        <v>87</v>
      </c>
      <c r="AW253" s="14" t="s">
        <v>32</v>
      </c>
      <c r="AX253" s="14" t="s">
        <v>85</v>
      </c>
      <c r="AY253" s="261" t="s">
        <v>175</v>
      </c>
    </row>
    <row r="254" s="2" customFormat="1" ht="24.15" customHeight="1">
      <c r="A254" s="39"/>
      <c r="B254" s="40"/>
      <c r="C254" s="227" t="s">
        <v>7</v>
      </c>
      <c r="D254" s="227" t="s">
        <v>177</v>
      </c>
      <c r="E254" s="228" t="s">
        <v>324</v>
      </c>
      <c r="F254" s="229" t="s">
        <v>325</v>
      </c>
      <c r="G254" s="230" t="s">
        <v>270</v>
      </c>
      <c r="H254" s="231">
        <v>1</v>
      </c>
      <c r="I254" s="232"/>
      <c r="J254" s="233">
        <f>ROUND(I254*H254,2)</f>
        <v>0</v>
      </c>
      <c r="K254" s="229" t="s">
        <v>271</v>
      </c>
      <c r="L254" s="45"/>
      <c r="M254" s="234" t="s">
        <v>1</v>
      </c>
      <c r="N254" s="235" t="s">
        <v>42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182</v>
      </c>
      <c r="AT254" s="238" t="s">
        <v>177</v>
      </c>
      <c r="AU254" s="238" t="s">
        <v>87</v>
      </c>
      <c r="AY254" s="18" t="s">
        <v>175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85</v>
      </c>
      <c r="BK254" s="239">
        <f>ROUND(I254*H254,2)</f>
        <v>0</v>
      </c>
      <c r="BL254" s="18" t="s">
        <v>182</v>
      </c>
      <c r="BM254" s="238" t="s">
        <v>326</v>
      </c>
    </row>
    <row r="255" s="2" customFormat="1">
      <c r="A255" s="39"/>
      <c r="B255" s="40"/>
      <c r="C255" s="41"/>
      <c r="D255" s="242" t="s">
        <v>273</v>
      </c>
      <c r="E255" s="41"/>
      <c r="F255" s="284" t="s">
        <v>312</v>
      </c>
      <c r="G255" s="41"/>
      <c r="H255" s="41"/>
      <c r="I255" s="285"/>
      <c r="J255" s="41"/>
      <c r="K255" s="41"/>
      <c r="L255" s="45"/>
      <c r="M255" s="286"/>
      <c r="N255" s="287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273</v>
      </c>
      <c r="AU255" s="18" t="s">
        <v>87</v>
      </c>
    </row>
    <row r="256" s="13" customFormat="1">
      <c r="A256" s="13"/>
      <c r="B256" s="240"/>
      <c r="C256" s="241"/>
      <c r="D256" s="242" t="s">
        <v>184</v>
      </c>
      <c r="E256" s="243" t="s">
        <v>1</v>
      </c>
      <c r="F256" s="244" t="s">
        <v>313</v>
      </c>
      <c r="G256" s="241"/>
      <c r="H256" s="243" t="s">
        <v>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184</v>
      </c>
      <c r="AU256" s="250" t="s">
        <v>87</v>
      </c>
      <c r="AV256" s="13" t="s">
        <v>85</v>
      </c>
      <c r="AW256" s="13" t="s">
        <v>32</v>
      </c>
      <c r="AX256" s="13" t="s">
        <v>77</v>
      </c>
      <c r="AY256" s="250" t="s">
        <v>175</v>
      </c>
    </row>
    <row r="257" s="14" customFormat="1">
      <c r="A257" s="14"/>
      <c r="B257" s="251"/>
      <c r="C257" s="252"/>
      <c r="D257" s="242" t="s">
        <v>184</v>
      </c>
      <c r="E257" s="253" t="s">
        <v>1</v>
      </c>
      <c r="F257" s="254" t="s">
        <v>85</v>
      </c>
      <c r="G257" s="252"/>
      <c r="H257" s="255">
        <v>1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184</v>
      </c>
      <c r="AU257" s="261" t="s">
        <v>87</v>
      </c>
      <c r="AV257" s="14" t="s">
        <v>87</v>
      </c>
      <c r="AW257" s="14" t="s">
        <v>32</v>
      </c>
      <c r="AX257" s="14" t="s">
        <v>85</v>
      </c>
      <c r="AY257" s="261" t="s">
        <v>175</v>
      </c>
    </row>
    <row r="258" s="2" customFormat="1" ht="37.8" customHeight="1">
      <c r="A258" s="39"/>
      <c r="B258" s="40"/>
      <c r="C258" s="227" t="s">
        <v>327</v>
      </c>
      <c r="D258" s="227" t="s">
        <v>177</v>
      </c>
      <c r="E258" s="228" t="s">
        <v>328</v>
      </c>
      <c r="F258" s="229" t="s">
        <v>329</v>
      </c>
      <c r="G258" s="230" t="s">
        <v>180</v>
      </c>
      <c r="H258" s="231">
        <v>345.01999999999998</v>
      </c>
      <c r="I258" s="232"/>
      <c r="J258" s="233">
        <f>ROUND(I258*H258,2)</f>
        <v>0</v>
      </c>
      <c r="K258" s="229" t="s">
        <v>181</v>
      </c>
      <c r="L258" s="45"/>
      <c r="M258" s="234" t="s">
        <v>1</v>
      </c>
      <c r="N258" s="235" t="s">
        <v>42</v>
      </c>
      <c r="O258" s="92"/>
      <c r="P258" s="236">
        <f>O258*H258</f>
        <v>0</v>
      </c>
      <c r="Q258" s="236">
        <v>0</v>
      </c>
      <c r="R258" s="236">
        <f>Q258*H258</f>
        <v>0</v>
      </c>
      <c r="S258" s="236">
        <v>0.01</v>
      </c>
      <c r="T258" s="237">
        <f>S258*H258</f>
        <v>3.4501999999999997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182</v>
      </c>
      <c r="AT258" s="238" t="s">
        <v>177</v>
      </c>
      <c r="AU258" s="238" t="s">
        <v>87</v>
      </c>
      <c r="AY258" s="18" t="s">
        <v>175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182</v>
      </c>
      <c r="BM258" s="238" t="s">
        <v>330</v>
      </c>
    </row>
    <row r="259" s="13" customFormat="1">
      <c r="A259" s="13"/>
      <c r="B259" s="240"/>
      <c r="C259" s="241"/>
      <c r="D259" s="242" t="s">
        <v>184</v>
      </c>
      <c r="E259" s="243" t="s">
        <v>1</v>
      </c>
      <c r="F259" s="244" t="s">
        <v>313</v>
      </c>
      <c r="G259" s="241"/>
      <c r="H259" s="243" t="s">
        <v>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184</v>
      </c>
      <c r="AU259" s="250" t="s">
        <v>87</v>
      </c>
      <c r="AV259" s="13" t="s">
        <v>85</v>
      </c>
      <c r="AW259" s="13" t="s">
        <v>32</v>
      </c>
      <c r="AX259" s="13" t="s">
        <v>77</v>
      </c>
      <c r="AY259" s="250" t="s">
        <v>175</v>
      </c>
    </row>
    <row r="260" s="13" customFormat="1">
      <c r="A260" s="13"/>
      <c r="B260" s="240"/>
      <c r="C260" s="241"/>
      <c r="D260" s="242" t="s">
        <v>184</v>
      </c>
      <c r="E260" s="243" t="s">
        <v>1</v>
      </c>
      <c r="F260" s="244" t="s">
        <v>215</v>
      </c>
      <c r="G260" s="241"/>
      <c r="H260" s="243" t="s">
        <v>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184</v>
      </c>
      <c r="AU260" s="250" t="s">
        <v>87</v>
      </c>
      <c r="AV260" s="13" t="s">
        <v>85</v>
      </c>
      <c r="AW260" s="13" t="s">
        <v>32</v>
      </c>
      <c r="AX260" s="13" t="s">
        <v>77</v>
      </c>
      <c r="AY260" s="250" t="s">
        <v>175</v>
      </c>
    </row>
    <row r="261" s="14" customFormat="1">
      <c r="A261" s="14"/>
      <c r="B261" s="251"/>
      <c r="C261" s="252"/>
      <c r="D261" s="242" t="s">
        <v>184</v>
      </c>
      <c r="E261" s="253" t="s">
        <v>1</v>
      </c>
      <c r="F261" s="254" t="s">
        <v>331</v>
      </c>
      <c r="G261" s="252"/>
      <c r="H261" s="255">
        <v>169.81999999999999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184</v>
      </c>
      <c r="AU261" s="261" t="s">
        <v>87</v>
      </c>
      <c r="AV261" s="14" t="s">
        <v>87</v>
      </c>
      <c r="AW261" s="14" t="s">
        <v>32</v>
      </c>
      <c r="AX261" s="14" t="s">
        <v>77</v>
      </c>
      <c r="AY261" s="261" t="s">
        <v>175</v>
      </c>
    </row>
    <row r="262" s="13" customFormat="1">
      <c r="A262" s="13"/>
      <c r="B262" s="240"/>
      <c r="C262" s="241"/>
      <c r="D262" s="242" t="s">
        <v>184</v>
      </c>
      <c r="E262" s="243" t="s">
        <v>1</v>
      </c>
      <c r="F262" s="244" t="s">
        <v>209</v>
      </c>
      <c r="G262" s="241"/>
      <c r="H262" s="243" t="s">
        <v>1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184</v>
      </c>
      <c r="AU262" s="250" t="s">
        <v>87</v>
      </c>
      <c r="AV262" s="13" t="s">
        <v>85</v>
      </c>
      <c r="AW262" s="13" t="s">
        <v>32</v>
      </c>
      <c r="AX262" s="13" t="s">
        <v>77</v>
      </c>
      <c r="AY262" s="250" t="s">
        <v>175</v>
      </c>
    </row>
    <row r="263" s="14" customFormat="1">
      <c r="A263" s="14"/>
      <c r="B263" s="251"/>
      <c r="C263" s="252"/>
      <c r="D263" s="242" t="s">
        <v>184</v>
      </c>
      <c r="E263" s="253" t="s">
        <v>1</v>
      </c>
      <c r="F263" s="254" t="s">
        <v>332</v>
      </c>
      <c r="G263" s="252"/>
      <c r="H263" s="255">
        <v>175.19999999999999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184</v>
      </c>
      <c r="AU263" s="261" t="s">
        <v>87</v>
      </c>
      <c r="AV263" s="14" t="s">
        <v>87</v>
      </c>
      <c r="AW263" s="14" t="s">
        <v>32</v>
      </c>
      <c r="AX263" s="14" t="s">
        <v>77</v>
      </c>
      <c r="AY263" s="261" t="s">
        <v>175</v>
      </c>
    </row>
    <row r="264" s="15" customFormat="1">
      <c r="A264" s="15"/>
      <c r="B264" s="262"/>
      <c r="C264" s="263"/>
      <c r="D264" s="242" t="s">
        <v>184</v>
      </c>
      <c r="E264" s="264" t="s">
        <v>1</v>
      </c>
      <c r="F264" s="265" t="s">
        <v>191</v>
      </c>
      <c r="G264" s="263"/>
      <c r="H264" s="266">
        <v>345.01999999999998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2" t="s">
        <v>184</v>
      </c>
      <c r="AU264" s="272" t="s">
        <v>87</v>
      </c>
      <c r="AV264" s="15" t="s">
        <v>182</v>
      </c>
      <c r="AW264" s="15" t="s">
        <v>32</v>
      </c>
      <c r="AX264" s="15" t="s">
        <v>85</v>
      </c>
      <c r="AY264" s="272" t="s">
        <v>175</v>
      </c>
    </row>
    <row r="265" s="2" customFormat="1" ht="37.8" customHeight="1">
      <c r="A265" s="39"/>
      <c r="B265" s="40"/>
      <c r="C265" s="227" t="s">
        <v>333</v>
      </c>
      <c r="D265" s="227" t="s">
        <v>177</v>
      </c>
      <c r="E265" s="228" t="s">
        <v>334</v>
      </c>
      <c r="F265" s="229" t="s">
        <v>335</v>
      </c>
      <c r="G265" s="230" t="s">
        <v>180</v>
      </c>
      <c r="H265" s="231">
        <v>415.38499999999999</v>
      </c>
      <c r="I265" s="232"/>
      <c r="J265" s="233">
        <f>ROUND(I265*H265,2)</f>
        <v>0</v>
      </c>
      <c r="K265" s="229" t="s">
        <v>181</v>
      </c>
      <c r="L265" s="45"/>
      <c r="M265" s="234" t="s">
        <v>1</v>
      </c>
      <c r="N265" s="235" t="s">
        <v>42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0.01</v>
      </c>
      <c r="T265" s="237">
        <f>S265*H265</f>
        <v>4.1538500000000003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182</v>
      </c>
      <c r="AT265" s="238" t="s">
        <v>177</v>
      </c>
      <c r="AU265" s="238" t="s">
        <v>87</v>
      </c>
      <c r="AY265" s="18" t="s">
        <v>175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182</v>
      </c>
      <c r="BM265" s="238" t="s">
        <v>336</v>
      </c>
    </row>
    <row r="266" s="13" customFormat="1">
      <c r="A266" s="13"/>
      <c r="B266" s="240"/>
      <c r="C266" s="241"/>
      <c r="D266" s="242" t="s">
        <v>184</v>
      </c>
      <c r="E266" s="243" t="s">
        <v>1</v>
      </c>
      <c r="F266" s="244" t="s">
        <v>337</v>
      </c>
      <c r="G266" s="241"/>
      <c r="H266" s="243" t="s">
        <v>1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0" t="s">
        <v>184</v>
      </c>
      <c r="AU266" s="250" t="s">
        <v>87</v>
      </c>
      <c r="AV266" s="13" t="s">
        <v>85</v>
      </c>
      <c r="AW266" s="13" t="s">
        <v>32</v>
      </c>
      <c r="AX266" s="13" t="s">
        <v>77</v>
      </c>
      <c r="AY266" s="250" t="s">
        <v>175</v>
      </c>
    </row>
    <row r="267" s="13" customFormat="1">
      <c r="A267" s="13"/>
      <c r="B267" s="240"/>
      <c r="C267" s="241"/>
      <c r="D267" s="242" t="s">
        <v>184</v>
      </c>
      <c r="E267" s="243" t="s">
        <v>1</v>
      </c>
      <c r="F267" s="244" t="s">
        <v>215</v>
      </c>
      <c r="G267" s="241"/>
      <c r="H267" s="243" t="s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184</v>
      </c>
      <c r="AU267" s="250" t="s">
        <v>87</v>
      </c>
      <c r="AV267" s="13" t="s">
        <v>85</v>
      </c>
      <c r="AW267" s="13" t="s">
        <v>32</v>
      </c>
      <c r="AX267" s="13" t="s">
        <v>77</v>
      </c>
      <c r="AY267" s="250" t="s">
        <v>175</v>
      </c>
    </row>
    <row r="268" s="14" customFormat="1">
      <c r="A268" s="14"/>
      <c r="B268" s="251"/>
      <c r="C268" s="252"/>
      <c r="D268" s="242" t="s">
        <v>184</v>
      </c>
      <c r="E268" s="253" t="s">
        <v>1</v>
      </c>
      <c r="F268" s="254" t="s">
        <v>338</v>
      </c>
      <c r="G268" s="252"/>
      <c r="H268" s="255">
        <v>166.14500000000001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184</v>
      </c>
      <c r="AU268" s="261" t="s">
        <v>87</v>
      </c>
      <c r="AV268" s="14" t="s">
        <v>87</v>
      </c>
      <c r="AW268" s="14" t="s">
        <v>32</v>
      </c>
      <c r="AX268" s="14" t="s">
        <v>77</v>
      </c>
      <c r="AY268" s="261" t="s">
        <v>175</v>
      </c>
    </row>
    <row r="269" s="13" customFormat="1">
      <c r="A269" s="13"/>
      <c r="B269" s="240"/>
      <c r="C269" s="241"/>
      <c r="D269" s="242" t="s">
        <v>184</v>
      </c>
      <c r="E269" s="243" t="s">
        <v>1</v>
      </c>
      <c r="F269" s="244" t="s">
        <v>209</v>
      </c>
      <c r="G269" s="241"/>
      <c r="H269" s="243" t="s">
        <v>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184</v>
      </c>
      <c r="AU269" s="250" t="s">
        <v>87</v>
      </c>
      <c r="AV269" s="13" t="s">
        <v>85</v>
      </c>
      <c r="AW269" s="13" t="s">
        <v>32</v>
      </c>
      <c r="AX269" s="13" t="s">
        <v>77</v>
      </c>
      <c r="AY269" s="250" t="s">
        <v>175</v>
      </c>
    </row>
    <row r="270" s="14" customFormat="1">
      <c r="A270" s="14"/>
      <c r="B270" s="251"/>
      <c r="C270" s="252"/>
      <c r="D270" s="242" t="s">
        <v>184</v>
      </c>
      <c r="E270" s="253" t="s">
        <v>1</v>
      </c>
      <c r="F270" s="254" t="s">
        <v>339</v>
      </c>
      <c r="G270" s="252"/>
      <c r="H270" s="255">
        <v>164.63999999999999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184</v>
      </c>
      <c r="AU270" s="261" t="s">
        <v>87</v>
      </c>
      <c r="AV270" s="14" t="s">
        <v>87</v>
      </c>
      <c r="AW270" s="14" t="s">
        <v>32</v>
      </c>
      <c r="AX270" s="14" t="s">
        <v>77</v>
      </c>
      <c r="AY270" s="261" t="s">
        <v>175</v>
      </c>
    </row>
    <row r="271" s="14" customFormat="1">
      <c r="A271" s="14"/>
      <c r="B271" s="251"/>
      <c r="C271" s="252"/>
      <c r="D271" s="242" t="s">
        <v>184</v>
      </c>
      <c r="E271" s="253" t="s">
        <v>1</v>
      </c>
      <c r="F271" s="254" t="s">
        <v>340</v>
      </c>
      <c r="G271" s="252"/>
      <c r="H271" s="255">
        <v>84.599999999999994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184</v>
      </c>
      <c r="AU271" s="261" t="s">
        <v>87</v>
      </c>
      <c r="AV271" s="14" t="s">
        <v>87</v>
      </c>
      <c r="AW271" s="14" t="s">
        <v>32</v>
      </c>
      <c r="AX271" s="14" t="s">
        <v>77</v>
      </c>
      <c r="AY271" s="261" t="s">
        <v>175</v>
      </c>
    </row>
    <row r="272" s="15" customFormat="1">
      <c r="A272" s="15"/>
      <c r="B272" s="262"/>
      <c r="C272" s="263"/>
      <c r="D272" s="242" t="s">
        <v>184</v>
      </c>
      <c r="E272" s="264" t="s">
        <v>1</v>
      </c>
      <c r="F272" s="265" t="s">
        <v>191</v>
      </c>
      <c r="G272" s="263"/>
      <c r="H272" s="266">
        <v>415.38499999999999</v>
      </c>
      <c r="I272" s="267"/>
      <c r="J272" s="263"/>
      <c r="K272" s="263"/>
      <c r="L272" s="268"/>
      <c r="M272" s="269"/>
      <c r="N272" s="270"/>
      <c r="O272" s="270"/>
      <c r="P272" s="270"/>
      <c r="Q272" s="270"/>
      <c r="R272" s="270"/>
      <c r="S272" s="270"/>
      <c r="T272" s="271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2" t="s">
        <v>184</v>
      </c>
      <c r="AU272" s="272" t="s">
        <v>87</v>
      </c>
      <c r="AV272" s="15" t="s">
        <v>182</v>
      </c>
      <c r="AW272" s="15" t="s">
        <v>32</v>
      </c>
      <c r="AX272" s="15" t="s">
        <v>85</v>
      </c>
      <c r="AY272" s="272" t="s">
        <v>175</v>
      </c>
    </row>
    <row r="273" s="2" customFormat="1" ht="37.8" customHeight="1">
      <c r="A273" s="39"/>
      <c r="B273" s="40"/>
      <c r="C273" s="227" t="s">
        <v>341</v>
      </c>
      <c r="D273" s="227" t="s">
        <v>177</v>
      </c>
      <c r="E273" s="228" t="s">
        <v>342</v>
      </c>
      <c r="F273" s="229" t="s">
        <v>343</v>
      </c>
      <c r="G273" s="230" t="s">
        <v>180</v>
      </c>
      <c r="H273" s="231">
        <v>715.56600000000003</v>
      </c>
      <c r="I273" s="232"/>
      <c r="J273" s="233">
        <f>ROUND(I273*H273,2)</f>
        <v>0</v>
      </c>
      <c r="K273" s="229" t="s">
        <v>181</v>
      </c>
      <c r="L273" s="45"/>
      <c r="M273" s="234" t="s">
        <v>1</v>
      </c>
      <c r="N273" s="235" t="s">
        <v>42</v>
      </c>
      <c r="O273" s="92"/>
      <c r="P273" s="236">
        <f>O273*H273</f>
        <v>0</v>
      </c>
      <c r="Q273" s="236">
        <v>0</v>
      </c>
      <c r="R273" s="236">
        <f>Q273*H273</f>
        <v>0</v>
      </c>
      <c r="S273" s="236">
        <v>0.045999999999999999</v>
      </c>
      <c r="T273" s="237">
        <f>S273*H273</f>
        <v>32.916035999999998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182</v>
      </c>
      <c r="AT273" s="238" t="s">
        <v>177</v>
      </c>
      <c r="AU273" s="238" t="s">
        <v>87</v>
      </c>
      <c r="AY273" s="18" t="s">
        <v>175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182</v>
      </c>
      <c r="BM273" s="238" t="s">
        <v>344</v>
      </c>
    </row>
    <row r="274" s="13" customFormat="1">
      <c r="A274" s="13"/>
      <c r="B274" s="240"/>
      <c r="C274" s="241"/>
      <c r="D274" s="242" t="s">
        <v>184</v>
      </c>
      <c r="E274" s="243" t="s">
        <v>1</v>
      </c>
      <c r="F274" s="244" t="s">
        <v>204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184</v>
      </c>
      <c r="AU274" s="250" t="s">
        <v>87</v>
      </c>
      <c r="AV274" s="13" t="s">
        <v>85</v>
      </c>
      <c r="AW274" s="13" t="s">
        <v>32</v>
      </c>
      <c r="AX274" s="13" t="s">
        <v>77</v>
      </c>
      <c r="AY274" s="250" t="s">
        <v>175</v>
      </c>
    </row>
    <row r="275" s="13" customFormat="1">
      <c r="A275" s="13"/>
      <c r="B275" s="240"/>
      <c r="C275" s="241"/>
      <c r="D275" s="242" t="s">
        <v>184</v>
      </c>
      <c r="E275" s="243" t="s">
        <v>1</v>
      </c>
      <c r="F275" s="244" t="s">
        <v>215</v>
      </c>
      <c r="G275" s="241"/>
      <c r="H275" s="243" t="s">
        <v>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0" t="s">
        <v>184</v>
      </c>
      <c r="AU275" s="250" t="s">
        <v>87</v>
      </c>
      <c r="AV275" s="13" t="s">
        <v>85</v>
      </c>
      <c r="AW275" s="13" t="s">
        <v>32</v>
      </c>
      <c r="AX275" s="13" t="s">
        <v>77</v>
      </c>
      <c r="AY275" s="250" t="s">
        <v>175</v>
      </c>
    </row>
    <row r="276" s="13" customFormat="1">
      <c r="A276" s="13"/>
      <c r="B276" s="240"/>
      <c r="C276" s="241"/>
      <c r="D276" s="242" t="s">
        <v>184</v>
      </c>
      <c r="E276" s="243" t="s">
        <v>1</v>
      </c>
      <c r="F276" s="244" t="s">
        <v>345</v>
      </c>
      <c r="G276" s="241"/>
      <c r="H276" s="243" t="s">
        <v>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184</v>
      </c>
      <c r="AU276" s="250" t="s">
        <v>87</v>
      </c>
      <c r="AV276" s="13" t="s">
        <v>85</v>
      </c>
      <c r="AW276" s="13" t="s">
        <v>32</v>
      </c>
      <c r="AX276" s="13" t="s">
        <v>77</v>
      </c>
      <c r="AY276" s="250" t="s">
        <v>175</v>
      </c>
    </row>
    <row r="277" s="14" customFormat="1">
      <c r="A277" s="14"/>
      <c r="B277" s="251"/>
      <c r="C277" s="252"/>
      <c r="D277" s="242" t="s">
        <v>184</v>
      </c>
      <c r="E277" s="253" t="s">
        <v>1</v>
      </c>
      <c r="F277" s="254" t="s">
        <v>346</v>
      </c>
      <c r="G277" s="252"/>
      <c r="H277" s="255">
        <v>15.895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184</v>
      </c>
      <c r="AU277" s="261" t="s">
        <v>87</v>
      </c>
      <c r="AV277" s="14" t="s">
        <v>87</v>
      </c>
      <c r="AW277" s="14" t="s">
        <v>32</v>
      </c>
      <c r="AX277" s="14" t="s">
        <v>77</v>
      </c>
      <c r="AY277" s="261" t="s">
        <v>175</v>
      </c>
    </row>
    <row r="278" s="14" customFormat="1">
      <c r="A278" s="14"/>
      <c r="B278" s="251"/>
      <c r="C278" s="252"/>
      <c r="D278" s="242" t="s">
        <v>184</v>
      </c>
      <c r="E278" s="253" t="s">
        <v>1</v>
      </c>
      <c r="F278" s="254" t="s">
        <v>347</v>
      </c>
      <c r="G278" s="252"/>
      <c r="H278" s="255">
        <v>-1.5760000000000001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184</v>
      </c>
      <c r="AU278" s="261" t="s">
        <v>87</v>
      </c>
      <c r="AV278" s="14" t="s">
        <v>87</v>
      </c>
      <c r="AW278" s="14" t="s">
        <v>32</v>
      </c>
      <c r="AX278" s="14" t="s">
        <v>77</v>
      </c>
      <c r="AY278" s="261" t="s">
        <v>175</v>
      </c>
    </row>
    <row r="279" s="13" customFormat="1">
      <c r="A279" s="13"/>
      <c r="B279" s="240"/>
      <c r="C279" s="241"/>
      <c r="D279" s="242" t="s">
        <v>184</v>
      </c>
      <c r="E279" s="243" t="s">
        <v>1</v>
      </c>
      <c r="F279" s="244" t="s">
        <v>348</v>
      </c>
      <c r="G279" s="241"/>
      <c r="H279" s="243" t="s">
        <v>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184</v>
      </c>
      <c r="AU279" s="250" t="s">
        <v>87</v>
      </c>
      <c r="AV279" s="13" t="s">
        <v>85</v>
      </c>
      <c r="AW279" s="13" t="s">
        <v>32</v>
      </c>
      <c r="AX279" s="13" t="s">
        <v>77</v>
      </c>
      <c r="AY279" s="250" t="s">
        <v>175</v>
      </c>
    </row>
    <row r="280" s="14" customFormat="1">
      <c r="A280" s="14"/>
      <c r="B280" s="251"/>
      <c r="C280" s="252"/>
      <c r="D280" s="242" t="s">
        <v>184</v>
      </c>
      <c r="E280" s="253" t="s">
        <v>1</v>
      </c>
      <c r="F280" s="254" t="s">
        <v>349</v>
      </c>
      <c r="G280" s="252"/>
      <c r="H280" s="255">
        <v>25.603999999999999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184</v>
      </c>
      <c r="AU280" s="261" t="s">
        <v>87</v>
      </c>
      <c r="AV280" s="14" t="s">
        <v>87</v>
      </c>
      <c r="AW280" s="14" t="s">
        <v>32</v>
      </c>
      <c r="AX280" s="14" t="s">
        <v>77</v>
      </c>
      <c r="AY280" s="261" t="s">
        <v>175</v>
      </c>
    </row>
    <row r="281" s="14" customFormat="1">
      <c r="A281" s="14"/>
      <c r="B281" s="251"/>
      <c r="C281" s="252"/>
      <c r="D281" s="242" t="s">
        <v>184</v>
      </c>
      <c r="E281" s="253" t="s">
        <v>1</v>
      </c>
      <c r="F281" s="254" t="s">
        <v>347</v>
      </c>
      <c r="G281" s="252"/>
      <c r="H281" s="255">
        <v>-1.5760000000000001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184</v>
      </c>
      <c r="AU281" s="261" t="s">
        <v>87</v>
      </c>
      <c r="AV281" s="14" t="s">
        <v>87</v>
      </c>
      <c r="AW281" s="14" t="s">
        <v>32</v>
      </c>
      <c r="AX281" s="14" t="s">
        <v>77</v>
      </c>
      <c r="AY281" s="261" t="s">
        <v>175</v>
      </c>
    </row>
    <row r="282" s="13" customFormat="1">
      <c r="A282" s="13"/>
      <c r="B282" s="240"/>
      <c r="C282" s="241"/>
      <c r="D282" s="242" t="s">
        <v>184</v>
      </c>
      <c r="E282" s="243" t="s">
        <v>1</v>
      </c>
      <c r="F282" s="244" t="s">
        <v>244</v>
      </c>
      <c r="G282" s="241"/>
      <c r="H282" s="243" t="s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184</v>
      </c>
      <c r="AU282" s="250" t="s">
        <v>87</v>
      </c>
      <c r="AV282" s="13" t="s">
        <v>85</v>
      </c>
      <c r="AW282" s="13" t="s">
        <v>32</v>
      </c>
      <c r="AX282" s="13" t="s">
        <v>77</v>
      </c>
      <c r="AY282" s="250" t="s">
        <v>175</v>
      </c>
    </row>
    <row r="283" s="14" customFormat="1">
      <c r="A283" s="14"/>
      <c r="B283" s="251"/>
      <c r="C283" s="252"/>
      <c r="D283" s="242" t="s">
        <v>184</v>
      </c>
      <c r="E283" s="253" t="s">
        <v>1</v>
      </c>
      <c r="F283" s="254" t="s">
        <v>350</v>
      </c>
      <c r="G283" s="252"/>
      <c r="H283" s="255">
        <v>37.622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184</v>
      </c>
      <c r="AU283" s="261" t="s">
        <v>87</v>
      </c>
      <c r="AV283" s="14" t="s">
        <v>87</v>
      </c>
      <c r="AW283" s="14" t="s">
        <v>32</v>
      </c>
      <c r="AX283" s="14" t="s">
        <v>77</v>
      </c>
      <c r="AY283" s="261" t="s">
        <v>175</v>
      </c>
    </row>
    <row r="284" s="14" customFormat="1">
      <c r="A284" s="14"/>
      <c r="B284" s="251"/>
      <c r="C284" s="252"/>
      <c r="D284" s="242" t="s">
        <v>184</v>
      </c>
      <c r="E284" s="253" t="s">
        <v>1</v>
      </c>
      <c r="F284" s="254" t="s">
        <v>351</v>
      </c>
      <c r="G284" s="252"/>
      <c r="H284" s="255">
        <v>-3.1520000000000001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1" t="s">
        <v>184</v>
      </c>
      <c r="AU284" s="261" t="s">
        <v>87</v>
      </c>
      <c r="AV284" s="14" t="s">
        <v>87</v>
      </c>
      <c r="AW284" s="14" t="s">
        <v>32</v>
      </c>
      <c r="AX284" s="14" t="s">
        <v>77</v>
      </c>
      <c r="AY284" s="261" t="s">
        <v>175</v>
      </c>
    </row>
    <row r="285" s="13" customFormat="1">
      <c r="A285" s="13"/>
      <c r="B285" s="240"/>
      <c r="C285" s="241"/>
      <c r="D285" s="242" t="s">
        <v>184</v>
      </c>
      <c r="E285" s="243" t="s">
        <v>1</v>
      </c>
      <c r="F285" s="244" t="s">
        <v>246</v>
      </c>
      <c r="G285" s="241"/>
      <c r="H285" s="243" t="s">
        <v>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184</v>
      </c>
      <c r="AU285" s="250" t="s">
        <v>87</v>
      </c>
      <c r="AV285" s="13" t="s">
        <v>85</v>
      </c>
      <c r="AW285" s="13" t="s">
        <v>32</v>
      </c>
      <c r="AX285" s="13" t="s">
        <v>77</v>
      </c>
      <c r="AY285" s="250" t="s">
        <v>175</v>
      </c>
    </row>
    <row r="286" s="14" customFormat="1">
      <c r="A286" s="14"/>
      <c r="B286" s="251"/>
      <c r="C286" s="252"/>
      <c r="D286" s="242" t="s">
        <v>184</v>
      </c>
      <c r="E286" s="253" t="s">
        <v>1</v>
      </c>
      <c r="F286" s="254" t="s">
        <v>352</v>
      </c>
      <c r="G286" s="252"/>
      <c r="H286" s="255">
        <v>38.539000000000001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184</v>
      </c>
      <c r="AU286" s="261" t="s">
        <v>87</v>
      </c>
      <c r="AV286" s="14" t="s">
        <v>87</v>
      </c>
      <c r="AW286" s="14" t="s">
        <v>32</v>
      </c>
      <c r="AX286" s="14" t="s">
        <v>77</v>
      </c>
      <c r="AY286" s="261" t="s">
        <v>175</v>
      </c>
    </row>
    <row r="287" s="14" customFormat="1">
      <c r="A287" s="14"/>
      <c r="B287" s="251"/>
      <c r="C287" s="252"/>
      <c r="D287" s="242" t="s">
        <v>184</v>
      </c>
      <c r="E287" s="253" t="s">
        <v>1</v>
      </c>
      <c r="F287" s="254" t="s">
        <v>351</v>
      </c>
      <c r="G287" s="252"/>
      <c r="H287" s="255">
        <v>-3.1520000000000001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184</v>
      </c>
      <c r="AU287" s="261" t="s">
        <v>87</v>
      </c>
      <c r="AV287" s="14" t="s">
        <v>87</v>
      </c>
      <c r="AW287" s="14" t="s">
        <v>32</v>
      </c>
      <c r="AX287" s="14" t="s">
        <v>77</v>
      </c>
      <c r="AY287" s="261" t="s">
        <v>175</v>
      </c>
    </row>
    <row r="288" s="13" customFormat="1">
      <c r="A288" s="13"/>
      <c r="B288" s="240"/>
      <c r="C288" s="241"/>
      <c r="D288" s="242" t="s">
        <v>184</v>
      </c>
      <c r="E288" s="243" t="s">
        <v>1</v>
      </c>
      <c r="F288" s="244" t="s">
        <v>248</v>
      </c>
      <c r="G288" s="241"/>
      <c r="H288" s="243" t="s">
        <v>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184</v>
      </c>
      <c r="AU288" s="250" t="s">
        <v>87</v>
      </c>
      <c r="AV288" s="13" t="s">
        <v>85</v>
      </c>
      <c r="AW288" s="13" t="s">
        <v>32</v>
      </c>
      <c r="AX288" s="13" t="s">
        <v>77</v>
      </c>
      <c r="AY288" s="250" t="s">
        <v>175</v>
      </c>
    </row>
    <row r="289" s="14" customFormat="1">
      <c r="A289" s="14"/>
      <c r="B289" s="251"/>
      <c r="C289" s="252"/>
      <c r="D289" s="242" t="s">
        <v>184</v>
      </c>
      <c r="E289" s="253" t="s">
        <v>1</v>
      </c>
      <c r="F289" s="254" t="s">
        <v>353</v>
      </c>
      <c r="G289" s="252"/>
      <c r="H289" s="255">
        <v>46.502000000000002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184</v>
      </c>
      <c r="AU289" s="261" t="s">
        <v>87</v>
      </c>
      <c r="AV289" s="14" t="s">
        <v>87</v>
      </c>
      <c r="AW289" s="14" t="s">
        <v>32</v>
      </c>
      <c r="AX289" s="14" t="s">
        <v>77</v>
      </c>
      <c r="AY289" s="261" t="s">
        <v>175</v>
      </c>
    </row>
    <row r="290" s="14" customFormat="1">
      <c r="A290" s="14"/>
      <c r="B290" s="251"/>
      <c r="C290" s="252"/>
      <c r="D290" s="242" t="s">
        <v>184</v>
      </c>
      <c r="E290" s="253" t="s">
        <v>1</v>
      </c>
      <c r="F290" s="254" t="s">
        <v>351</v>
      </c>
      <c r="G290" s="252"/>
      <c r="H290" s="255">
        <v>-3.1520000000000001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184</v>
      </c>
      <c r="AU290" s="261" t="s">
        <v>87</v>
      </c>
      <c r="AV290" s="14" t="s">
        <v>87</v>
      </c>
      <c r="AW290" s="14" t="s">
        <v>32</v>
      </c>
      <c r="AX290" s="14" t="s">
        <v>77</v>
      </c>
      <c r="AY290" s="261" t="s">
        <v>175</v>
      </c>
    </row>
    <row r="291" s="14" customFormat="1">
      <c r="A291" s="14"/>
      <c r="B291" s="251"/>
      <c r="C291" s="252"/>
      <c r="D291" s="242" t="s">
        <v>184</v>
      </c>
      <c r="E291" s="253" t="s">
        <v>1</v>
      </c>
      <c r="F291" s="254" t="s">
        <v>354</v>
      </c>
      <c r="G291" s="252"/>
      <c r="H291" s="255">
        <v>-2.8570000000000002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184</v>
      </c>
      <c r="AU291" s="261" t="s">
        <v>87</v>
      </c>
      <c r="AV291" s="14" t="s">
        <v>87</v>
      </c>
      <c r="AW291" s="14" t="s">
        <v>32</v>
      </c>
      <c r="AX291" s="14" t="s">
        <v>77</v>
      </c>
      <c r="AY291" s="261" t="s">
        <v>175</v>
      </c>
    </row>
    <row r="292" s="13" customFormat="1">
      <c r="A292" s="13"/>
      <c r="B292" s="240"/>
      <c r="C292" s="241"/>
      <c r="D292" s="242" t="s">
        <v>184</v>
      </c>
      <c r="E292" s="243" t="s">
        <v>1</v>
      </c>
      <c r="F292" s="244" t="s">
        <v>355</v>
      </c>
      <c r="G292" s="241"/>
      <c r="H292" s="243" t="s">
        <v>1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0" t="s">
        <v>184</v>
      </c>
      <c r="AU292" s="250" t="s">
        <v>87</v>
      </c>
      <c r="AV292" s="13" t="s">
        <v>85</v>
      </c>
      <c r="AW292" s="13" t="s">
        <v>32</v>
      </c>
      <c r="AX292" s="13" t="s">
        <v>77</v>
      </c>
      <c r="AY292" s="250" t="s">
        <v>175</v>
      </c>
    </row>
    <row r="293" s="14" customFormat="1">
      <c r="A293" s="14"/>
      <c r="B293" s="251"/>
      <c r="C293" s="252"/>
      <c r="D293" s="242" t="s">
        <v>184</v>
      </c>
      <c r="E293" s="253" t="s">
        <v>1</v>
      </c>
      <c r="F293" s="254" t="s">
        <v>356</v>
      </c>
      <c r="G293" s="252"/>
      <c r="H293" s="255">
        <v>109.017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1" t="s">
        <v>184</v>
      </c>
      <c r="AU293" s="261" t="s">
        <v>87</v>
      </c>
      <c r="AV293" s="14" t="s">
        <v>87</v>
      </c>
      <c r="AW293" s="14" t="s">
        <v>32</v>
      </c>
      <c r="AX293" s="14" t="s">
        <v>77</v>
      </c>
      <c r="AY293" s="261" t="s">
        <v>175</v>
      </c>
    </row>
    <row r="294" s="14" customFormat="1">
      <c r="A294" s="14"/>
      <c r="B294" s="251"/>
      <c r="C294" s="252"/>
      <c r="D294" s="242" t="s">
        <v>184</v>
      </c>
      <c r="E294" s="253" t="s">
        <v>1</v>
      </c>
      <c r="F294" s="254" t="s">
        <v>357</v>
      </c>
      <c r="G294" s="252"/>
      <c r="H294" s="255">
        <v>-7.8799999999999999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184</v>
      </c>
      <c r="AU294" s="261" t="s">
        <v>87</v>
      </c>
      <c r="AV294" s="14" t="s">
        <v>87</v>
      </c>
      <c r="AW294" s="14" t="s">
        <v>32</v>
      </c>
      <c r="AX294" s="14" t="s">
        <v>77</v>
      </c>
      <c r="AY294" s="261" t="s">
        <v>175</v>
      </c>
    </row>
    <row r="295" s="14" customFormat="1">
      <c r="A295" s="14"/>
      <c r="B295" s="251"/>
      <c r="C295" s="252"/>
      <c r="D295" s="242" t="s">
        <v>184</v>
      </c>
      <c r="E295" s="253" t="s">
        <v>1</v>
      </c>
      <c r="F295" s="254" t="s">
        <v>358</v>
      </c>
      <c r="G295" s="252"/>
      <c r="H295" s="255">
        <v>-8.7910000000000004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1" t="s">
        <v>184</v>
      </c>
      <c r="AU295" s="261" t="s">
        <v>87</v>
      </c>
      <c r="AV295" s="14" t="s">
        <v>87</v>
      </c>
      <c r="AW295" s="14" t="s">
        <v>32</v>
      </c>
      <c r="AX295" s="14" t="s">
        <v>77</v>
      </c>
      <c r="AY295" s="261" t="s">
        <v>175</v>
      </c>
    </row>
    <row r="296" s="14" customFormat="1">
      <c r="A296" s="14"/>
      <c r="B296" s="251"/>
      <c r="C296" s="252"/>
      <c r="D296" s="242" t="s">
        <v>184</v>
      </c>
      <c r="E296" s="253" t="s">
        <v>1</v>
      </c>
      <c r="F296" s="254" t="s">
        <v>359</v>
      </c>
      <c r="G296" s="252"/>
      <c r="H296" s="255">
        <v>-3.5459999999999998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184</v>
      </c>
      <c r="AU296" s="261" t="s">
        <v>87</v>
      </c>
      <c r="AV296" s="14" t="s">
        <v>87</v>
      </c>
      <c r="AW296" s="14" t="s">
        <v>32</v>
      </c>
      <c r="AX296" s="14" t="s">
        <v>77</v>
      </c>
      <c r="AY296" s="261" t="s">
        <v>175</v>
      </c>
    </row>
    <row r="297" s="14" customFormat="1">
      <c r="A297" s="14"/>
      <c r="B297" s="251"/>
      <c r="C297" s="252"/>
      <c r="D297" s="242" t="s">
        <v>184</v>
      </c>
      <c r="E297" s="253" t="s">
        <v>1</v>
      </c>
      <c r="F297" s="254" t="s">
        <v>360</v>
      </c>
      <c r="G297" s="252"/>
      <c r="H297" s="255">
        <v>-3.2799999999999998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184</v>
      </c>
      <c r="AU297" s="261" t="s">
        <v>87</v>
      </c>
      <c r="AV297" s="14" t="s">
        <v>87</v>
      </c>
      <c r="AW297" s="14" t="s">
        <v>32</v>
      </c>
      <c r="AX297" s="14" t="s">
        <v>77</v>
      </c>
      <c r="AY297" s="261" t="s">
        <v>175</v>
      </c>
    </row>
    <row r="298" s="14" customFormat="1">
      <c r="A298" s="14"/>
      <c r="B298" s="251"/>
      <c r="C298" s="252"/>
      <c r="D298" s="242" t="s">
        <v>184</v>
      </c>
      <c r="E298" s="253" t="s">
        <v>1</v>
      </c>
      <c r="F298" s="254" t="s">
        <v>354</v>
      </c>
      <c r="G298" s="252"/>
      <c r="H298" s="255">
        <v>-2.8570000000000002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184</v>
      </c>
      <c r="AU298" s="261" t="s">
        <v>87</v>
      </c>
      <c r="AV298" s="14" t="s">
        <v>87</v>
      </c>
      <c r="AW298" s="14" t="s">
        <v>32</v>
      </c>
      <c r="AX298" s="14" t="s">
        <v>77</v>
      </c>
      <c r="AY298" s="261" t="s">
        <v>175</v>
      </c>
    </row>
    <row r="299" s="14" customFormat="1">
      <c r="A299" s="14"/>
      <c r="B299" s="251"/>
      <c r="C299" s="252"/>
      <c r="D299" s="242" t="s">
        <v>184</v>
      </c>
      <c r="E299" s="253" t="s">
        <v>1</v>
      </c>
      <c r="F299" s="254" t="s">
        <v>361</v>
      </c>
      <c r="G299" s="252"/>
      <c r="H299" s="255">
        <v>-3.7189999999999999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184</v>
      </c>
      <c r="AU299" s="261" t="s">
        <v>87</v>
      </c>
      <c r="AV299" s="14" t="s">
        <v>87</v>
      </c>
      <c r="AW299" s="14" t="s">
        <v>32</v>
      </c>
      <c r="AX299" s="14" t="s">
        <v>77</v>
      </c>
      <c r="AY299" s="261" t="s">
        <v>175</v>
      </c>
    </row>
    <row r="300" s="13" customFormat="1">
      <c r="A300" s="13"/>
      <c r="B300" s="240"/>
      <c r="C300" s="241"/>
      <c r="D300" s="242" t="s">
        <v>184</v>
      </c>
      <c r="E300" s="243" t="s">
        <v>1</v>
      </c>
      <c r="F300" s="244" t="s">
        <v>362</v>
      </c>
      <c r="G300" s="241"/>
      <c r="H300" s="243" t="s">
        <v>1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0" t="s">
        <v>184</v>
      </c>
      <c r="AU300" s="250" t="s">
        <v>87</v>
      </c>
      <c r="AV300" s="13" t="s">
        <v>85</v>
      </c>
      <c r="AW300" s="13" t="s">
        <v>32</v>
      </c>
      <c r="AX300" s="13" t="s">
        <v>77</v>
      </c>
      <c r="AY300" s="250" t="s">
        <v>175</v>
      </c>
    </row>
    <row r="301" s="14" customFormat="1">
      <c r="A301" s="14"/>
      <c r="B301" s="251"/>
      <c r="C301" s="252"/>
      <c r="D301" s="242" t="s">
        <v>184</v>
      </c>
      <c r="E301" s="253" t="s">
        <v>1</v>
      </c>
      <c r="F301" s="254" t="s">
        <v>363</v>
      </c>
      <c r="G301" s="252"/>
      <c r="H301" s="255">
        <v>25.603999999999999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184</v>
      </c>
      <c r="AU301" s="261" t="s">
        <v>87</v>
      </c>
      <c r="AV301" s="14" t="s">
        <v>87</v>
      </c>
      <c r="AW301" s="14" t="s">
        <v>32</v>
      </c>
      <c r="AX301" s="14" t="s">
        <v>77</v>
      </c>
      <c r="AY301" s="261" t="s">
        <v>175</v>
      </c>
    </row>
    <row r="302" s="14" customFormat="1">
      <c r="A302" s="14"/>
      <c r="B302" s="251"/>
      <c r="C302" s="252"/>
      <c r="D302" s="242" t="s">
        <v>184</v>
      </c>
      <c r="E302" s="253" t="s">
        <v>1</v>
      </c>
      <c r="F302" s="254" t="s">
        <v>347</v>
      </c>
      <c r="G302" s="252"/>
      <c r="H302" s="255">
        <v>-1.5760000000000001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184</v>
      </c>
      <c r="AU302" s="261" t="s">
        <v>87</v>
      </c>
      <c r="AV302" s="14" t="s">
        <v>87</v>
      </c>
      <c r="AW302" s="14" t="s">
        <v>32</v>
      </c>
      <c r="AX302" s="14" t="s">
        <v>77</v>
      </c>
      <c r="AY302" s="261" t="s">
        <v>175</v>
      </c>
    </row>
    <row r="303" s="13" customFormat="1">
      <c r="A303" s="13"/>
      <c r="B303" s="240"/>
      <c r="C303" s="241"/>
      <c r="D303" s="242" t="s">
        <v>184</v>
      </c>
      <c r="E303" s="243" t="s">
        <v>1</v>
      </c>
      <c r="F303" s="244" t="s">
        <v>250</v>
      </c>
      <c r="G303" s="241"/>
      <c r="H303" s="243" t="s">
        <v>1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0" t="s">
        <v>184</v>
      </c>
      <c r="AU303" s="250" t="s">
        <v>87</v>
      </c>
      <c r="AV303" s="13" t="s">
        <v>85</v>
      </c>
      <c r="AW303" s="13" t="s">
        <v>32</v>
      </c>
      <c r="AX303" s="13" t="s">
        <v>77</v>
      </c>
      <c r="AY303" s="250" t="s">
        <v>175</v>
      </c>
    </row>
    <row r="304" s="14" customFormat="1">
      <c r="A304" s="14"/>
      <c r="B304" s="251"/>
      <c r="C304" s="252"/>
      <c r="D304" s="242" t="s">
        <v>184</v>
      </c>
      <c r="E304" s="253" t="s">
        <v>1</v>
      </c>
      <c r="F304" s="254" t="s">
        <v>364</v>
      </c>
      <c r="G304" s="252"/>
      <c r="H304" s="255">
        <v>32.945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184</v>
      </c>
      <c r="AU304" s="261" t="s">
        <v>87</v>
      </c>
      <c r="AV304" s="14" t="s">
        <v>87</v>
      </c>
      <c r="AW304" s="14" t="s">
        <v>32</v>
      </c>
      <c r="AX304" s="14" t="s">
        <v>77</v>
      </c>
      <c r="AY304" s="261" t="s">
        <v>175</v>
      </c>
    </row>
    <row r="305" s="14" customFormat="1">
      <c r="A305" s="14"/>
      <c r="B305" s="251"/>
      <c r="C305" s="252"/>
      <c r="D305" s="242" t="s">
        <v>184</v>
      </c>
      <c r="E305" s="253" t="s">
        <v>1</v>
      </c>
      <c r="F305" s="254" t="s">
        <v>347</v>
      </c>
      <c r="G305" s="252"/>
      <c r="H305" s="255">
        <v>-1.5760000000000001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1" t="s">
        <v>184</v>
      </c>
      <c r="AU305" s="261" t="s">
        <v>87</v>
      </c>
      <c r="AV305" s="14" t="s">
        <v>87</v>
      </c>
      <c r="AW305" s="14" t="s">
        <v>32</v>
      </c>
      <c r="AX305" s="14" t="s">
        <v>77</v>
      </c>
      <c r="AY305" s="261" t="s">
        <v>175</v>
      </c>
    </row>
    <row r="306" s="13" customFormat="1">
      <c r="A306" s="13"/>
      <c r="B306" s="240"/>
      <c r="C306" s="241"/>
      <c r="D306" s="242" t="s">
        <v>184</v>
      </c>
      <c r="E306" s="243" t="s">
        <v>1</v>
      </c>
      <c r="F306" s="244" t="s">
        <v>365</v>
      </c>
      <c r="G306" s="241"/>
      <c r="H306" s="243" t="s">
        <v>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0" t="s">
        <v>184</v>
      </c>
      <c r="AU306" s="250" t="s">
        <v>87</v>
      </c>
      <c r="AV306" s="13" t="s">
        <v>85</v>
      </c>
      <c r="AW306" s="13" t="s">
        <v>32</v>
      </c>
      <c r="AX306" s="13" t="s">
        <v>77</v>
      </c>
      <c r="AY306" s="250" t="s">
        <v>175</v>
      </c>
    </row>
    <row r="307" s="14" customFormat="1">
      <c r="A307" s="14"/>
      <c r="B307" s="251"/>
      <c r="C307" s="252"/>
      <c r="D307" s="242" t="s">
        <v>184</v>
      </c>
      <c r="E307" s="253" t="s">
        <v>1</v>
      </c>
      <c r="F307" s="254" t="s">
        <v>366</v>
      </c>
      <c r="G307" s="252"/>
      <c r="H307" s="255">
        <v>38.865000000000002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184</v>
      </c>
      <c r="AU307" s="261" t="s">
        <v>87</v>
      </c>
      <c r="AV307" s="14" t="s">
        <v>87</v>
      </c>
      <c r="AW307" s="14" t="s">
        <v>32</v>
      </c>
      <c r="AX307" s="14" t="s">
        <v>77</v>
      </c>
      <c r="AY307" s="261" t="s">
        <v>175</v>
      </c>
    </row>
    <row r="308" s="14" customFormat="1">
      <c r="A308" s="14"/>
      <c r="B308" s="251"/>
      <c r="C308" s="252"/>
      <c r="D308" s="242" t="s">
        <v>184</v>
      </c>
      <c r="E308" s="253" t="s">
        <v>1</v>
      </c>
      <c r="F308" s="254" t="s">
        <v>351</v>
      </c>
      <c r="G308" s="252"/>
      <c r="H308" s="255">
        <v>-3.1520000000000001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184</v>
      </c>
      <c r="AU308" s="261" t="s">
        <v>87</v>
      </c>
      <c r="AV308" s="14" t="s">
        <v>87</v>
      </c>
      <c r="AW308" s="14" t="s">
        <v>32</v>
      </c>
      <c r="AX308" s="14" t="s">
        <v>77</v>
      </c>
      <c r="AY308" s="261" t="s">
        <v>175</v>
      </c>
    </row>
    <row r="309" s="13" customFormat="1">
      <c r="A309" s="13"/>
      <c r="B309" s="240"/>
      <c r="C309" s="241"/>
      <c r="D309" s="242" t="s">
        <v>184</v>
      </c>
      <c r="E309" s="243" t="s">
        <v>1</v>
      </c>
      <c r="F309" s="244" t="s">
        <v>252</v>
      </c>
      <c r="G309" s="241"/>
      <c r="H309" s="243" t="s">
        <v>1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0" t="s">
        <v>184</v>
      </c>
      <c r="AU309" s="250" t="s">
        <v>87</v>
      </c>
      <c r="AV309" s="13" t="s">
        <v>85</v>
      </c>
      <c r="AW309" s="13" t="s">
        <v>32</v>
      </c>
      <c r="AX309" s="13" t="s">
        <v>77</v>
      </c>
      <c r="AY309" s="250" t="s">
        <v>175</v>
      </c>
    </row>
    <row r="310" s="14" customFormat="1">
      <c r="A310" s="14"/>
      <c r="B310" s="251"/>
      <c r="C310" s="252"/>
      <c r="D310" s="242" t="s">
        <v>184</v>
      </c>
      <c r="E310" s="253" t="s">
        <v>1</v>
      </c>
      <c r="F310" s="254" t="s">
        <v>367</v>
      </c>
      <c r="G310" s="252"/>
      <c r="H310" s="255">
        <v>22.555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184</v>
      </c>
      <c r="AU310" s="261" t="s">
        <v>87</v>
      </c>
      <c r="AV310" s="14" t="s">
        <v>87</v>
      </c>
      <c r="AW310" s="14" t="s">
        <v>32</v>
      </c>
      <c r="AX310" s="14" t="s">
        <v>77</v>
      </c>
      <c r="AY310" s="261" t="s">
        <v>175</v>
      </c>
    </row>
    <row r="311" s="14" customFormat="1">
      <c r="A311" s="14"/>
      <c r="B311" s="251"/>
      <c r="C311" s="252"/>
      <c r="D311" s="242" t="s">
        <v>184</v>
      </c>
      <c r="E311" s="253" t="s">
        <v>1</v>
      </c>
      <c r="F311" s="254" t="s">
        <v>351</v>
      </c>
      <c r="G311" s="252"/>
      <c r="H311" s="255">
        <v>-3.1520000000000001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184</v>
      </c>
      <c r="AU311" s="261" t="s">
        <v>87</v>
      </c>
      <c r="AV311" s="14" t="s">
        <v>87</v>
      </c>
      <c r="AW311" s="14" t="s">
        <v>32</v>
      </c>
      <c r="AX311" s="14" t="s">
        <v>77</v>
      </c>
      <c r="AY311" s="261" t="s">
        <v>175</v>
      </c>
    </row>
    <row r="312" s="16" customFormat="1">
      <c r="A312" s="16"/>
      <c r="B312" s="273"/>
      <c r="C312" s="274"/>
      <c r="D312" s="242" t="s">
        <v>184</v>
      </c>
      <c r="E312" s="275" t="s">
        <v>1</v>
      </c>
      <c r="F312" s="276" t="s">
        <v>208</v>
      </c>
      <c r="G312" s="274"/>
      <c r="H312" s="277">
        <v>338.15400000000005</v>
      </c>
      <c r="I312" s="278"/>
      <c r="J312" s="274"/>
      <c r="K312" s="274"/>
      <c r="L312" s="279"/>
      <c r="M312" s="280"/>
      <c r="N312" s="281"/>
      <c r="O312" s="281"/>
      <c r="P312" s="281"/>
      <c r="Q312" s="281"/>
      <c r="R312" s="281"/>
      <c r="S312" s="281"/>
      <c r="T312" s="282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83" t="s">
        <v>184</v>
      </c>
      <c r="AU312" s="283" t="s">
        <v>87</v>
      </c>
      <c r="AV312" s="16" t="s">
        <v>192</v>
      </c>
      <c r="AW312" s="16" t="s">
        <v>32</v>
      </c>
      <c r="AX312" s="16" t="s">
        <v>77</v>
      </c>
      <c r="AY312" s="283" t="s">
        <v>175</v>
      </c>
    </row>
    <row r="313" s="13" customFormat="1">
      <c r="A313" s="13"/>
      <c r="B313" s="240"/>
      <c r="C313" s="241"/>
      <c r="D313" s="242" t="s">
        <v>184</v>
      </c>
      <c r="E313" s="243" t="s">
        <v>1</v>
      </c>
      <c r="F313" s="244" t="s">
        <v>209</v>
      </c>
      <c r="G313" s="241"/>
      <c r="H313" s="243" t="s">
        <v>1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0" t="s">
        <v>184</v>
      </c>
      <c r="AU313" s="250" t="s">
        <v>87</v>
      </c>
      <c r="AV313" s="13" t="s">
        <v>85</v>
      </c>
      <c r="AW313" s="13" t="s">
        <v>32</v>
      </c>
      <c r="AX313" s="13" t="s">
        <v>77</v>
      </c>
      <c r="AY313" s="250" t="s">
        <v>175</v>
      </c>
    </row>
    <row r="314" s="14" customFormat="1">
      <c r="A314" s="14"/>
      <c r="B314" s="251"/>
      <c r="C314" s="252"/>
      <c r="D314" s="242" t="s">
        <v>184</v>
      </c>
      <c r="E314" s="253" t="s">
        <v>1</v>
      </c>
      <c r="F314" s="254" t="s">
        <v>368</v>
      </c>
      <c r="G314" s="252"/>
      <c r="H314" s="255">
        <v>140.09999999999999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184</v>
      </c>
      <c r="AU314" s="261" t="s">
        <v>87</v>
      </c>
      <c r="AV314" s="14" t="s">
        <v>87</v>
      </c>
      <c r="AW314" s="14" t="s">
        <v>32</v>
      </c>
      <c r="AX314" s="14" t="s">
        <v>77</v>
      </c>
      <c r="AY314" s="261" t="s">
        <v>175</v>
      </c>
    </row>
    <row r="315" s="14" customFormat="1">
      <c r="A315" s="14"/>
      <c r="B315" s="251"/>
      <c r="C315" s="252"/>
      <c r="D315" s="242" t="s">
        <v>184</v>
      </c>
      <c r="E315" s="253" t="s">
        <v>1</v>
      </c>
      <c r="F315" s="254" t="s">
        <v>369</v>
      </c>
      <c r="G315" s="252"/>
      <c r="H315" s="255">
        <v>41.609999999999999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184</v>
      </c>
      <c r="AU315" s="261" t="s">
        <v>87</v>
      </c>
      <c r="AV315" s="14" t="s">
        <v>87</v>
      </c>
      <c r="AW315" s="14" t="s">
        <v>32</v>
      </c>
      <c r="AX315" s="14" t="s">
        <v>77</v>
      </c>
      <c r="AY315" s="261" t="s">
        <v>175</v>
      </c>
    </row>
    <row r="316" s="16" customFormat="1">
      <c r="A316" s="16"/>
      <c r="B316" s="273"/>
      <c r="C316" s="274"/>
      <c r="D316" s="242" t="s">
        <v>184</v>
      </c>
      <c r="E316" s="275" t="s">
        <v>1</v>
      </c>
      <c r="F316" s="276" t="s">
        <v>209</v>
      </c>
      <c r="G316" s="274"/>
      <c r="H316" s="277">
        <v>181.70999999999998</v>
      </c>
      <c r="I316" s="278"/>
      <c r="J316" s="274"/>
      <c r="K316" s="274"/>
      <c r="L316" s="279"/>
      <c r="M316" s="280"/>
      <c r="N316" s="281"/>
      <c r="O316" s="281"/>
      <c r="P316" s="281"/>
      <c r="Q316" s="281"/>
      <c r="R316" s="281"/>
      <c r="S316" s="281"/>
      <c r="T316" s="282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83" t="s">
        <v>184</v>
      </c>
      <c r="AU316" s="283" t="s">
        <v>87</v>
      </c>
      <c r="AV316" s="16" t="s">
        <v>192</v>
      </c>
      <c r="AW316" s="16" t="s">
        <v>32</v>
      </c>
      <c r="AX316" s="16" t="s">
        <v>77</v>
      </c>
      <c r="AY316" s="283" t="s">
        <v>175</v>
      </c>
    </row>
    <row r="317" s="14" customFormat="1">
      <c r="A317" s="14"/>
      <c r="B317" s="251"/>
      <c r="C317" s="252"/>
      <c r="D317" s="242" t="s">
        <v>184</v>
      </c>
      <c r="E317" s="253" t="s">
        <v>1</v>
      </c>
      <c r="F317" s="254" t="s">
        <v>368</v>
      </c>
      <c r="G317" s="252"/>
      <c r="H317" s="255">
        <v>140.09999999999999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1" t="s">
        <v>184</v>
      </c>
      <c r="AU317" s="261" t="s">
        <v>87</v>
      </c>
      <c r="AV317" s="14" t="s">
        <v>87</v>
      </c>
      <c r="AW317" s="14" t="s">
        <v>32</v>
      </c>
      <c r="AX317" s="14" t="s">
        <v>77</v>
      </c>
      <c r="AY317" s="261" t="s">
        <v>175</v>
      </c>
    </row>
    <row r="318" s="14" customFormat="1">
      <c r="A318" s="14"/>
      <c r="B318" s="251"/>
      <c r="C318" s="252"/>
      <c r="D318" s="242" t="s">
        <v>184</v>
      </c>
      <c r="E318" s="253" t="s">
        <v>1</v>
      </c>
      <c r="F318" s="254" t="s">
        <v>370</v>
      </c>
      <c r="G318" s="252"/>
      <c r="H318" s="255">
        <v>83.969999999999999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184</v>
      </c>
      <c r="AU318" s="261" t="s">
        <v>87</v>
      </c>
      <c r="AV318" s="14" t="s">
        <v>87</v>
      </c>
      <c r="AW318" s="14" t="s">
        <v>32</v>
      </c>
      <c r="AX318" s="14" t="s">
        <v>77</v>
      </c>
      <c r="AY318" s="261" t="s">
        <v>175</v>
      </c>
    </row>
    <row r="319" s="14" customFormat="1">
      <c r="A319" s="14"/>
      <c r="B319" s="251"/>
      <c r="C319" s="252"/>
      <c r="D319" s="242" t="s">
        <v>184</v>
      </c>
      <c r="E319" s="253" t="s">
        <v>1</v>
      </c>
      <c r="F319" s="254" t="s">
        <v>371</v>
      </c>
      <c r="G319" s="252"/>
      <c r="H319" s="255">
        <v>-18.911999999999999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1" t="s">
        <v>184</v>
      </c>
      <c r="AU319" s="261" t="s">
        <v>87</v>
      </c>
      <c r="AV319" s="14" t="s">
        <v>87</v>
      </c>
      <c r="AW319" s="14" t="s">
        <v>32</v>
      </c>
      <c r="AX319" s="14" t="s">
        <v>77</v>
      </c>
      <c r="AY319" s="261" t="s">
        <v>175</v>
      </c>
    </row>
    <row r="320" s="14" customFormat="1">
      <c r="A320" s="14"/>
      <c r="B320" s="251"/>
      <c r="C320" s="252"/>
      <c r="D320" s="242" t="s">
        <v>184</v>
      </c>
      <c r="E320" s="253" t="s">
        <v>1</v>
      </c>
      <c r="F320" s="254" t="s">
        <v>372</v>
      </c>
      <c r="G320" s="252"/>
      <c r="H320" s="255">
        <v>-9.4559999999999995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184</v>
      </c>
      <c r="AU320" s="261" t="s">
        <v>87</v>
      </c>
      <c r="AV320" s="14" t="s">
        <v>87</v>
      </c>
      <c r="AW320" s="14" t="s">
        <v>32</v>
      </c>
      <c r="AX320" s="14" t="s">
        <v>77</v>
      </c>
      <c r="AY320" s="261" t="s">
        <v>175</v>
      </c>
    </row>
    <row r="321" s="16" customFormat="1">
      <c r="A321" s="16"/>
      <c r="B321" s="273"/>
      <c r="C321" s="274"/>
      <c r="D321" s="242" t="s">
        <v>184</v>
      </c>
      <c r="E321" s="275" t="s">
        <v>1</v>
      </c>
      <c r="F321" s="276" t="s">
        <v>208</v>
      </c>
      <c r="G321" s="274"/>
      <c r="H321" s="277">
        <v>195.702</v>
      </c>
      <c r="I321" s="278"/>
      <c r="J321" s="274"/>
      <c r="K321" s="274"/>
      <c r="L321" s="279"/>
      <c r="M321" s="280"/>
      <c r="N321" s="281"/>
      <c r="O321" s="281"/>
      <c r="P321" s="281"/>
      <c r="Q321" s="281"/>
      <c r="R321" s="281"/>
      <c r="S321" s="281"/>
      <c r="T321" s="282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83" t="s">
        <v>184</v>
      </c>
      <c r="AU321" s="283" t="s">
        <v>87</v>
      </c>
      <c r="AV321" s="16" t="s">
        <v>192</v>
      </c>
      <c r="AW321" s="16" t="s">
        <v>32</v>
      </c>
      <c r="AX321" s="16" t="s">
        <v>77</v>
      </c>
      <c r="AY321" s="283" t="s">
        <v>175</v>
      </c>
    </row>
    <row r="322" s="15" customFormat="1">
      <c r="A322" s="15"/>
      <c r="B322" s="262"/>
      <c r="C322" s="263"/>
      <c r="D322" s="242" t="s">
        <v>184</v>
      </c>
      <c r="E322" s="264" t="s">
        <v>1</v>
      </c>
      <c r="F322" s="265" t="s">
        <v>191</v>
      </c>
      <c r="G322" s="263"/>
      <c r="H322" s="266">
        <v>715.56600000000003</v>
      </c>
      <c r="I322" s="267"/>
      <c r="J322" s="263"/>
      <c r="K322" s="263"/>
      <c r="L322" s="268"/>
      <c r="M322" s="269"/>
      <c r="N322" s="270"/>
      <c r="O322" s="270"/>
      <c r="P322" s="270"/>
      <c r="Q322" s="270"/>
      <c r="R322" s="270"/>
      <c r="S322" s="270"/>
      <c r="T322" s="27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2" t="s">
        <v>184</v>
      </c>
      <c r="AU322" s="272" t="s">
        <v>87</v>
      </c>
      <c r="AV322" s="15" t="s">
        <v>182</v>
      </c>
      <c r="AW322" s="15" t="s">
        <v>32</v>
      </c>
      <c r="AX322" s="15" t="s">
        <v>85</v>
      </c>
      <c r="AY322" s="272" t="s">
        <v>175</v>
      </c>
    </row>
    <row r="323" s="12" customFormat="1" ht="22.8" customHeight="1">
      <c r="A323" s="12"/>
      <c r="B323" s="211"/>
      <c r="C323" s="212"/>
      <c r="D323" s="213" t="s">
        <v>76</v>
      </c>
      <c r="E323" s="225" t="s">
        <v>373</v>
      </c>
      <c r="F323" s="225" t="s">
        <v>374</v>
      </c>
      <c r="G323" s="212"/>
      <c r="H323" s="212"/>
      <c r="I323" s="215"/>
      <c r="J323" s="226">
        <f>BK323</f>
        <v>0</v>
      </c>
      <c r="K323" s="212"/>
      <c r="L323" s="217"/>
      <c r="M323" s="218"/>
      <c r="N323" s="219"/>
      <c r="O323" s="219"/>
      <c r="P323" s="220">
        <f>SUM(P324:P331)</f>
        <v>0</v>
      </c>
      <c r="Q323" s="219"/>
      <c r="R323" s="220">
        <f>SUM(R324:R331)</f>
        <v>0</v>
      </c>
      <c r="S323" s="219"/>
      <c r="T323" s="221">
        <f>SUM(T324:T331)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2" t="s">
        <v>85</v>
      </c>
      <c r="AT323" s="223" t="s">
        <v>76</v>
      </c>
      <c r="AU323" s="223" t="s">
        <v>85</v>
      </c>
      <c r="AY323" s="222" t="s">
        <v>175</v>
      </c>
      <c r="BK323" s="224">
        <f>SUM(BK324:BK331)</f>
        <v>0</v>
      </c>
    </row>
    <row r="324" s="2" customFormat="1" ht="33" customHeight="1">
      <c r="A324" s="39"/>
      <c r="B324" s="40"/>
      <c r="C324" s="227" t="s">
        <v>375</v>
      </c>
      <c r="D324" s="227" t="s">
        <v>177</v>
      </c>
      <c r="E324" s="228" t="s">
        <v>376</v>
      </c>
      <c r="F324" s="229" t="s">
        <v>377</v>
      </c>
      <c r="G324" s="230" t="s">
        <v>378</v>
      </c>
      <c r="H324" s="231">
        <v>303.74000000000001</v>
      </c>
      <c r="I324" s="232"/>
      <c r="J324" s="233">
        <f>ROUND(I324*H324,2)</f>
        <v>0</v>
      </c>
      <c r="K324" s="229" t="s">
        <v>181</v>
      </c>
      <c r="L324" s="45"/>
      <c r="M324" s="234" t="s">
        <v>1</v>
      </c>
      <c r="N324" s="235" t="s">
        <v>42</v>
      </c>
      <c r="O324" s="92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8" t="s">
        <v>182</v>
      </c>
      <c r="AT324" s="238" t="s">
        <v>177</v>
      </c>
      <c r="AU324" s="238" t="s">
        <v>87</v>
      </c>
      <c r="AY324" s="18" t="s">
        <v>175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8" t="s">
        <v>85</v>
      </c>
      <c r="BK324" s="239">
        <f>ROUND(I324*H324,2)</f>
        <v>0</v>
      </c>
      <c r="BL324" s="18" t="s">
        <v>182</v>
      </c>
      <c r="BM324" s="238" t="s">
        <v>379</v>
      </c>
    </row>
    <row r="325" s="2" customFormat="1" ht="24.15" customHeight="1">
      <c r="A325" s="39"/>
      <c r="B325" s="40"/>
      <c r="C325" s="227" t="s">
        <v>380</v>
      </c>
      <c r="D325" s="227" t="s">
        <v>177</v>
      </c>
      <c r="E325" s="228" t="s">
        <v>381</v>
      </c>
      <c r="F325" s="229" t="s">
        <v>382</v>
      </c>
      <c r="G325" s="230" t="s">
        <v>378</v>
      </c>
      <c r="H325" s="231">
        <v>303.74000000000001</v>
      </c>
      <c r="I325" s="232"/>
      <c r="J325" s="233">
        <f>ROUND(I325*H325,2)</f>
        <v>0</v>
      </c>
      <c r="K325" s="229" t="s">
        <v>181</v>
      </c>
      <c r="L325" s="45"/>
      <c r="M325" s="234" t="s">
        <v>1</v>
      </c>
      <c r="N325" s="235" t="s">
        <v>42</v>
      </c>
      <c r="O325" s="92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182</v>
      </c>
      <c r="AT325" s="238" t="s">
        <v>177</v>
      </c>
      <c r="AU325" s="238" t="s">
        <v>87</v>
      </c>
      <c r="AY325" s="18" t="s">
        <v>175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85</v>
      </c>
      <c r="BK325" s="239">
        <f>ROUND(I325*H325,2)</f>
        <v>0</v>
      </c>
      <c r="BL325" s="18" t="s">
        <v>182</v>
      </c>
      <c r="BM325" s="238" t="s">
        <v>383</v>
      </c>
    </row>
    <row r="326" s="2" customFormat="1" ht="24.15" customHeight="1">
      <c r="A326" s="39"/>
      <c r="B326" s="40"/>
      <c r="C326" s="227" t="s">
        <v>384</v>
      </c>
      <c r="D326" s="227" t="s">
        <v>177</v>
      </c>
      <c r="E326" s="228" t="s">
        <v>385</v>
      </c>
      <c r="F326" s="229" t="s">
        <v>386</v>
      </c>
      <c r="G326" s="230" t="s">
        <v>378</v>
      </c>
      <c r="H326" s="231">
        <v>5771.0600000000004</v>
      </c>
      <c r="I326" s="232"/>
      <c r="J326" s="233">
        <f>ROUND(I326*H326,2)</f>
        <v>0</v>
      </c>
      <c r="K326" s="229" t="s">
        <v>181</v>
      </c>
      <c r="L326" s="45"/>
      <c r="M326" s="234" t="s">
        <v>1</v>
      </c>
      <c r="N326" s="235" t="s">
        <v>42</v>
      </c>
      <c r="O326" s="92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8" t="s">
        <v>182</v>
      </c>
      <c r="AT326" s="238" t="s">
        <v>177</v>
      </c>
      <c r="AU326" s="238" t="s">
        <v>87</v>
      </c>
      <c r="AY326" s="18" t="s">
        <v>175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8" t="s">
        <v>85</v>
      </c>
      <c r="BK326" s="239">
        <f>ROUND(I326*H326,2)</f>
        <v>0</v>
      </c>
      <c r="BL326" s="18" t="s">
        <v>182</v>
      </c>
      <c r="BM326" s="238" t="s">
        <v>387</v>
      </c>
    </row>
    <row r="327" s="14" customFormat="1">
      <c r="A327" s="14"/>
      <c r="B327" s="251"/>
      <c r="C327" s="252"/>
      <c r="D327" s="242" t="s">
        <v>184</v>
      </c>
      <c r="E327" s="252"/>
      <c r="F327" s="254" t="s">
        <v>388</v>
      </c>
      <c r="G327" s="252"/>
      <c r="H327" s="255">
        <v>5771.0600000000004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1" t="s">
        <v>184</v>
      </c>
      <c r="AU327" s="261" t="s">
        <v>87</v>
      </c>
      <c r="AV327" s="14" t="s">
        <v>87</v>
      </c>
      <c r="AW327" s="14" t="s">
        <v>4</v>
      </c>
      <c r="AX327" s="14" t="s">
        <v>85</v>
      </c>
      <c r="AY327" s="261" t="s">
        <v>175</v>
      </c>
    </row>
    <row r="328" s="2" customFormat="1" ht="44.25" customHeight="1">
      <c r="A328" s="39"/>
      <c r="B328" s="40"/>
      <c r="C328" s="227" t="s">
        <v>389</v>
      </c>
      <c r="D328" s="227" t="s">
        <v>177</v>
      </c>
      <c r="E328" s="228" t="s">
        <v>390</v>
      </c>
      <c r="F328" s="229" t="s">
        <v>391</v>
      </c>
      <c r="G328" s="230" t="s">
        <v>378</v>
      </c>
      <c r="H328" s="231">
        <v>294.62799999999999</v>
      </c>
      <c r="I328" s="232"/>
      <c r="J328" s="233">
        <f>ROUND(I328*H328,2)</f>
        <v>0</v>
      </c>
      <c r="K328" s="229" t="s">
        <v>181</v>
      </c>
      <c r="L328" s="45"/>
      <c r="M328" s="234" t="s">
        <v>1</v>
      </c>
      <c r="N328" s="235" t="s">
        <v>42</v>
      </c>
      <c r="O328" s="92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8" t="s">
        <v>182</v>
      </c>
      <c r="AT328" s="238" t="s">
        <v>177</v>
      </c>
      <c r="AU328" s="238" t="s">
        <v>87</v>
      </c>
      <c r="AY328" s="18" t="s">
        <v>175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8" t="s">
        <v>85</v>
      </c>
      <c r="BK328" s="239">
        <f>ROUND(I328*H328,2)</f>
        <v>0</v>
      </c>
      <c r="BL328" s="18" t="s">
        <v>182</v>
      </c>
      <c r="BM328" s="238" t="s">
        <v>392</v>
      </c>
    </row>
    <row r="329" s="14" customFormat="1">
      <c r="A329" s="14"/>
      <c r="B329" s="251"/>
      <c r="C329" s="252"/>
      <c r="D329" s="242" t="s">
        <v>184</v>
      </c>
      <c r="E329" s="252"/>
      <c r="F329" s="254" t="s">
        <v>393</v>
      </c>
      <c r="G329" s="252"/>
      <c r="H329" s="255">
        <v>294.62799999999999</v>
      </c>
      <c r="I329" s="256"/>
      <c r="J329" s="252"/>
      <c r="K329" s="252"/>
      <c r="L329" s="257"/>
      <c r="M329" s="258"/>
      <c r="N329" s="259"/>
      <c r="O329" s="259"/>
      <c r="P329" s="259"/>
      <c r="Q329" s="259"/>
      <c r="R329" s="259"/>
      <c r="S329" s="259"/>
      <c r="T329" s="26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1" t="s">
        <v>184</v>
      </c>
      <c r="AU329" s="261" t="s">
        <v>87</v>
      </c>
      <c r="AV329" s="14" t="s">
        <v>87</v>
      </c>
      <c r="AW329" s="14" t="s">
        <v>4</v>
      </c>
      <c r="AX329" s="14" t="s">
        <v>85</v>
      </c>
      <c r="AY329" s="261" t="s">
        <v>175</v>
      </c>
    </row>
    <row r="330" s="2" customFormat="1" ht="44.25" customHeight="1">
      <c r="A330" s="39"/>
      <c r="B330" s="40"/>
      <c r="C330" s="227" t="s">
        <v>394</v>
      </c>
      <c r="D330" s="227" t="s">
        <v>177</v>
      </c>
      <c r="E330" s="228" t="s">
        <v>395</v>
      </c>
      <c r="F330" s="229" t="s">
        <v>396</v>
      </c>
      <c r="G330" s="230" t="s">
        <v>378</v>
      </c>
      <c r="H330" s="231">
        <v>9.1120000000000001</v>
      </c>
      <c r="I330" s="232"/>
      <c r="J330" s="233">
        <f>ROUND(I330*H330,2)</f>
        <v>0</v>
      </c>
      <c r="K330" s="229" t="s">
        <v>181</v>
      </c>
      <c r="L330" s="45"/>
      <c r="M330" s="234" t="s">
        <v>1</v>
      </c>
      <c r="N330" s="235" t="s">
        <v>42</v>
      </c>
      <c r="O330" s="92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8" t="s">
        <v>182</v>
      </c>
      <c r="AT330" s="238" t="s">
        <v>177</v>
      </c>
      <c r="AU330" s="238" t="s">
        <v>87</v>
      </c>
      <c r="AY330" s="18" t="s">
        <v>175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8" t="s">
        <v>85</v>
      </c>
      <c r="BK330" s="239">
        <f>ROUND(I330*H330,2)</f>
        <v>0</v>
      </c>
      <c r="BL330" s="18" t="s">
        <v>182</v>
      </c>
      <c r="BM330" s="238" t="s">
        <v>397</v>
      </c>
    </row>
    <row r="331" s="14" customFormat="1">
      <c r="A331" s="14"/>
      <c r="B331" s="251"/>
      <c r="C331" s="252"/>
      <c r="D331" s="242" t="s">
        <v>184</v>
      </c>
      <c r="E331" s="252"/>
      <c r="F331" s="254" t="s">
        <v>398</v>
      </c>
      <c r="G331" s="252"/>
      <c r="H331" s="255">
        <v>9.1120000000000001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184</v>
      </c>
      <c r="AU331" s="261" t="s">
        <v>87</v>
      </c>
      <c r="AV331" s="14" t="s">
        <v>87</v>
      </c>
      <c r="AW331" s="14" t="s">
        <v>4</v>
      </c>
      <c r="AX331" s="14" t="s">
        <v>85</v>
      </c>
      <c r="AY331" s="261" t="s">
        <v>175</v>
      </c>
    </row>
    <row r="332" s="12" customFormat="1" ht="25.92" customHeight="1">
      <c r="A332" s="12"/>
      <c r="B332" s="211"/>
      <c r="C332" s="212"/>
      <c r="D332" s="213" t="s">
        <v>76</v>
      </c>
      <c r="E332" s="214" t="s">
        <v>399</v>
      </c>
      <c r="F332" s="214" t="s">
        <v>400</v>
      </c>
      <c r="G332" s="212"/>
      <c r="H332" s="212"/>
      <c r="I332" s="215"/>
      <c r="J332" s="216">
        <f>BK332</f>
        <v>0</v>
      </c>
      <c r="K332" s="212"/>
      <c r="L332" s="217"/>
      <c r="M332" s="218"/>
      <c r="N332" s="219"/>
      <c r="O332" s="219"/>
      <c r="P332" s="220">
        <f>P333+P337+P343+P350+P362+P366+P374+P378+P387+P400+P435+P457</f>
        <v>0</v>
      </c>
      <c r="Q332" s="219"/>
      <c r="R332" s="220">
        <f>R333+R337+R343+R350+R362+R366+R374+R378+R387+R400+R435+R457</f>
        <v>0.760405</v>
      </c>
      <c r="S332" s="219"/>
      <c r="T332" s="221">
        <f>T333+T337+T343+T350+T362+T366+T374+T378+T387+T400+T435+T457</f>
        <v>25.976104250000002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2" t="s">
        <v>87</v>
      </c>
      <c r="AT332" s="223" t="s">
        <v>76</v>
      </c>
      <c r="AU332" s="223" t="s">
        <v>77</v>
      </c>
      <c r="AY332" s="222" t="s">
        <v>175</v>
      </c>
      <c r="BK332" s="224">
        <f>BK333+BK337+BK343+BK350+BK362+BK366+BK374+BK378+BK387+BK400+BK435+BK457</f>
        <v>0</v>
      </c>
    </row>
    <row r="333" s="12" customFormat="1" ht="22.8" customHeight="1">
      <c r="A333" s="12"/>
      <c r="B333" s="211"/>
      <c r="C333" s="212"/>
      <c r="D333" s="213" t="s">
        <v>76</v>
      </c>
      <c r="E333" s="225" t="s">
        <v>401</v>
      </c>
      <c r="F333" s="225" t="s">
        <v>402</v>
      </c>
      <c r="G333" s="212"/>
      <c r="H333" s="212"/>
      <c r="I333" s="215"/>
      <c r="J333" s="226">
        <f>BK333</f>
        <v>0</v>
      </c>
      <c r="K333" s="212"/>
      <c r="L333" s="217"/>
      <c r="M333" s="218"/>
      <c r="N333" s="219"/>
      <c r="O333" s="219"/>
      <c r="P333" s="220">
        <f>SUM(P334:P336)</f>
        <v>0</v>
      </c>
      <c r="Q333" s="219"/>
      <c r="R333" s="220">
        <f>SUM(R334:R336)</f>
        <v>0</v>
      </c>
      <c r="S333" s="219"/>
      <c r="T333" s="221">
        <f>SUM(T334:T336)</f>
        <v>0.75691999999999993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2" t="s">
        <v>87</v>
      </c>
      <c r="AT333" s="223" t="s">
        <v>76</v>
      </c>
      <c r="AU333" s="223" t="s">
        <v>85</v>
      </c>
      <c r="AY333" s="222" t="s">
        <v>175</v>
      </c>
      <c r="BK333" s="224">
        <f>SUM(BK334:BK336)</f>
        <v>0</v>
      </c>
    </row>
    <row r="334" s="2" customFormat="1" ht="16.5" customHeight="1">
      <c r="A334" s="39"/>
      <c r="B334" s="40"/>
      <c r="C334" s="227" t="s">
        <v>403</v>
      </c>
      <c r="D334" s="227" t="s">
        <v>177</v>
      </c>
      <c r="E334" s="228" t="s">
        <v>404</v>
      </c>
      <c r="F334" s="229" t="s">
        <v>405</v>
      </c>
      <c r="G334" s="230" t="s">
        <v>180</v>
      </c>
      <c r="H334" s="231">
        <v>189.22999999999999</v>
      </c>
      <c r="I334" s="232"/>
      <c r="J334" s="233">
        <f>ROUND(I334*H334,2)</f>
        <v>0</v>
      </c>
      <c r="K334" s="229" t="s">
        <v>181</v>
      </c>
      <c r="L334" s="45"/>
      <c r="M334" s="234" t="s">
        <v>1</v>
      </c>
      <c r="N334" s="235" t="s">
        <v>42</v>
      </c>
      <c r="O334" s="92"/>
      <c r="P334" s="236">
        <f>O334*H334</f>
        <v>0</v>
      </c>
      <c r="Q334" s="236">
        <v>0</v>
      </c>
      <c r="R334" s="236">
        <f>Q334*H334</f>
        <v>0</v>
      </c>
      <c r="S334" s="236">
        <v>0.0040000000000000001</v>
      </c>
      <c r="T334" s="237">
        <f>S334*H334</f>
        <v>0.75691999999999993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8" t="s">
        <v>295</v>
      </c>
      <c r="AT334" s="238" t="s">
        <v>177</v>
      </c>
      <c r="AU334" s="238" t="s">
        <v>87</v>
      </c>
      <c r="AY334" s="18" t="s">
        <v>175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8" t="s">
        <v>85</v>
      </c>
      <c r="BK334" s="239">
        <f>ROUND(I334*H334,2)</f>
        <v>0</v>
      </c>
      <c r="BL334" s="18" t="s">
        <v>295</v>
      </c>
      <c r="BM334" s="238" t="s">
        <v>406</v>
      </c>
    </row>
    <row r="335" s="13" customFormat="1">
      <c r="A335" s="13"/>
      <c r="B335" s="240"/>
      <c r="C335" s="241"/>
      <c r="D335" s="242" t="s">
        <v>184</v>
      </c>
      <c r="E335" s="243" t="s">
        <v>1</v>
      </c>
      <c r="F335" s="244" t="s">
        <v>204</v>
      </c>
      <c r="G335" s="241"/>
      <c r="H335" s="243" t="s">
        <v>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184</v>
      </c>
      <c r="AU335" s="250" t="s">
        <v>87</v>
      </c>
      <c r="AV335" s="13" t="s">
        <v>85</v>
      </c>
      <c r="AW335" s="13" t="s">
        <v>32</v>
      </c>
      <c r="AX335" s="13" t="s">
        <v>77</v>
      </c>
      <c r="AY335" s="250" t="s">
        <v>175</v>
      </c>
    </row>
    <row r="336" s="14" customFormat="1">
      <c r="A336" s="14"/>
      <c r="B336" s="251"/>
      <c r="C336" s="252"/>
      <c r="D336" s="242" t="s">
        <v>184</v>
      </c>
      <c r="E336" s="253" t="s">
        <v>1</v>
      </c>
      <c r="F336" s="254" t="s">
        <v>242</v>
      </c>
      <c r="G336" s="252"/>
      <c r="H336" s="255">
        <v>189.22999999999999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184</v>
      </c>
      <c r="AU336" s="261" t="s">
        <v>87</v>
      </c>
      <c r="AV336" s="14" t="s">
        <v>87</v>
      </c>
      <c r="AW336" s="14" t="s">
        <v>32</v>
      </c>
      <c r="AX336" s="14" t="s">
        <v>85</v>
      </c>
      <c r="AY336" s="261" t="s">
        <v>175</v>
      </c>
    </row>
    <row r="337" s="12" customFormat="1" ht="22.8" customHeight="1">
      <c r="A337" s="12"/>
      <c r="B337" s="211"/>
      <c r="C337" s="212"/>
      <c r="D337" s="213" t="s">
        <v>76</v>
      </c>
      <c r="E337" s="225" t="s">
        <v>407</v>
      </c>
      <c r="F337" s="225" t="s">
        <v>408</v>
      </c>
      <c r="G337" s="212"/>
      <c r="H337" s="212"/>
      <c r="I337" s="215"/>
      <c r="J337" s="226">
        <f>BK337</f>
        <v>0</v>
      </c>
      <c r="K337" s="212"/>
      <c r="L337" s="217"/>
      <c r="M337" s="218"/>
      <c r="N337" s="219"/>
      <c r="O337" s="219"/>
      <c r="P337" s="220">
        <f>SUM(P338:P342)</f>
        <v>0</v>
      </c>
      <c r="Q337" s="219"/>
      <c r="R337" s="220">
        <f>SUM(R338:R342)</f>
        <v>0</v>
      </c>
      <c r="S337" s="219"/>
      <c r="T337" s="221">
        <f>SUM(T338:T342)</f>
        <v>7.7850190000000001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2" t="s">
        <v>87</v>
      </c>
      <c r="AT337" s="223" t="s">
        <v>76</v>
      </c>
      <c r="AU337" s="223" t="s">
        <v>85</v>
      </c>
      <c r="AY337" s="222" t="s">
        <v>175</v>
      </c>
      <c r="BK337" s="224">
        <f>SUM(BK338:BK342)</f>
        <v>0</v>
      </c>
    </row>
    <row r="338" s="2" customFormat="1" ht="24.15" customHeight="1">
      <c r="A338" s="39"/>
      <c r="B338" s="40"/>
      <c r="C338" s="227" t="s">
        <v>409</v>
      </c>
      <c r="D338" s="227" t="s">
        <v>177</v>
      </c>
      <c r="E338" s="228" t="s">
        <v>410</v>
      </c>
      <c r="F338" s="229" t="s">
        <v>411</v>
      </c>
      <c r="G338" s="230" t="s">
        <v>180</v>
      </c>
      <c r="H338" s="231">
        <v>176.93199999999999</v>
      </c>
      <c r="I338" s="232"/>
      <c r="J338" s="233">
        <f>ROUND(I338*H338,2)</f>
        <v>0</v>
      </c>
      <c r="K338" s="229" t="s">
        <v>181</v>
      </c>
      <c r="L338" s="45"/>
      <c r="M338" s="234" t="s">
        <v>1</v>
      </c>
      <c r="N338" s="235" t="s">
        <v>42</v>
      </c>
      <c r="O338" s="92"/>
      <c r="P338" s="236">
        <f>O338*H338</f>
        <v>0</v>
      </c>
      <c r="Q338" s="236">
        <v>0</v>
      </c>
      <c r="R338" s="236">
        <f>Q338*H338</f>
        <v>0</v>
      </c>
      <c r="S338" s="236">
        <v>0.016500000000000001</v>
      </c>
      <c r="T338" s="237">
        <f>S338*H338</f>
        <v>2.919378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8" t="s">
        <v>295</v>
      </c>
      <c r="AT338" s="238" t="s">
        <v>177</v>
      </c>
      <c r="AU338" s="238" t="s">
        <v>87</v>
      </c>
      <c r="AY338" s="18" t="s">
        <v>175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8" t="s">
        <v>85</v>
      </c>
      <c r="BK338" s="239">
        <f>ROUND(I338*H338,2)</f>
        <v>0</v>
      </c>
      <c r="BL338" s="18" t="s">
        <v>295</v>
      </c>
      <c r="BM338" s="238" t="s">
        <v>412</v>
      </c>
    </row>
    <row r="339" s="13" customFormat="1">
      <c r="A339" s="13"/>
      <c r="B339" s="240"/>
      <c r="C339" s="241"/>
      <c r="D339" s="242" t="s">
        <v>184</v>
      </c>
      <c r="E339" s="243" t="s">
        <v>1</v>
      </c>
      <c r="F339" s="244" t="s">
        <v>291</v>
      </c>
      <c r="G339" s="241"/>
      <c r="H339" s="243" t="s">
        <v>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184</v>
      </c>
      <c r="AU339" s="250" t="s">
        <v>87</v>
      </c>
      <c r="AV339" s="13" t="s">
        <v>85</v>
      </c>
      <c r="AW339" s="13" t="s">
        <v>32</v>
      </c>
      <c r="AX339" s="13" t="s">
        <v>77</v>
      </c>
      <c r="AY339" s="250" t="s">
        <v>175</v>
      </c>
    </row>
    <row r="340" s="14" customFormat="1">
      <c r="A340" s="14"/>
      <c r="B340" s="251"/>
      <c r="C340" s="252"/>
      <c r="D340" s="242" t="s">
        <v>184</v>
      </c>
      <c r="E340" s="253" t="s">
        <v>1</v>
      </c>
      <c r="F340" s="254" t="s">
        <v>318</v>
      </c>
      <c r="G340" s="252"/>
      <c r="H340" s="255">
        <v>176.93199999999999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184</v>
      </c>
      <c r="AU340" s="261" t="s">
        <v>87</v>
      </c>
      <c r="AV340" s="14" t="s">
        <v>87</v>
      </c>
      <c r="AW340" s="14" t="s">
        <v>32</v>
      </c>
      <c r="AX340" s="14" t="s">
        <v>85</v>
      </c>
      <c r="AY340" s="261" t="s">
        <v>175</v>
      </c>
    </row>
    <row r="341" s="2" customFormat="1" ht="33" customHeight="1">
      <c r="A341" s="39"/>
      <c r="B341" s="40"/>
      <c r="C341" s="227" t="s">
        <v>413</v>
      </c>
      <c r="D341" s="227" t="s">
        <v>177</v>
      </c>
      <c r="E341" s="228" t="s">
        <v>414</v>
      </c>
      <c r="F341" s="229" t="s">
        <v>415</v>
      </c>
      <c r="G341" s="230" t="s">
        <v>180</v>
      </c>
      <c r="H341" s="231">
        <v>884.66200000000003</v>
      </c>
      <c r="I341" s="232"/>
      <c r="J341" s="233">
        <f>ROUND(I341*H341,2)</f>
        <v>0</v>
      </c>
      <c r="K341" s="229" t="s">
        <v>181</v>
      </c>
      <c r="L341" s="45"/>
      <c r="M341" s="234" t="s">
        <v>1</v>
      </c>
      <c r="N341" s="235" t="s">
        <v>42</v>
      </c>
      <c r="O341" s="92"/>
      <c r="P341" s="236">
        <f>O341*H341</f>
        <v>0</v>
      </c>
      <c r="Q341" s="236">
        <v>0</v>
      </c>
      <c r="R341" s="236">
        <f>Q341*H341</f>
        <v>0</v>
      </c>
      <c r="S341" s="236">
        <v>0.0054999999999999997</v>
      </c>
      <c r="T341" s="237">
        <f>S341*H341</f>
        <v>4.8656410000000001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8" t="s">
        <v>295</v>
      </c>
      <c r="AT341" s="238" t="s">
        <v>177</v>
      </c>
      <c r="AU341" s="238" t="s">
        <v>87</v>
      </c>
      <c r="AY341" s="18" t="s">
        <v>175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8" t="s">
        <v>85</v>
      </c>
      <c r="BK341" s="239">
        <f>ROUND(I341*H341,2)</f>
        <v>0</v>
      </c>
      <c r="BL341" s="18" t="s">
        <v>295</v>
      </c>
      <c r="BM341" s="238" t="s">
        <v>416</v>
      </c>
    </row>
    <row r="342" s="14" customFormat="1">
      <c r="A342" s="14"/>
      <c r="B342" s="251"/>
      <c r="C342" s="252"/>
      <c r="D342" s="242" t="s">
        <v>184</v>
      </c>
      <c r="E342" s="253" t="s">
        <v>1</v>
      </c>
      <c r="F342" s="254" t="s">
        <v>417</v>
      </c>
      <c r="G342" s="252"/>
      <c r="H342" s="255">
        <v>884.66200000000003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184</v>
      </c>
      <c r="AU342" s="261" t="s">
        <v>87</v>
      </c>
      <c r="AV342" s="14" t="s">
        <v>87</v>
      </c>
      <c r="AW342" s="14" t="s">
        <v>32</v>
      </c>
      <c r="AX342" s="14" t="s">
        <v>85</v>
      </c>
      <c r="AY342" s="261" t="s">
        <v>175</v>
      </c>
    </row>
    <row r="343" s="12" customFormat="1" ht="22.8" customHeight="1">
      <c r="A343" s="12"/>
      <c r="B343" s="211"/>
      <c r="C343" s="212"/>
      <c r="D343" s="213" t="s">
        <v>76</v>
      </c>
      <c r="E343" s="225" t="s">
        <v>418</v>
      </c>
      <c r="F343" s="225" t="s">
        <v>419</v>
      </c>
      <c r="G343" s="212"/>
      <c r="H343" s="212"/>
      <c r="I343" s="215"/>
      <c r="J343" s="226">
        <f>BK343</f>
        <v>0</v>
      </c>
      <c r="K343" s="212"/>
      <c r="L343" s="217"/>
      <c r="M343" s="218"/>
      <c r="N343" s="219"/>
      <c r="O343" s="219"/>
      <c r="P343" s="220">
        <f>SUM(P344:P349)</f>
        <v>0</v>
      </c>
      <c r="Q343" s="219"/>
      <c r="R343" s="220">
        <f>SUM(R344:R349)</f>
        <v>0</v>
      </c>
      <c r="S343" s="219"/>
      <c r="T343" s="221">
        <f>SUM(T344:T349)</f>
        <v>5.1983547000000003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2" t="s">
        <v>87</v>
      </c>
      <c r="AT343" s="223" t="s">
        <v>76</v>
      </c>
      <c r="AU343" s="223" t="s">
        <v>85</v>
      </c>
      <c r="AY343" s="222" t="s">
        <v>175</v>
      </c>
      <c r="BK343" s="224">
        <f>SUM(BK344:BK349)</f>
        <v>0</v>
      </c>
    </row>
    <row r="344" s="2" customFormat="1" ht="24.15" customHeight="1">
      <c r="A344" s="39"/>
      <c r="B344" s="40"/>
      <c r="C344" s="227" t="s">
        <v>420</v>
      </c>
      <c r="D344" s="227" t="s">
        <v>177</v>
      </c>
      <c r="E344" s="228" t="s">
        <v>421</v>
      </c>
      <c r="F344" s="229" t="s">
        <v>422</v>
      </c>
      <c r="G344" s="230" t="s">
        <v>180</v>
      </c>
      <c r="H344" s="231">
        <v>156.53999999999999</v>
      </c>
      <c r="I344" s="232"/>
      <c r="J344" s="233">
        <f>ROUND(I344*H344,2)</f>
        <v>0</v>
      </c>
      <c r="K344" s="229" t="s">
        <v>181</v>
      </c>
      <c r="L344" s="45"/>
      <c r="M344" s="234" t="s">
        <v>1</v>
      </c>
      <c r="N344" s="235" t="s">
        <v>42</v>
      </c>
      <c r="O344" s="92"/>
      <c r="P344" s="236">
        <f>O344*H344</f>
        <v>0</v>
      </c>
      <c r="Q344" s="236">
        <v>0</v>
      </c>
      <c r="R344" s="236">
        <f>Q344*H344</f>
        <v>0</v>
      </c>
      <c r="S344" s="236">
        <v>0.00042999999999999999</v>
      </c>
      <c r="T344" s="237">
        <f>S344*H344</f>
        <v>0.067312199999999989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295</v>
      </c>
      <c r="AT344" s="238" t="s">
        <v>177</v>
      </c>
      <c r="AU344" s="238" t="s">
        <v>87</v>
      </c>
      <c r="AY344" s="18" t="s">
        <v>175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85</v>
      </c>
      <c r="BK344" s="239">
        <f>ROUND(I344*H344,2)</f>
        <v>0</v>
      </c>
      <c r="BL344" s="18" t="s">
        <v>295</v>
      </c>
      <c r="BM344" s="238" t="s">
        <v>423</v>
      </c>
    </row>
    <row r="345" s="13" customFormat="1">
      <c r="A345" s="13"/>
      <c r="B345" s="240"/>
      <c r="C345" s="241"/>
      <c r="D345" s="242" t="s">
        <v>184</v>
      </c>
      <c r="E345" s="243" t="s">
        <v>1</v>
      </c>
      <c r="F345" s="244" t="s">
        <v>204</v>
      </c>
      <c r="G345" s="241"/>
      <c r="H345" s="243" t="s">
        <v>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184</v>
      </c>
      <c r="AU345" s="250" t="s">
        <v>87</v>
      </c>
      <c r="AV345" s="13" t="s">
        <v>85</v>
      </c>
      <c r="AW345" s="13" t="s">
        <v>32</v>
      </c>
      <c r="AX345" s="13" t="s">
        <v>77</v>
      </c>
      <c r="AY345" s="250" t="s">
        <v>175</v>
      </c>
    </row>
    <row r="346" s="14" customFormat="1">
      <c r="A346" s="14"/>
      <c r="B346" s="251"/>
      <c r="C346" s="252"/>
      <c r="D346" s="242" t="s">
        <v>184</v>
      </c>
      <c r="E346" s="253" t="s">
        <v>1</v>
      </c>
      <c r="F346" s="254" t="s">
        <v>234</v>
      </c>
      <c r="G346" s="252"/>
      <c r="H346" s="255">
        <v>156.53999999999999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184</v>
      </c>
      <c r="AU346" s="261" t="s">
        <v>87</v>
      </c>
      <c r="AV346" s="14" t="s">
        <v>87</v>
      </c>
      <c r="AW346" s="14" t="s">
        <v>32</v>
      </c>
      <c r="AX346" s="14" t="s">
        <v>85</v>
      </c>
      <c r="AY346" s="261" t="s">
        <v>175</v>
      </c>
    </row>
    <row r="347" s="2" customFormat="1" ht="33" customHeight="1">
      <c r="A347" s="39"/>
      <c r="B347" s="40"/>
      <c r="C347" s="227" t="s">
        <v>424</v>
      </c>
      <c r="D347" s="227" t="s">
        <v>177</v>
      </c>
      <c r="E347" s="228" t="s">
        <v>425</v>
      </c>
      <c r="F347" s="229" t="s">
        <v>426</v>
      </c>
      <c r="G347" s="230" t="s">
        <v>180</v>
      </c>
      <c r="H347" s="231">
        <v>353.86500000000001</v>
      </c>
      <c r="I347" s="232"/>
      <c r="J347" s="233">
        <f>ROUND(I347*H347,2)</f>
        <v>0</v>
      </c>
      <c r="K347" s="229" t="s">
        <v>181</v>
      </c>
      <c r="L347" s="45"/>
      <c r="M347" s="234" t="s">
        <v>1</v>
      </c>
      <c r="N347" s="235" t="s">
        <v>42</v>
      </c>
      <c r="O347" s="92"/>
      <c r="P347" s="236">
        <f>O347*H347</f>
        <v>0</v>
      </c>
      <c r="Q347" s="236">
        <v>0</v>
      </c>
      <c r="R347" s="236">
        <f>Q347*H347</f>
        <v>0</v>
      </c>
      <c r="S347" s="236">
        <v>0.014500000000000001</v>
      </c>
      <c r="T347" s="237">
        <f>S347*H347</f>
        <v>5.1310425000000004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295</v>
      </c>
      <c r="AT347" s="238" t="s">
        <v>177</v>
      </c>
      <c r="AU347" s="238" t="s">
        <v>87</v>
      </c>
      <c r="AY347" s="18" t="s">
        <v>175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85</v>
      </c>
      <c r="BK347" s="239">
        <f>ROUND(I347*H347,2)</f>
        <v>0</v>
      </c>
      <c r="BL347" s="18" t="s">
        <v>295</v>
      </c>
      <c r="BM347" s="238" t="s">
        <v>427</v>
      </c>
    </row>
    <row r="348" s="13" customFormat="1">
      <c r="A348" s="13"/>
      <c r="B348" s="240"/>
      <c r="C348" s="241"/>
      <c r="D348" s="242" t="s">
        <v>184</v>
      </c>
      <c r="E348" s="243" t="s">
        <v>1</v>
      </c>
      <c r="F348" s="244" t="s">
        <v>428</v>
      </c>
      <c r="G348" s="241"/>
      <c r="H348" s="243" t="s">
        <v>1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0" t="s">
        <v>184</v>
      </c>
      <c r="AU348" s="250" t="s">
        <v>87</v>
      </c>
      <c r="AV348" s="13" t="s">
        <v>85</v>
      </c>
      <c r="AW348" s="13" t="s">
        <v>32</v>
      </c>
      <c r="AX348" s="13" t="s">
        <v>77</v>
      </c>
      <c r="AY348" s="250" t="s">
        <v>175</v>
      </c>
    </row>
    <row r="349" s="14" customFormat="1">
      <c r="A349" s="14"/>
      <c r="B349" s="251"/>
      <c r="C349" s="252"/>
      <c r="D349" s="242" t="s">
        <v>184</v>
      </c>
      <c r="E349" s="253" t="s">
        <v>1</v>
      </c>
      <c r="F349" s="254" t="s">
        <v>429</v>
      </c>
      <c r="G349" s="252"/>
      <c r="H349" s="255">
        <v>353.86500000000001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1" t="s">
        <v>184</v>
      </c>
      <c r="AU349" s="261" t="s">
        <v>87</v>
      </c>
      <c r="AV349" s="14" t="s">
        <v>87</v>
      </c>
      <c r="AW349" s="14" t="s">
        <v>32</v>
      </c>
      <c r="AX349" s="14" t="s">
        <v>85</v>
      </c>
      <c r="AY349" s="261" t="s">
        <v>175</v>
      </c>
    </row>
    <row r="350" s="12" customFormat="1" ht="22.8" customHeight="1">
      <c r="A350" s="12"/>
      <c r="B350" s="211"/>
      <c r="C350" s="212"/>
      <c r="D350" s="213" t="s">
        <v>76</v>
      </c>
      <c r="E350" s="225" t="s">
        <v>430</v>
      </c>
      <c r="F350" s="225" t="s">
        <v>431</v>
      </c>
      <c r="G350" s="212"/>
      <c r="H350" s="212"/>
      <c r="I350" s="215"/>
      <c r="J350" s="226">
        <f>BK350</f>
        <v>0</v>
      </c>
      <c r="K350" s="212"/>
      <c r="L350" s="217"/>
      <c r="M350" s="218"/>
      <c r="N350" s="219"/>
      <c r="O350" s="219"/>
      <c r="P350" s="220">
        <f>SUM(P351:P361)</f>
        <v>0</v>
      </c>
      <c r="Q350" s="219"/>
      <c r="R350" s="220">
        <f>SUM(R351:R361)</f>
        <v>0</v>
      </c>
      <c r="S350" s="219"/>
      <c r="T350" s="221">
        <f>SUM(T351:T361)</f>
        <v>0.15056999999999998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22" t="s">
        <v>87</v>
      </c>
      <c r="AT350" s="223" t="s">
        <v>76</v>
      </c>
      <c r="AU350" s="223" t="s">
        <v>85</v>
      </c>
      <c r="AY350" s="222" t="s">
        <v>175</v>
      </c>
      <c r="BK350" s="224">
        <f>SUM(BK351:BK361)</f>
        <v>0</v>
      </c>
    </row>
    <row r="351" s="2" customFormat="1" ht="16.5" customHeight="1">
      <c r="A351" s="39"/>
      <c r="B351" s="40"/>
      <c r="C351" s="227" t="s">
        <v>432</v>
      </c>
      <c r="D351" s="227" t="s">
        <v>177</v>
      </c>
      <c r="E351" s="228" t="s">
        <v>433</v>
      </c>
      <c r="F351" s="229" t="s">
        <v>434</v>
      </c>
      <c r="G351" s="230" t="s">
        <v>310</v>
      </c>
      <c r="H351" s="231">
        <v>2</v>
      </c>
      <c r="I351" s="232"/>
      <c r="J351" s="233">
        <f>ROUND(I351*H351,2)</f>
        <v>0</v>
      </c>
      <c r="K351" s="229" t="s">
        <v>181</v>
      </c>
      <c r="L351" s="45"/>
      <c r="M351" s="234" t="s">
        <v>1</v>
      </c>
      <c r="N351" s="235" t="s">
        <v>42</v>
      </c>
      <c r="O351" s="92"/>
      <c r="P351" s="236">
        <f>O351*H351</f>
        <v>0</v>
      </c>
      <c r="Q351" s="236">
        <v>0</v>
      </c>
      <c r="R351" s="236">
        <f>Q351*H351</f>
        <v>0</v>
      </c>
      <c r="S351" s="236">
        <v>0.02307</v>
      </c>
      <c r="T351" s="237">
        <f>S351*H351</f>
        <v>0.04614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8" t="s">
        <v>295</v>
      </c>
      <c r="AT351" s="238" t="s">
        <v>177</v>
      </c>
      <c r="AU351" s="238" t="s">
        <v>87</v>
      </c>
      <c r="AY351" s="18" t="s">
        <v>175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8" t="s">
        <v>85</v>
      </c>
      <c r="BK351" s="239">
        <f>ROUND(I351*H351,2)</f>
        <v>0</v>
      </c>
      <c r="BL351" s="18" t="s">
        <v>295</v>
      </c>
      <c r="BM351" s="238" t="s">
        <v>435</v>
      </c>
    </row>
    <row r="352" s="13" customFormat="1">
      <c r="A352" s="13"/>
      <c r="B352" s="240"/>
      <c r="C352" s="241"/>
      <c r="D352" s="242" t="s">
        <v>184</v>
      </c>
      <c r="E352" s="243" t="s">
        <v>1</v>
      </c>
      <c r="F352" s="244" t="s">
        <v>291</v>
      </c>
      <c r="G352" s="241"/>
      <c r="H352" s="243" t="s">
        <v>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0" t="s">
        <v>184</v>
      </c>
      <c r="AU352" s="250" t="s">
        <v>87</v>
      </c>
      <c r="AV352" s="13" t="s">
        <v>85</v>
      </c>
      <c r="AW352" s="13" t="s">
        <v>32</v>
      </c>
      <c r="AX352" s="13" t="s">
        <v>77</v>
      </c>
      <c r="AY352" s="250" t="s">
        <v>175</v>
      </c>
    </row>
    <row r="353" s="14" customFormat="1">
      <c r="A353" s="14"/>
      <c r="B353" s="251"/>
      <c r="C353" s="252"/>
      <c r="D353" s="242" t="s">
        <v>184</v>
      </c>
      <c r="E353" s="253" t="s">
        <v>1</v>
      </c>
      <c r="F353" s="254" t="s">
        <v>87</v>
      </c>
      <c r="G353" s="252"/>
      <c r="H353" s="255">
        <v>2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184</v>
      </c>
      <c r="AU353" s="261" t="s">
        <v>87</v>
      </c>
      <c r="AV353" s="14" t="s">
        <v>87</v>
      </c>
      <c r="AW353" s="14" t="s">
        <v>32</v>
      </c>
      <c r="AX353" s="14" t="s">
        <v>85</v>
      </c>
      <c r="AY353" s="261" t="s">
        <v>175</v>
      </c>
    </row>
    <row r="354" s="2" customFormat="1" ht="16.5" customHeight="1">
      <c r="A354" s="39"/>
      <c r="B354" s="40"/>
      <c r="C354" s="227" t="s">
        <v>436</v>
      </c>
      <c r="D354" s="227" t="s">
        <v>177</v>
      </c>
      <c r="E354" s="228" t="s">
        <v>437</v>
      </c>
      <c r="F354" s="229" t="s">
        <v>438</v>
      </c>
      <c r="G354" s="230" t="s">
        <v>270</v>
      </c>
      <c r="H354" s="231">
        <v>1</v>
      </c>
      <c r="I354" s="232"/>
      <c r="J354" s="233">
        <f>ROUND(I354*H354,2)</f>
        <v>0</v>
      </c>
      <c r="K354" s="229" t="s">
        <v>271</v>
      </c>
      <c r="L354" s="45"/>
      <c r="M354" s="234" t="s">
        <v>1</v>
      </c>
      <c r="N354" s="235" t="s">
        <v>42</v>
      </c>
      <c r="O354" s="92"/>
      <c r="P354" s="236">
        <f>O354*H354</f>
        <v>0</v>
      </c>
      <c r="Q354" s="236">
        <v>0</v>
      </c>
      <c r="R354" s="236">
        <f>Q354*H354</f>
        <v>0</v>
      </c>
      <c r="S354" s="236">
        <v>0.02307</v>
      </c>
      <c r="T354" s="237">
        <f>S354*H354</f>
        <v>0.02307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8" t="s">
        <v>295</v>
      </c>
      <c r="AT354" s="238" t="s">
        <v>177</v>
      </c>
      <c r="AU354" s="238" t="s">
        <v>87</v>
      </c>
      <c r="AY354" s="18" t="s">
        <v>175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8" t="s">
        <v>85</v>
      </c>
      <c r="BK354" s="239">
        <f>ROUND(I354*H354,2)</f>
        <v>0</v>
      </c>
      <c r="BL354" s="18" t="s">
        <v>295</v>
      </c>
      <c r="BM354" s="238" t="s">
        <v>439</v>
      </c>
    </row>
    <row r="355" s="13" customFormat="1">
      <c r="A355" s="13"/>
      <c r="B355" s="240"/>
      <c r="C355" s="241"/>
      <c r="D355" s="242" t="s">
        <v>184</v>
      </c>
      <c r="E355" s="243" t="s">
        <v>1</v>
      </c>
      <c r="F355" s="244" t="s">
        <v>291</v>
      </c>
      <c r="G355" s="241"/>
      <c r="H355" s="243" t="s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184</v>
      </c>
      <c r="AU355" s="250" t="s">
        <v>87</v>
      </c>
      <c r="AV355" s="13" t="s">
        <v>85</v>
      </c>
      <c r="AW355" s="13" t="s">
        <v>32</v>
      </c>
      <c r="AX355" s="13" t="s">
        <v>77</v>
      </c>
      <c r="AY355" s="250" t="s">
        <v>175</v>
      </c>
    </row>
    <row r="356" s="14" customFormat="1">
      <c r="A356" s="14"/>
      <c r="B356" s="251"/>
      <c r="C356" s="252"/>
      <c r="D356" s="242" t="s">
        <v>184</v>
      </c>
      <c r="E356" s="253" t="s">
        <v>1</v>
      </c>
      <c r="F356" s="254" t="s">
        <v>85</v>
      </c>
      <c r="G356" s="252"/>
      <c r="H356" s="255">
        <v>1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184</v>
      </c>
      <c r="AU356" s="261" t="s">
        <v>87</v>
      </c>
      <c r="AV356" s="14" t="s">
        <v>87</v>
      </c>
      <c r="AW356" s="14" t="s">
        <v>32</v>
      </c>
      <c r="AX356" s="14" t="s">
        <v>85</v>
      </c>
      <c r="AY356" s="261" t="s">
        <v>175</v>
      </c>
    </row>
    <row r="357" s="2" customFormat="1" ht="16.5" customHeight="1">
      <c r="A357" s="39"/>
      <c r="B357" s="40"/>
      <c r="C357" s="227" t="s">
        <v>440</v>
      </c>
      <c r="D357" s="227" t="s">
        <v>177</v>
      </c>
      <c r="E357" s="228" t="s">
        <v>441</v>
      </c>
      <c r="F357" s="229" t="s">
        <v>442</v>
      </c>
      <c r="G357" s="230" t="s">
        <v>270</v>
      </c>
      <c r="H357" s="231">
        <v>2</v>
      </c>
      <c r="I357" s="232"/>
      <c r="J357" s="233">
        <f>ROUND(I357*H357,2)</f>
        <v>0</v>
      </c>
      <c r="K357" s="229" t="s">
        <v>271</v>
      </c>
      <c r="L357" s="45"/>
      <c r="M357" s="234" t="s">
        <v>1</v>
      </c>
      <c r="N357" s="235" t="s">
        <v>42</v>
      </c>
      <c r="O357" s="92"/>
      <c r="P357" s="236">
        <f>O357*H357</f>
        <v>0</v>
      </c>
      <c r="Q357" s="236">
        <v>0</v>
      </c>
      <c r="R357" s="236">
        <f>Q357*H357</f>
        <v>0</v>
      </c>
      <c r="S357" s="236">
        <v>0.02307</v>
      </c>
      <c r="T357" s="237">
        <f>S357*H357</f>
        <v>0.04614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295</v>
      </c>
      <c r="AT357" s="238" t="s">
        <v>177</v>
      </c>
      <c r="AU357" s="238" t="s">
        <v>87</v>
      </c>
      <c r="AY357" s="18" t="s">
        <v>175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85</v>
      </c>
      <c r="BK357" s="239">
        <f>ROUND(I357*H357,2)</f>
        <v>0</v>
      </c>
      <c r="BL357" s="18" t="s">
        <v>295</v>
      </c>
      <c r="BM357" s="238" t="s">
        <v>443</v>
      </c>
    </row>
    <row r="358" s="13" customFormat="1">
      <c r="A358" s="13"/>
      <c r="B358" s="240"/>
      <c r="C358" s="241"/>
      <c r="D358" s="242" t="s">
        <v>184</v>
      </c>
      <c r="E358" s="243" t="s">
        <v>1</v>
      </c>
      <c r="F358" s="244" t="s">
        <v>291</v>
      </c>
      <c r="G358" s="241"/>
      <c r="H358" s="243" t="s">
        <v>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0" t="s">
        <v>184</v>
      </c>
      <c r="AU358" s="250" t="s">
        <v>87</v>
      </c>
      <c r="AV358" s="13" t="s">
        <v>85</v>
      </c>
      <c r="AW358" s="13" t="s">
        <v>32</v>
      </c>
      <c r="AX358" s="13" t="s">
        <v>77</v>
      </c>
      <c r="AY358" s="250" t="s">
        <v>175</v>
      </c>
    </row>
    <row r="359" s="14" customFormat="1">
      <c r="A359" s="14"/>
      <c r="B359" s="251"/>
      <c r="C359" s="252"/>
      <c r="D359" s="242" t="s">
        <v>184</v>
      </c>
      <c r="E359" s="253" t="s">
        <v>1</v>
      </c>
      <c r="F359" s="254" t="s">
        <v>87</v>
      </c>
      <c r="G359" s="252"/>
      <c r="H359" s="255">
        <v>2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184</v>
      </c>
      <c r="AU359" s="261" t="s">
        <v>87</v>
      </c>
      <c r="AV359" s="14" t="s">
        <v>87</v>
      </c>
      <c r="AW359" s="14" t="s">
        <v>32</v>
      </c>
      <c r="AX359" s="14" t="s">
        <v>85</v>
      </c>
      <c r="AY359" s="261" t="s">
        <v>175</v>
      </c>
    </row>
    <row r="360" s="2" customFormat="1" ht="16.5" customHeight="1">
      <c r="A360" s="39"/>
      <c r="B360" s="40"/>
      <c r="C360" s="227" t="s">
        <v>444</v>
      </c>
      <c r="D360" s="227" t="s">
        <v>177</v>
      </c>
      <c r="E360" s="228" t="s">
        <v>445</v>
      </c>
      <c r="F360" s="229" t="s">
        <v>446</v>
      </c>
      <c r="G360" s="230" t="s">
        <v>270</v>
      </c>
      <c r="H360" s="231">
        <v>1</v>
      </c>
      <c r="I360" s="232"/>
      <c r="J360" s="233">
        <f>ROUND(I360*H360,2)</f>
        <v>0</v>
      </c>
      <c r="K360" s="229" t="s">
        <v>271</v>
      </c>
      <c r="L360" s="45"/>
      <c r="M360" s="234" t="s">
        <v>1</v>
      </c>
      <c r="N360" s="235" t="s">
        <v>42</v>
      </c>
      <c r="O360" s="92"/>
      <c r="P360" s="236">
        <f>O360*H360</f>
        <v>0</v>
      </c>
      <c r="Q360" s="236">
        <v>0</v>
      </c>
      <c r="R360" s="236">
        <f>Q360*H360</f>
        <v>0</v>
      </c>
      <c r="S360" s="236">
        <v>0.035220000000000001</v>
      </c>
      <c r="T360" s="237">
        <f>S360*H360</f>
        <v>0.035220000000000001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8" t="s">
        <v>295</v>
      </c>
      <c r="AT360" s="238" t="s">
        <v>177</v>
      </c>
      <c r="AU360" s="238" t="s">
        <v>87</v>
      </c>
      <c r="AY360" s="18" t="s">
        <v>175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8" t="s">
        <v>85</v>
      </c>
      <c r="BK360" s="239">
        <f>ROUND(I360*H360,2)</f>
        <v>0</v>
      </c>
      <c r="BL360" s="18" t="s">
        <v>295</v>
      </c>
      <c r="BM360" s="238" t="s">
        <v>447</v>
      </c>
    </row>
    <row r="361" s="14" customFormat="1">
      <c r="A361" s="14"/>
      <c r="B361" s="251"/>
      <c r="C361" s="252"/>
      <c r="D361" s="242" t="s">
        <v>184</v>
      </c>
      <c r="E361" s="253" t="s">
        <v>1</v>
      </c>
      <c r="F361" s="254" t="s">
        <v>85</v>
      </c>
      <c r="G361" s="252"/>
      <c r="H361" s="255">
        <v>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184</v>
      </c>
      <c r="AU361" s="261" t="s">
        <v>87</v>
      </c>
      <c r="AV361" s="14" t="s">
        <v>87</v>
      </c>
      <c r="AW361" s="14" t="s">
        <v>32</v>
      </c>
      <c r="AX361" s="14" t="s">
        <v>85</v>
      </c>
      <c r="AY361" s="261" t="s">
        <v>175</v>
      </c>
    </row>
    <row r="362" s="12" customFormat="1" ht="22.8" customHeight="1">
      <c r="A362" s="12"/>
      <c r="B362" s="211"/>
      <c r="C362" s="212"/>
      <c r="D362" s="213" t="s">
        <v>76</v>
      </c>
      <c r="E362" s="225" t="s">
        <v>448</v>
      </c>
      <c r="F362" s="225" t="s">
        <v>101</v>
      </c>
      <c r="G362" s="212"/>
      <c r="H362" s="212"/>
      <c r="I362" s="215"/>
      <c r="J362" s="226">
        <f>BK362</f>
        <v>0</v>
      </c>
      <c r="K362" s="212"/>
      <c r="L362" s="217"/>
      <c r="M362" s="218"/>
      <c r="N362" s="219"/>
      <c r="O362" s="219"/>
      <c r="P362" s="220">
        <f>SUM(P363:P365)</f>
        <v>0</v>
      </c>
      <c r="Q362" s="219"/>
      <c r="R362" s="220">
        <f>SUM(R363:R365)</f>
        <v>0</v>
      </c>
      <c r="S362" s="219"/>
      <c r="T362" s="221">
        <f>SUM(T363:T365)</f>
        <v>0.0028499999999999997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2" t="s">
        <v>87</v>
      </c>
      <c r="AT362" s="223" t="s">
        <v>76</v>
      </c>
      <c r="AU362" s="223" t="s">
        <v>85</v>
      </c>
      <c r="AY362" s="222" t="s">
        <v>175</v>
      </c>
      <c r="BK362" s="224">
        <f>SUM(BK363:BK365)</f>
        <v>0</v>
      </c>
    </row>
    <row r="363" s="2" customFormat="1" ht="24.15" customHeight="1">
      <c r="A363" s="39"/>
      <c r="B363" s="40"/>
      <c r="C363" s="227" t="s">
        <v>449</v>
      </c>
      <c r="D363" s="227" t="s">
        <v>177</v>
      </c>
      <c r="E363" s="228" t="s">
        <v>450</v>
      </c>
      <c r="F363" s="229" t="s">
        <v>451</v>
      </c>
      <c r="G363" s="230" t="s">
        <v>310</v>
      </c>
      <c r="H363" s="231">
        <v>19</v>
      </c>
      <c r="I363" s="232"/>
      <c r="J363" s="233">
        <f>ROUND(I363*H363,2)</f>
        <v>0</v>
      </c>
      <c r="K363" s="229" t="s">
        <v>181</v>
      </c>
      <c r="L363" s="45"/>
      <c r="M363" s="234" t="s">
        <v>1</v>
      </c>
      <c r="N363" s="235" t="s">
        <v>42</v>
      </c>
      <c r="O363" s="92"/>
      <c r="P363" s="236">
        <f>O363*H363</f>
        <v>0</v>
      </c>
      <c r="Q363" s="236">
        <v>0</v>
      </c>
      <c r="R363" s="236">
        <f>Q363*H363</f>
        <v>0</v>
      </c>
      <c r="S363" s="236">
        <v>0.00014999999999999999</v>
      </c>
      <c r="T363" s="237">
        <f>S363*H363</f>
        <v>0.0028499999999999997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295</v>
      </c>
      <c r="AT363" s="238" t="s">
        <v>177</v>
      </c>
      <c r="AU363" s="238" t="s">
        <v>87</v>
      </c>
      <c r="AY363" s="18" t="s">
        <v>175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85</v>
      </c>
      <c r="BK363" s="239">
        <f>ROUND(I363*H363,2)</f>
        <v>0</v>
      </c>
      <c r="BL363" s="18" t="s">
        <v>295</v>
      </c>
      <c r="BM363" s="238" t="s">
        <v>452</v>
      </c>
    </row>
    <row r="364" s="13" customFormat="1">
      <c r="A364" s="13"/>
      <c r="B364" s="240"/>
      <c r="C364" s="241"/>
      <c r="D364" s="242" t="s">
        <v>184</v>
      </c>
      <c r="E364" s="243" t="s">
        <v>1</v>
      </c>
      <c r="F364" s="244" t="s">
        <v>291</v>
      </c>
      <c r="G364" s="241"/>
      <c r="H364" s="243" t="s">
        <v>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184</v>
      </c>
      <c r="AU364" s="250" t="s">
        <v>87</v>
      </c>
      <c r="AV364" s="13" t="s">
        <v>85</v>
      </c>
      <c r="AW364" s="13" t="s">
        <v>32</v>
      </c>
      <c r="AX364" s="13" t="s">
        <v>77</v>
      </c>
      <c r="AY364" s="250" t="s">
        <v>175</v>
      </c>
    </row>
    <row r="365" s="14" customFormat="1">
      <c r="A365" s="14"/>
      <c r="B365" s="251"/>
      <c r="C365" s="252"/>
      <c r="D365" s="242" t="s">
        <v>184</v>
      </c>
      <c r="E365" s="253" t="s">
        <v>1</v>
      </c>
      <c r="F365" s="254" t="s">
        <v>314</v>
      </c>
      <c r="G365" s="252"/>
      <c r="H365" s="255">
        <v>19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184</v>
      </c>
      <c r="AU365" s="261" t="s">
        <v>87</v>
      </c>
      <c r="AV365" s="14" t="s">
        <v>87</v>
      </c>
      <c r="AW365" s="14" t="s">
        <v>32</v>
      </c>
      <c r="AX365" s="14" t="s">
        <v>85</v>
      </c>
      <c r="AY365" s="261" t="s">
        <v>175</v>
      </c>
    </row>
    <row r="366" s="12" customFormat="1" ht="22.8" customHeight="1">
      <c r="A366" s="12"/>
      <c r="B366" s="211"/>
      <c r="C366" s="212"/>
      <c r="D366" s="213" t="s">
        <v>76</v>
      </c>
      <c r="E366" s="225" t="s">
        <v>453</v>
      </c>
      <c r="F366" s="225" t="s">
        <v>454</v>
      </c>
      <c r="G366" s="212"/>
      <c r="H366" s="212"/>
      <c r="I366" s="215"/>
      <c r="J366" s="226">
        <f>BK366</f>
        <v>0</v>
      </c>
      <c r="K366" s="212"/>
      <c r="L366" s="217"/>
      <c r="M366" s="218"/>
      <c r="N366" s="219"/>
      <c r="O366" s="219"/>
      <c r="P366" s="220">
        <f>SUM(P367:P373)</f>
        <v>0</v>
      </c>
      <c r="Q366" s="219"/>
      <c r="R366" s="220">
        <f>SUM(R367:R373)</f>
        <v>0</v>
      </c>
      <c r="S366" s="219"/>
      <c r="T366" s="221">
        <f>SUM(T367:T373)</f>
        <v>0.93535500000000005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22" t="s">
        <v>87</v>
      </c>
      <c r="AT366" s="223" t="s">
        <v>76</v>
      </c>
      <c r="AU366" s="223" t="s">
        <v>85</v>
      </c>
      <c r="AY366" s="222" t="s">
        <v>175</v>
      </c>
      <c r="BK366" s="224">
        <f>SUM(BK367:BK373)</f>
        <v>0</v>
      </c>
    </row>
    <row r="367" s="2" customFormat="1" ht="24.15" customHeight="1">
      <c r="A367" s="39"/>
      <c r="B367" s="40"/>
      <c r="C367" s="227" t="s">
        <v>455</v>
      </c>
      <c r="D367" s="227" t="s">
        <v>177</v>
      </c>
      <c r="E367" s="228" t="s">
        <v>456</v>
      </c>
      <c r="F367" s="229" t="s">
        <v>457</v>
      </c>
      <c r="G367" s="230" t="s">
        <v>180</v>
      </c>
      <c r="H367" s="231">
        <v>29.460000000000001</v>
      </c>
      <c r="I367" s="232"/>
      <c r="J367" s="233">
        <f>ROUND(I367*H367,2)</f>
        <v>0</v>
      </c>
      <c r="K367" s="229" t="s">
        <v>181</v>
      </c>
      <c r="L367" s="45"/>
      <c r="M367" s="234" t="s">
        <v>1</v>
      </c>
      <c r="N367" s="235" t="s">
        <v>42</v>
      </c>
      <c r="O367" s="92"/>
      <c r="P367" s="236">
        <f>O367*H367</f>
        <v>0</v>
      </c>
      <c r="Q367" s="236">
        <v>0</v>
      </c>
      <c r="R367" s="236">
        <f>Q367*H367</f>
        <v>0</v>
      </c>
      <c r="S367" s="236">
        <v>0.03175</v>
      </c>
      <c r="T367" s="237">
        <f>S367*H367</f>
        <v>0.93535500000000005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8" t="s">
        <v>295</v>
      </c>
      <c r="AT367" s="238" t="s">
        <v>177</v>
      </c>
      <c r="AU367" s="238" t="s">
        <v>87</v>
      </c>
      <c r="AY367" s="18" t="s">
        <v>175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8" t="s">
        <v>85</v>
      </c>
      <c r="BK367" s="239">
        <f>ROUND(I367*H367,2)</f>
        <v>0</v>
      </c>
      <c r="BL367" s="18" t="s">
        <v>295</v>
      </c>
      <c r="BM367" s="238" t="s">
        <v>458</v>
      </c>
    </row>
    <row r="368" s="13" customFormat="1">
      <c r="A368" s="13"/>
      <c r="B368" s="240"/>
      <c r="C368" s="241"/>
      <c r="D368" s="242" t="s">
        <v>184</v>
      </c>
      <c r="E368" s="243" t="s">
        <v>1</v>
      </c>
      <c r="F368" s="244" t="s">
        <v>313</v>
      </c>
      <c r="G368" s="241"/>
      <c r="H368" s="243" t="s">
        <v>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0" t="s">
        <v>184</v>
      </c>
      <c r="AU368" s="250" t="s">
        <v>87</v>
      </c>
      <c r="AV368" s="13" t="s">
        <v>85</v>
      </c>
      <c r="AW368" s="13" t="s">
        <v>32</v>
      </c>
      <c r="AX368" s="13" t="s">
        <v>77</v>
      </c>
      <c r="AY368" s="250" t="s">
        <v>175</v>
      </c>
    </row>
    <row r="369" s="13" customFormat="1">
      <c r="A369" s="13"/>
      <c r="B369" s="240"/>
      <c r="C369" s="241"/>
      <c r="D369" s="242" t="s">
        <v>184</v>
      </c>
      <c r="E369" s="243" t="s">
        <v>1</v>
      </c>
      <c r="F369" s="244" t="s">
        <v>459</v>
      </c>
      <c r="G369" s="241"/>
      <c r="H369" s="243" t="s">
        <v>1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0" t="s">
        <v>184</v>
      </c>
      <c r="AU369" s="250" t="s">
        <v>87</v>
      </c>
      <c r="AV369" s="13" t="s">
        <v>85</v>
      </c>
      <c r="AW369" s="13" t="s">
        <v>32</v>
      </c>
      <c r="AX369" s="13" t="s">
        <v>77</v>
      </c>
      <c r="AY369" s="250" t="s">
        <v>175</v>
      </c>
    </row>
    <row r="370" s="14" customFormat="1">
      <c r="A370" s="14"/>
      <c r="B370" s="251"/>
      <c r="C370" s="252"/>
      <c r="D370" s="242" t="s">
        <v>184</v>
      </c>
      <c r="E370" s="253" t="s">
        <v>1</v>
      </c>
      <c r="F370" s="254" t="s">
        <v>460</v>
      </c>
      <c r="G370" s="252"/>
      <c r="H370" s="255">
        <v>15.9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1" t="s">
        <v>184</v>
      </c>
      <c r="AU370" s="261" t="s">
        <v>87</v>
      </c>
      <c r="AV370" s="14" t="s">
        <v>87</v>
      </c>
      <c r="AW370" s="14" t="s">
        <v>32</v>
      </c>
      <c r="AX370" s="14" t="s">
        <v>77</v>
      </c>
      <c r="AY370" s="261" t="s">
        <v>175</v>
      </c>
    </row>
    <row r="371" s="14" customFormat="1">
      <c r="A371" s="14"/>
      <c r="B371" s="251"/>
      <c r="C371" s="252"/>
      <c r="D371" s="242" t="s">
        <v>184</v>
      </c>
      <c r="E371" s="253" t="s">
        <v>1</v>
      </c>
      <c r="F371" s="254" t="s">
        <v>461</v>
      </c>
      <c r="G371" s="252"/>
      <c r="H371" s="255">
        <v>10.560000000000001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1" t="s">
        <v>184</v>
      </c>
      <c r="AU371" s="261" t="s">
        <v>87</v>
      </c>
      <c r="AV371" s="14" t="s">
        <v>87</v>
      </c>
      <c r="AW371" s="14" t="s">
        <v>32</v>
      </c>
      <c r="AX371" s="14" t="s">
        <v>77</v>
      </c>
      <c r="AY371" s="261" t="s">
        <v>175</v>
      </c>
    </row>
    <row r="372" s="14" customFormat="1">
      <c r="A372" s="14"/>
      <c r="B372" s="251"/>
      <c r="C372" s="252"/>
      <c r="D372" s="242" t="s">
        <v>184</v>
      </c>
      <c r="E372" s="253" t="s">
        <v>1</v>
      </c>
      <c r="F372" s="254" t="s">
        <v>462</v>
      </c>
      <c r="G372" s="252"/>
      <c r="H372" s="255">
        <v>3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184</v>
      </c>
      <c r="AU372" s="261" t="s">
        <v>87</v>
      </c>
      <c r="AV372" s="14" t="s">
        <v>87</v>
      </c>
      <c r="AW372" s="14" t="s">
        <v>32</v>
      </c>
      <c r="AX372" s="14" t="s">
        <v>77</v>
      </c>
      <c r="AY372" s="261" t="s">
        <v>175</v>
      </c>
    </row>
    <row r="373" s="15" customFormat="1">
      <c r="A373" s="15"/>
      <c r="B373" s="262"/>
      <c r="C373" s="263"/>
      <c r="D373" s="242" t="s">
        <v>184</v>
      </c>
      <c r="E373" s="264" t="s">
        <v>1</v>
      </c>
      <c r="F373" s="265" t="s">
        <v>191</v>
      </c>
      <c r="G373" s="263"/>
      <c r="H373" s="266">
        <v>29.460000000000001</v>
      </c>
      <c r="I373" s="267"/>
      <c r="J373" s="263"/>
      <c r="K373" s="263"/>
      <c r="L373" s="268"/>
      <c r="M373" s="269"/>
      <c r="N373" s="270"/>
      <c r="O373" s="270"/>
      <c r="P373" s="270"/>
      <c r="Q373" s="270"/>
      <c r="R373" s="270"/>
      <c r="S373" s="270"/>
      <c r="T373" s="27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2" t="s">
        <v>184</v>
      </c>
      <c r="AU373" s="272" t="s">
        <v>87</v>
      </c>
      <c r="AV373" s="15" t="s">
        <v>182</v>
      </c>
      <c r="AW373" s="15" t="s">
        <v>32</v>
      </c>
      <c r="AX373" s="15" t="s">
        <v>85</v>
      </c>
      <c r="AY373" s="272" t="s">
        <v>175</v>
      </c>
    </row>
    <row r="374" s="12" customFormat="1" ht="22.8" customHeight="1">
      <c r="A374" s="12"/>
      <c r="B374" s="211"/>
      <c r="C374" s="212"/>
      <c r="D374" s="213" t="s">
        <v>76</v>
      </c>
      <c r="E374" s="225" t="s">
        <v>463</v>
      </c>
      <c r="F374" s="225" t="s">
        <v>464</v>
      </c>
      <c r="G374" s="212"/>
      <c r="H374" s="212"/>
      <c r="I374" s="215"/>
      <c r="J374" s="226">
        <f>BK374</f>
        <v>0</v>
      </c>
      <c r="K374" s="212"/>
      <c r="L374" s="217"/>
      <c r="M374" s="218"/>
      <c r="N374" s="219"/>
      <c r="O374" s="219"/>
      <c r="P374" s="220">
        <f>SUM(P375:P377)</f>
        <v>0</v>
      </c>
      <c r="Q374" s="219"/>
      <c r="R374" s="220">
        <f>SUM(R375:R377)</f>
        <v>0</v>
      </c>
      <c r="S374" s="219"/>
      <c r="T374" s="221">
        <f>SUM(T375:T377)</f>
        <v>0.11078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2" t="s">
        <v>87</v>
      </c>
      <c r="AT374" s="223" t="s">
        <v>76</v>
      </c>
      <c r="AU374" s="223" t="s">
        <v>85</v>
      </c>
      <c r="AY374" s="222" t="s">
        <v>175</v>
      </c>
      <c r="BK374" s="224">
        <f>SUM(BK375:BK377)</f>
        <v>0</v>
      </c>
    </row>
    <row r="375" s="2" customFormat="1" ht="24.15" customHeight="1">
      <c r="A375" s="39"/>
      <c r="B375" s="40"/>
      <c r="C375" s="227" t="s">
        <v>465</v>
      </c>
      <c r="D375" s="227" t="s">
        <v>177</v>
      </c>
      <c r="E375" s="228" t="s">
        <v>466</v>
      </c>
      <c r="F375" s="229" t="s">
        <v>467</v>
      </c>
      <c r="G375" s="230" t="s">
        <v>303</v>
      </c>
      <c r="H375" s="231">
        <v>58</v>
      </c>
      <c r="I375" s="232"/>
      <c r="J375" s="233">
        <f>ROUND(I375*H375,2)</f>
        <v>0</v>
      </c>
      <c r="K375" s="229" t="s">
        <v>181</v>
      </c>
      <c r="L375" s="45"/>
      <c r="M375" s="234" t="s">
        <v>1</v>
      </c>
      <c r="N375" s="235" t="s">
        <v>42</v>
      </c>
      <c r="O375" s="92"/>
      <c r="P375" s="236">
        <f>O375*H375</f>
        <v>0</v>
      </c>
      <c r="Q375" s="236">
        <v>0</v>
      </c>
      <c r="R375" s="236">
        <f>Q375*H375</f>
        <v>0</v>
      </c>
      <c r="S375" s="236">
        <v>0.00191</v>
      </c>
      <c r="T375" s="237">
        <f>S375*H375</f>
        <v>0.11078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8" t="s">
        <v>295</v>
      </c>
      <c r="AT375" s="238" t="s">
        <v>177</v>
      </c>
      <c r="AU375" s="238" t="s">
        <v>87</v>
      </c>
      <c r="AY375" s="18" t="s">
        <v>175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8" t="s">
        <v>85</v>
      </c>
      <c r="BK375" s="239">
        <f>ROUND(I375*H375,2)</f>
        <v>0</v>
      </c>
      <c r="BL375" s="18" t="s">
        <v>295</v>
      </c>
      <c r="BM375" s="238" t="s">
        <v>468</v>
      </c>
    </row>
    <row r="376" s="13" customFormat="1">
      <c r="A376" s="13"/>
      <c r="B376" s="240"/>
      <c r="C376" s="241"/>
      <c r="D376" s="242" t="s">
        <v>184</v>
      </c>
      <c r="E376" s="243" t="s">
        <v>1</v>
      </c>
      <c r="F376" s="244" t="s">
        <v>469</v>
      </c>
      <c r="G376" s="241"/>
      <c r="H376" s="243" t="s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184</v>
      </c>
      <c r="AU376" s="250" t="s">
        <v>87</v>
      </c>
      <c r="AV376" s="13" t="s">
        <v>85</v>
      </c>
      <c r="AW376" s="13" t="s">
        <v>32</v>
      </c>
      <c r="AX376" s="13" t="s">
        <v>77</v>
      </c>
      <c r="AY376" s="250" t="s">
        <v>175</v>
      </c>
    </row>
    <row r="377" s="14" customFormat="1">
      <c r="A377" s="14"/>
      <c r="B377" s="251"/>
      <c r="C377" s="252"/>
      <c r="D377" s="242" t="s">
        <v>184</v>
      </c>
      <c r="E377" s="253" t="s">
        <v>1</v>
      </c>
      <c r="F377" s="254" t="s">
        <v>470</v>
      </c>
      <c r="G377" s="252"/>
      <c r="H377" s="255">
        <v>58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184</v>
      </c>
      <c r="AU377" s="261" t="s">
        <v>87</v>
      </c>
      <c r="AV377" s="14" t="s">
        <v>87</v>
      </c>
      <c r="AW377" s="14" t="s">
        <v>32</v>
      </c>
      <c r="AX377" s="14" t="s">
        <v>85</v>
      </c>
      <c r="AY377" s="261" t="s">
        <v>175</v>
      </c>
    </row>
    <row r="378" s="12" customFormat="1" ht="22.8" customHeight="1">
      <c r="A378" s="12"/>
      <c r="B378" s="211"/>
      <c r="C378" s="212"/>
      <c r="D378" s="213" t="s">
        <v>76</v>
      </c>
      <c r="E378" s="225" t="s">
        <v>471</v>
      </c>
      <c r="F378" s="225" t="s">
        <v>472</v>
      </c>
      <c r="G378" s="212"/>
      <c r="H378" s="212"/>
      <c r="I378" s="215"/>
      <c r="J378" s="226">
        <f>BK378</f>
        <v>0</v>
      </c>
      <c r="K378" s="212"/>
      <c r="L378" s="217"/>
      <c r="M378" s="218"/>
      <c r="N378" s="219"/>
      <c r="O378" s="219"/>
      <c r="P378" s="220">
        <f>SUM(P379:P386)</f>
        <v>0</v>
      </c>
      <c r="Q378" s="219"/>
      <c r="R378" s="220">
        <f>SUM(R379:R386)</f>
        <v>0</v>
      </c>
      <c r="S378" s="219"/>
      <c r="T378" s="221">
        <f>SUM(T379:T386)</f>
        <v>1.21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2" t="s">
        <v>87</v>
      </c>
      <c r="AT378" s="223" t="s">
        <v>76</v>
      </c>
      <c r="AU378" s="223" t="s">
        <v>85</v>
      </c>
      <c r="AY378" s="222" t="s">
        <v>175</v>
      </c>
      <c r="BK378" s="224">
        <f>SUM(BK379:BK386)</f>
        <v>0</v>
      </c>
    </row>
    <row r="379" s="2" customFormat="1" ht="24.15" customHeight="1">
      <c r="A379" s="39"/>
      <c r="B379" s="40"/>
      <c r="C379" s="227" t="s">
        <v>473</v>
      </c>
      <c r="D379" s="227" t="s">
        <v>177</v>
      </c>
      <c r="E379" s="228" t="s">
        <v>474</v>
      </c>
      <c r="F379" s="229" t="s">
        <v>475</v>
      </c>
      <c r="G379" s="230" t="s">
        <v>310</v>
      </c>
      <c r="H379" s="231">
        <v>42</v>
      </c>
      <c r="I379" s="232"/>
      <c r="J379" s="233">
        <f>ROUND(I379*H379,2)</f>
        <v>0</v>
      </c>
      <c r="K379" s="229" t="s">
        <v>181</v>
      </c>
      <c r="L379" s="45"/>
      <c r="M379" s="234" t="s">
        <v>1</v>
      </c>
      <c r="N379" s="235" t="s">
        <v>42</v>
      </c>
      <c r="O379" s="92"/>
      <c r="P379" s="236">
        <f>O379*H379</f>
        <v>0</v>
      </c>
      <c r="Q379" s="236">
        <v>0</v>
      </c>
      <c r="R379" s="236">
        <f>Q379*H379</f>
        <v>0</v>
      </c>
      <c r="S379" s="236">
        <v>0.024</v>
      </c>
      <c r="T379" s="237">
        <f>S379*H379</f>
        <v>1.008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295</v>
      </c>
      <c r="AT379" s="238" t="s">
        <v>177</v>
      </c>
      <c r="AU379" s="238" t="s">
        <v>87</v>
      </c>
      <c r="AY379" s="18" t="s">
        <v>175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85</v>
      </c>
      <c r="BK379" s="239">
        <f>ROUND(I379*H379,2)</f>
        <v>0</v>
      </c>
      <c r="BL379" s="18" t="s">
        <v>295</v>
      </c>
      <c r="BM379" s="238" t="s">
        <v>476</v>
      </c>
    </row>
    <row r="380" s="14" customFormat="1">
      <c r="A380" s="14"/>
      <c r="B380" s="251"/>
      <c r="C380" s="252"/>
      <c r="D380" s="242" t="s">
        <v>184</v>
      </c>
      <c r="E380" s="253" t="s">
        <v>1</v>
      </c>
      <c r="F380" s="254" t="s">
        <v>477</v>
      </c>
      <c r="G380" s="252"/>
      <c r="H380" s="255">
        <v>14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184</v>
      </c>
      <c r="AU380" s="261" t="s">
        <v>87</v>
      </c>
      <c r="AV380" s="14" t="s">
        <v>87</v>
      </c>
      <c r="AW380" s="14" t="s">
        <v>32</v>
      </c>
      <c r="AX380" s="14" t="s">
        <v>77</v>
      </c>
      <c r="AY380" s="261" t="s">
        <v>175</v>
      </c>
    </row>
    <row r="381" s="14" customFormat="1">
      <c r="A381" s="14"/>
      <c r="B381" s="251"/>
      <c r="C381" s="252"/>
      <c r="D381" s="242" t="s">
        <v>184</v>
      </c>
      <c r="E381" s="253" t="s">
        <v>1</v>
      </c>
      <c r="F381" s="254" t="s">
        <v>478</v>
      </c>
      <c r="G381" s="252"/>
      <c r="H381" s="255">
        <v>28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1" t="s">
        <v>184</v>
      </c>
      <c r="AU381" s="261" t="s">
        <v>87</v>
      </c>
      <c r="AV381" s="14" t="s">
        <v>87</v>
      </c>
      <c r="AW381" s="14" t="s">
        <v>32</v>
      </c>
      <c r="AX381" s="14" t="s">
        <v>77</v>
      </c>
      <c r="AY381" s="261" t="s">
        <v>175</v>
      </c>
    </row>
    <row r="382" s="15" customFormat="1">
      <c r="A382" s="15"/>
      <c r="B382" s="262"/>
      <c r="C382" s="263"/>
      <c r="D382" s="242" t="s">
        <v>184</v>
      </c>
      <c r="E382" s="264" t="s">
        <v>1</v>
      </c>
      <c r="F382" s="265" t="s">
        <v>191</v>
      </c>
      <c r="G382" s="263"/>
      <c r="H382" s="266">
        <v>42</v>
      </c>
      <c r="I382" s="267"/>
      <c r="J382" s="263"/>
      <c r="K382" s="263"/>
      <c r="L382" s="268"/>
      <c r="M382" s="269"/>
      <c r="N382" s="270"/>
      <c r="O382" s="270"/>
      <c r="P382" s="270"/>
      <c r="Q382" s="270"/>
      <c r="R382" s="270"/>
      <c r="S382" s="270"/>
      <c r="T382" s="271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2" t="s">
        <v>184</v>
      </c>
      <c r="AU382" s="272" t="s">
        <v>87</v>
      </c>
      <c r="AV382" s="15" t="s">
        <v>182</v>
      </c>
      <c r="AW382" s="15" t="s">
        <v>32</v>
      </c>
      <c r="AX382" s="15" t="s">
        <v>85</v>
      </c>
      <c r="AY382" s="272" t="s">
        <v>175</v>
      </c>
    </row>
    <row r="383" s="2" customFormat="1" ht="24.15" customHeight="1">
      <c r="A383" s="39"/>
      <c r="B383" s="40"/>
      <c r="C383" s="227" t="s">
        <v>479</v>
      </c>
      <c r="D383" s="227" t="s">
        <v>177</v>
      </c>
      <c r="E383" s="228" t="s">
        <v>480</v>
      </c>
      <c r="F383" s="229" t="s">
        <v>481</v>
      </c>
      <c r="G383" s="230" t="s">
        <v>310</v>
      </c>
      <c r="H383" s="231">
        <v>1</v>
      </c>
      <c r="I383" s="232"/>
      <c r="J383" s="233">
        <f>ROUND(I383*H383,2)</f>
        <v>0</v>
      </c>
      <c r="K383" s="229" t="s">
        <v>181</v>
      </c>
      <c r="L383" s="45"/>
      <c r="M383" s="234" t="s">
        <v>1</v>
      </c>
      <c r="N383" s="235" t="s">
        <v>42</v>
      </c>
      <c r="O383" s="92"/>
      <c r="P383" s="236">
        <f>O383*H383</f>
        <v>0</v>
      </c>
      <c r="Q383" s="236">
        <v>0</v>
      </c>
      <c r="R383" s="236">
        <f>Q383*H383</f>
        <v>0</v>
      </c>
      <c r="S383" s="236">
        <v>0.028000000000000001</v>
      </c>
      <c r="T383" s="237">
        <f>S383*H383</f>
        <v>0.028000000000000001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8" t="s">
        <v>295</v>
      </c>
      <c r="AT383" s="238" t="s">
        <v>177</v>
      </c>
      <c r="AU383" s="238" t="s">
        <v>87</v>
      </c>
      <c r="AY383" s="18" t="s">
        <v>175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8" t="s">
        <v>85</v>
      </c>
      <c r="BK383" s="239">
        <f>ROUND(I383*H383,2)</f>
        <v>0</v>
      </c>
      <c r="BL383" s="18" t="s">
        <v>295</v>
      </c>
      <c r="BM383" s="238" t="s">
        <v>482</v>
      </c>
    </row>
    <row r="384" s="14" customFormat="1">
      <c r="A384" s="14"/>
      <c r="B384" s="251"/>
      <c r="C384" s="252"/>
      <c r="D384" s="242" t="s">
        <v>184</v>
      </c>
      <c r="E384" s="253" t="s">
        <v>1</v>
      </c>
      <c r="F384" s="254" t="s">
        <v>85</v>
      </c>
      <c r="G384" s="252"/>
      <c r="H384" s="255">
        <v>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1" t="s">
        <v>184</v>
      </c>
      <c r="AU384" s="261" t="s">
        <v>87</v>
      </c>
      <c r="AV384" s="14" t="s">
        <v>87</v>
      </c>
      <c r="AW384" s="14" t="s">
        <v>32</v>
      </c>
      <c r="AX384" s="14" t="s">
        <v>85</v>
      </c>
      <c r="AY384" s="261" t="s">
        <v>175</v>
      </c>
    </row>
    <row r="385" s="2" customFormat="1" ht="24.15" customHeight="1">
      <c r="A385" s="39"/>
      <c r="B385" s="40"/>
      <c r="C385" s="227" t="s">
        <v>483</v>
      </c>
      <c r="D385" s="227" t="s">
        <v>177</v>
      </c>
      <c r="E385" s="228" t="s">
        <v>484</v>
      </c>
      <c r="F385" s="229" t="s">
        <v>485</v>
      </c>
      <c r="G385" s="230" t="s">
        <v>270</v>
      </c>
      <c r="H385" s="231">
        <v>1</v>
      </c>
      <c r="I385" s="232"/>
      <c r="J385" s="233">
        <f>ROUND(I385*H385,2)</f>
        <v>0</v>
      </c>
      <c r="K385" s="229" t="s">
        <v>181</v>
      </c>
      <c r="L385" s="45"/>
      <c r="M385" s="234" t="s">
        <v>1</v>
      </c>
      <c r="N385" s="235" t="s">
        <v>42</v>
      </c>
      <c r="O385" s="92"/>
      <c r="P385" s="236">
        <f>O385*H385</f>
        <v>0</v>
      </c>
      <c r="Q385" s="236">
        <v>0</v>
      </c>
      <c r="R385" s="236">
        <f>Q385*H385</f>
        <v>0</v>
      </c>
      <c r="S385" s="236">
        <v>0.17399999999999999</v>
      </c>
      <c r="T385" s="237">
        <f>S385*H385</f>
        <v>0.17399999999999999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8" t="s">
        <v>295</v>
      </c>
      <c r="AT385" s="238" t="s">
        <v>177</v>
      </c>
      <c r="AU385" s="238" t="s">
        <v>87</v>
      </c>
      <c r="AY385" s="18" t="s">
        <v>175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8" t="s">
        <v>85</v>
      </c>
      <c r="BK385" s="239">
        <f>ROUND(I385*H385,2)</f>
        <v>0</v>
      </c>
      <c r="BL385" s="18" t="s">
        <v>295</v>
      </c>
      <c r="BM385" s="238" t="s">
        <v>486</v>
      </c>
    </row>
    <row r="386" s="14" customFormat="1">
      <c r="A386" s="14"/>
      <c r="B386" s="251"/>
      <c r="C386" s="252"/>
      <c r="D386" s="242" t="s">
        <v>184</v>
      </c>
      <c r="E386" s="253" t="s">
        <v>1</v>
      </c>
      <c r="F386" s="254" t="s">
        <v>85</v>
      </c>
      <c r="G386" s="252"/>
      <c r="H386" s="255">
        <v>1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184</v>
      </c>
      <c r="AU386" s="261" t="s">
        <v>87</v>
      </c>
      <c r="AV386" s="14" t="s">
        <v>87</v>
      </c>
      <c r="AW386" s="14" t="s">
        <v>32</v>
      </c>
      <c r="AX386" s="14" t="s">
        <v>85</v>
      </c>
      <c r="AY386" s="261" t="s">
        <v>175</v>
      </c>
    </row>
    <row r="387" s="12" customFormat="1" ht="22.8" customHeight="1">
      <c r="A387" s="12"/>
      <c r="B387" s="211"/>
      <c r="C387" s="212"/>
      <c r="D387" s="213" t="s">
        <v>76</v>
      </c>
      <c r="E387" s="225" t="s">
        <v>487</v>
      </c>
      <c r="F387" s="225" t="s">
        <v>488</v>
      </c>
      <c r="G387" s="212"/>
      <c r="H387" s="212"/>
      <c r="I387" s="215"/>
      <c r="J387" s="226">
        <f>BK387</f>
        <v>0</v>
      </c>
      <c r="K387" s="212"/>
      <c r="L387" s="217"/>
      <c r="M387" s="218"/>
      <c r="N387" s="219"/>
      <c r="O387" s="219"/>
      <c r="P387" s="220">
        <f>SUM(P388:P399)</f>
        <v>0</v>
      </c>
      <c r="Q387" s="219"/>
      <c r="R387" s="220">
        <f>SUM(R388:R399)</f>
        <v>0</v>
      </c>
      <c r="S387" s="219"/>
      <c r="T387" s="221">
        <f>SUM(T388:T399)</f>
        <v>0.50972000000000006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2" t="s">
        <v>87</v>
      </c>
      <c r="AT387" s="223" t="s">
        <v>76</v>
      </c>
      <c r="AU387" s="223" t="s">
        <v>85</v>
      </c>
      <c r="AY387" s="222" t="s">
        <v>175</v>
      </c>
      <c r="BK387" s="224">
        <f>SUM(BK388:BK399)</f>
        <v>0</v>
      </c>
    </row>
    <row r="388" s="2" customFormat="1" ht="24.15" customHeight="1">
      <c r="A388" s="39"/>
      <c r="B388" s="40"/>
      <c r="C388" s="227" t="s">
        <v>489</v>
      </c>
      <c r="D388" s="227" t="s">
        <v>177</v>
      </c>
      <c r="E388" s="228" t="s">
        <v>490</v>
      </c>
      <c r="F388" s="229" t="s">
        <v>491</v>
      </c>
      <c r="G388" s="230" t="s">
        <v>180</v>
      </c>
      <c r="H388" s="231">
        <v>1.8</v>
      </c>
      <c r="I388" s="232"/>
      <c r="J388" s="233">
        <f>ROUND(I388*H388,2)</f>
        <v>0</v>
      </c>
      <c r="K388" s="229" t="s">
        <v>181</v>
      </c>
      <c r="L388" s="45"/>
      <c r="M388" s="234" t="s">
        <v>1</v>
      </c>
      <c r="N388" s="235" t="s">
        <v>42</v>
      </c>
      <c r="O388" s="92"/>
      <c r="P388" s="236">
        <f>O388*H388</f>
        <v>0</v>
      </c>
      <c r="Q388" s="236">
        <v>0</v>
      </c>
      <c r="R388" s="236">
        <f>Q388*H388</f>
        <v>0</v>
      </c>
      <c r="S388" s="236">
        <v>0.02</v>
      </c>
      <c r="T388" s="237">
        <f>S388*H388</f>
        <v>0.036000000000000004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295</v>
      </c>
      <c r="AT388" s="238" t="s">
        <v>177</v>
      </c>
      <c r="AU388" s="238" t="s">
        <v>87</v>
      </c>
      <c r="AY388" s="18" t="s">
        <v>175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85</v>
      </c>
      <c r="BK388" s="239">
        <f>ROUND(I388*H388,2)</f>
        <v>0</v>
      </c>
      <c r="BL388" s="18" t="s">
        <v>295</v>
      </c>
      <c r="BM388" s="238" t="s">
        <v>492</v>
      </c>
    </row>
    <row r="389" s="13" customFormat="1">
      <c r="A389" s="13"/>
      <c r="B389" s="240"/>
      <c r="C389" s="241"/>
      <c r="D389" s="242" t="s">
        <v>184</v>
      </c>
      <c r="E389" s="243" t="s">
        <v>1</v>
      </c>
      <c r="F389" s="244" t="s">
        <v>291</v>
      </c>
      <c r="G389" s="241"/>
      <c r="H389" s="243" t="s">
        <v>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0" t="s">
        <v>184</v>
      </c>
      <c r="AU389" s="250" t="s">
        <v>87</v>
      </c>
      <c r="AV389" s="13" t="s">
        <v>85</v>
      </c>
      <c r="AW389" s="13" t="s">
        <v>32</v>
      </c>
      <c r="AX389" s="13" t="s">
        <v>77</v>
      </c>
      <c r="AY389" s="250" t="s">
        <v>175</v>
      </c>
    </row>
    <row r="390" s="14" customFormat="1">
      <c r="A390" s="14"/>
      <c r="B390" s="251"/>
      <c r="C390" s="252"/>
      <c r="D390" s="242" t="s">
        <v>184</v>
      </c>
      <c r="E390" s="253" t="s">
        <v>1</v>
      </c>
      <c r="F390" s="254" t="s">
        <v>493</v>
      </c>
      <c r="G390" s="252"/>
      <c r="H390" s="255">
        <v>1.8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184</v>
      </c>
      <c r="AU390" s="261" t="s">
        <v>87</v>
      </c>
      <c r="AV390" s="14" t="s">
        <v>87</v>
      </c>
      <c r="AW390" s="14" t="s">
        <v>32</v>
      </c>
      <c r="AX390" s="14" t="s">
        <v>85</v>
      </c>
      <c r="AY390" s="261" t="s">
        <v>175</v>
      </c>
    </row>
    <row r="391" s="2" customFormat="1" ht="16.5" customHeight="1">
      <c r="A391" s="39"/>
      <c r="B391" s="40"/>
      <c r="C391" s="227" t="s">
        <v>494</v>
      </c>
      <c r="D391" s="227" t="s">
        <v>177</v>
      </c>
      <c r="E391" s="228" t="s">
        <v>495</v>
      </c>
      <c r="F391" s="229" t="s">
        <v>496</v>
      </c>
      <c r="G391" s="230" t="s">
        <v>303</v>
      </c>
      <c r="H391" s="231">
        <v>3.6000000000000001</v>
      </c>
      <c r="I391" s="232"/>
      <c r="J391" s="233">
        <f>ROUND(I391*H391,2)</f>
        <v>0</v>
      </c>
      <c r="K391" s="229" t="s">
        <v>181</v>
      </c>
      <c r="L391" s="45"/>
      <c r="M391" s="234" t="s">
        <v>1</v>
      </c>
      <c r="N391" s="235" t="s">
        <v>42</v>
      </c>
      <c r="O391" s="92"/>
      <c r="P391" s="236">
        <f>O391*H391</f>
        <v>0</v>
      </c>
      <c r="Q391" s="236">
        <v>0</v>
      </c>
      <c r="R391" s="236">
        <f>Q391*H391</f>
        <v>0</v>
      </c>
      <c r="S391" s="236">
        <v>0.00020000000000000001</v>
      </c>
      <c r="T391" s="237">
        <f>S391*H391</f>
        <v>0.00072000000000000005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8" t="s">
        <v>295</v>
      </c>
      <c r="AT391" s="238" t="s">
        <v>177</v>
      </c>
      <c r="AU391" s="238" t="s">
        <v>87</v>
      </c>
      <c r="AY391" s="18" t="s">
        <v>175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8" t="s">
        <v>85</v>
      </c>
      <c r="BK391" s="239">
        <f>ROUND(I391*H391,2)</f>
        <v>0</v>
      </c>
      <c r="BL391" s="18" t="s">
        <v>295</v>
      </c>
      <c r="BM391" s="238" t="s">
        <v>497</v>
      </c>
    </row>
    <row r="392" s="13" customFormat="1">
      <c r="A392" s="13"/>
      <c r="B392" s="240"/>
      <c r="C392" s="241"/>
      <c r="D392" s="242" t="s">
        <v>184</v>
      </c>
      <c r="E392" s="243" t="s">
        <v>1</v>
      </c>
      <c r="F392" s="244" t="s">
        <v>291</v>
      </c>
      <c r="G392" s="241"/>
      <c r="H392" s="243" t="s">
        <v>1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0" t="s">
        <v>184</v>
      </c>
      <c r="AU392" s="250" t="s">
        <v>87</v>
      </c>
      <c r="AV392" s="13" t="s">
        <v>85</v>
      </c>
      <c r="AW392" s="13" t="s">
        <v>32</v>
      </c>
      <c r="AX392" s="13" t="s">
        <v>77</v>
      </c>
      <c r="AY392" s="250" t="s">
        <v>175</v>
      </c>
    </row>
    <row r="393" s="14" customFormat="1">
      <c r="A393" s="14"/>
      <c r="B393" s="251"/>
      <c r="C393" s="252"/>
      <c r="D393" s="242" t="s">
        <v>184</v>
      </c>
      <c r="E393" s="253" t="s">
        <v>1</v>
      </c>
      <c r="F393" s="254" t="s">
        <v>498</v>
      </c>
      <c r="G393" s="252"/>
      <c r="H393" s="255">
        <v>3.6000000000000001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184</v>
      </c>
      <c r="AU393" s="261" t="s">
        <v>87</v>
      </c>
      <c r="AV393" s="14" t="s">
        <v>87</v>
      </c>
      <c r="AW393" s="14" t="s">
        <v>32</v>
      </c>
      <c r="AX393" s="14" t="s">
        <v>85</v>
      </c>
      <c r="AY393" s="261" t="s">
        <v>175</v>
      </c>
    </row>
    <row r="394" s="2" customFormat="1" ht="16.5" customHeight="1">
      <c r="A394" s="39"/>
      <c r="B394" s="40"/>
      <c r="C394" s="227" t="s">
        <v>499</v>
      </c>
      <c r="D394" s="227" t="s">
        <v>177</v>
      </c>
      <c r="E394" s="228" t="s">
        <v>500</v>
      </c>
      <c r="F394" s="229" t="s">
        <v>501</v>
      </c>
      <c r="G394" s="230" t="s">
        <v>303</v>
      </c>
      <c r="H394" s="231">
        <v>9.3000000000000007</v>
      </c>
      <c r="I394" s="232"/>
      <c r="J394" s="233">
        <f>ROUND(I394*H394,2)</f>
        <v>0</v>
      </c>
      <c r="K394" s="229" t="s">
        <v>181</v>
      </c>
      <c r="L394" s="45"/>
      <c r="M394" s="234" t="s">
        <v>1</v>
      </c>
      <c r="N394" s="235" t="s">
        <v>42</v>
      </c>
      <c r="O394" s="92"/>
      <c r="P394" s="236">
        <f>O394*H394</f>
        <v>0</v>
      </c>
      <c r="Q394" s="236">
        <v>0</v>
      </c>
      <c r="R394" s="236">
        <f>Q394*H394</f>
        <v>0</v>
      </c>
      <c r="S394" s="236">
        <v>0.050000000000000003</v>
      </c>
      <c r="T394" s="237">
        <f>S394*H394</f>
        <v>0.46500000000000008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8" t="s">
        <v>295</v>
      </c>
      <c r="AT394" s="238" t="s">
        <v>177</v>
      </c>
      <c r="AU394" s="238" t="s">
        <v>87</v>
      </c>
      <c r="AY394" s="18" t="s">
        <v>175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8" t="s">
        <v>85</v>
      </c>
      <c r="BK394" s="239">
        <f>ROUND(I394*H394,2)</f>
        <v>0</v>
      </c>
      <c r="BL394" s="18" t="s">
        <v>295</v>
      </c>
      <c r="BM394" s="238" t="s">
        <v>502</v>
      </c>
    </row>
    <row r="395" s="13" customFormat="1">
      <c r="A395" s="13"/>
      <c r="B395" s="240"/>
      <c r="C395" s="241"/>
      <c r="D395" s="242" t="s">
        <v>184</v>
      </c>
      <c r="E395" s="243" t="s">
        <v>1</v>
      </c>
      <c r="F395" s="244" t="s">
        <v>503</v>
      </c>
      <c r="G395" s="241"/>
      <c r="H395" s="243" t="s">
        <v>1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0" t="s">
        <v>184</v>
      </c>
      <c r="AU395" s="250" t="s">
        <v>87</v>
      </c>
      <c r="AV395" s="13" t="s">
        <v>85</v>
      </c>
      <c r="AW395" s="13" t="s">
        <v>32</v>
      </c>
      <c r="AX395" s="13" t="s">
        <v>77</v>
      </c>
      <c r="AY395" s="250" t="s">
        <v>175</v>
      </c>
    </row>
    <row r="396" s="14" customFormat="1">
      <c r="A396" s="14"/>
      <c r="B396" s="251"/>
      <c r="C396" s="252"/>
      <c r="D396" s="242" t="s">
        <v>184</v>
      </c>
      <c r="E396" s="253" t="s">
        <v>1</v>
      </c>
      <c r="F396" s="254" t="s">
        <v>504</v>
      </c>
      <c r="G396" s="252"/>
      <c r="H396" s="255">
        <v>9.3000000000000007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1" t="s">
        <v>184</v>
      </c>
      <c r="AU396" s="261" t="s">
        <v>87</v>
      </c>
      <c r="AV396" s="14" t="s">
        <v>87</v>
      </c>
      <c r="AW396" s="14" t="s">
        <v>32</v>
      </c>
      <c r="AX396" s="14" t="s">
        <v>85</v>
      </c>
      <c r="AY396" s="261" t="s">
        <v>175</v>
      </c>
    </row>
    <row r="397" s="2" customFormat="1" ht="24.15" customHeight="1">
      <c r="A397" s="39"/>
      <c r="B397" s="40"/>
      <c r="C397" s="227" t="s">
        <v>505</v>
      </c>
      <c r="D397" s="227" t="s">
        <v>177</v>
      </c>
      <c r="E397" s="228" t="s">
        <v>506</v>
      </c>
      <c r="F397" s="229" t="s">
        <v>507</v>
      </c>
      <c r="G397" s="230" t="s">
        <v>508</v>
      </c>
      <c r="H397" s="231">
        <v>8</v>
      </c>
      <c r="I397" s="232"/>
      <c r="J397" s="233">
        <f>ROUND(I397*H397,2)</f>
        <v>0</v>
      </c>
      <c r="K397" s="229" t="s">
        <v>181</v>
      </c>
      <c r="L397" s="45"/>
      <c r="M397" s="234" t="s">
        <v>1</v>
      </c>
      <c r="N397" s="235" t="s">
        <v>42</v>
      </c>
      <c r="O397" s="92"/>
      <c r="P397" s="236">
        <f>O397*H397</f>
        <v>0</v>
      </c>
      <c r="Q397" s="236">
        <v>0</v>
      </c>
      <c r="R397" s="236">
        <f>Q397*H397</f>
        <v>0</v>
      </c>
      <c r="S397" s="236">
        <v>0.001</v>
      </c>
      <c r="T397" s="237">
        <f>S397*H397</f>
        <v>0.0080000000000000002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8" t="s">
        <v>295</v>
      </c>
      <c r="AT397" s="238" t="s">
        <v>177</v>
      </c>
      <c r="AU397" s="238" t="s">
        <v>87</v>
      </c>
      <c r="AY397" s="18" t="s">
        <v>175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8" t="s">
        <v>85</v>
      </c>
      <c r="BK397" s="239">
        <f>ROUND(I397*H397,2)</f>
        <v>0</v>
      </c>
      <c r="BL397" s="18" t="s">
        <v>295</v>
      </c>
      <c r="BM397" s="238" t="s">
        <v>509</v>
      </c>
    </row>
    <row r="398" s="13" customFormat="1">
      <c r="A398" s="13"/>
      <c r="B398" s="240"/>
      <c r="C398" s="241"/>
      <c r="D398" s="242" t="s">
        <v>184</v>
      </c>
      <c r="E398" s="243" t="s">
        <v>1</v>
      </c>
      <c r="F398" s="244" t="s">
        <v>510</v>
      </c>
      <c r="G398" s="241"/>
      <c r="H398" s="243" t="s">
        <v>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0" t="s">
        <v>184</v>
      </c>
      <c r="AU398" s="250" t="s">
        <v>87</v>
      </c>
      <c r="AV398" s="13" t="s">
        <v>85</v>
      </c>
      <c r="AW398" s="13" t="s">
        <v>32</v>
      </c>
      <c r="AX398" s="13" t="s">
        <v>77</v>
      </c>
      <c r="AY398" s="250" t="s">
        <v>175</v>
      </c>
    </row>
    <row r="399" s="14" customFormat="1">
      <c r="A399" s="14"/>
      <c r="B399" s="251"/>
      <c r="C399" s="252"/>
      <c r="D399" s="242" t="s">
        <v>184</v>
      </c>
      <c r="E399" s="253" t="s">
        <v>1</v>
      </c>
      <c r="F399" s="254" t="s">
        <v>230</v>
      </c>
      <c r="G399" s="252"/>
      <c r="H399" s="255">
        <v>8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184</v>
      </c>
      <c r="AU399" s="261" t="s">
        <v>87</v>
      </c>
      <c r="AV399" s="14" t="s">
        <v>87</v>
      </c>
      <c r="AW399" s="14" t="s">
        <v>32</v>
      </c>
      <c r="AX399" s="14" t="s">
        <v>85</v>
      </c>
      <c r="AY399" s="261" t="s">
        <v>175</v>
      </c>
    </row>
    <row r="400" s="12" customFormat="1" ht="22.8" customHeight="1">
      <c r="A400" s="12"/>
      <c r="B400" s="211"/>
      <c r="C400" s="212"/>
      <c r="D400" s="213" t="s">
        <v>76</v>
      </c>
      <c r="E400" s="225" t="s">
        <v>511</v>
      </c>
      <c r="F400" s="225" t="s">
        <v>512</v>
      </c>
      <c r="G400" s="212"/>
      <c r="H400" s="212"/>
      <c r="I400" s="215"/>
      <c r="J400" s="226">
        <f>BK400</f>
        <v>0</v>
      </c>
      <c r="K400" s="212"/>
      <c r="L400" s="217"/>
      <c r="M400" s="218"/>
      <c r="N400" s="219"/>
      <c r="O400" s="219"/>
      <c r="P400" s="220">
        <f>SUM(P401:P434)</f>
        <v>0</v>
      </c>
      <c r="Q400" s="219"/>
      <c r="R400" s="220">
        <f>SUM(R401:R434)</f>
        <v>0</v>
      </c>
      <c r="S400" s="219"/>
      <c r="T400" s="221">
        <f>SUM(T401:T434)</f>
        <v>0.68142000000000003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22" t="s">
        <v>87</v>
      </c>
      <c r="AT400" s="223" t="s">
        <v>76</v>
      </c>
      <c r="AU400" s="223" t="s">
        <v>85</v>
      </c>
      <c r="AY400" s="222" t="s">
        <v>175</v>
      </c>
      <c r="BK400" s="224">
        <f>SUM(BK401:BK434)</f>
        <v>0</v>
      </c>
    </row>
    <row r="401" s="2" customFormat="1" ht="24.15" customHeight="1">
      <c r="A401" s="39"/>
      <c r="B401" s="40"/>
      <c r="C401" s="227" t="s">
        <v>513</v>
      </c>
      <c r="D401" s="227" t="s">
        <v>177</v>
      </c>
      <c r="E401" s="228" t="s">
        <v>514</v>
      </c>
      <c r="F401" s="229" t="s">
        <v>515</v>
      </c>
      <c r="G401" s="230" t="s">
        <v>180</v>
      </c>
      <c r="H401" s="231">
        <v>227.13999999999999</v>
      </c>
      <c r="I401" s="232"/>
      <c r="J401" s="233">
        <f>ROUND(I401*H401,2)</f>
        <v>0</v>
      </c>
      <c r="K401" s="229" t="s">
        <v>181</v>
      </c>
      <c r="L401" s="45"/>
      <c r="M401" s="234" t="s">
        <v>1</v>
      </c>
      <c r="N401" s="235" t="s">
        <v>42</v>
      </c>
      <c r="O401" s="92"/>
      <c r="P401" s="236">
        <f>O401*H401</f>
        <v>0</v>
      </c>
      <c r="Q401" s="236">
        <v>0</v>
      </c>
      <c r="R401" s="236">
        <f>Q401*H401</f>
        <v>0</v>
      </c>
      <c r="S401" s="236">
        <v>0.0030000000000000001</v>
      </c>
      <c r="T401" s="237">
        <f>S401*H401</f>
        <v>0.68142000000000003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8" t="s">
        <v>295</v>
      </c>
      <c r="AT401" s="238" t="s">
        <v>177</v>
      </c>
      <c r="AU401" s="238" t="s">
        <v>87</v>
      </c>
      <c r="AY401" s="18" t="s">
        <v>175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8" t="s">
        <v>85</v>
      </c>
      <c r="BK401" s="239">
        <f>ROUND(I401*H401,2)</f>
        <v>0</v>
      </c>
      <c r="BL401" s="18" t="s">
        <v>295</v>
      </c>
      <c r="BM401" s="238" t="s">
        <v>516</v>
      </c>
    </row>
    <row r="402" s="13" customFormat="1">
      <c r="A402" s="13"/>
      <c r="B402" s="240"/>
      <c r="C402" s="241"/>
      <c r="D402" s="242" t="s">
        <v>184</v>
      </c>
      <c r="E402" s="243" t="s">
        <v>1</v>
      </c>
      <c r="F402" s="244" t="s">
        <v>204</v>
      </c>
      <c r="G402" s="241"/>
      <c r="H402" s="243" t="s">
        <v>1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0" t="s">
        <v>184</v>
      </c>
      <c r="AU402" s="250" t="s">
        <v>87</v>
      </c>
      <c r="AV402" s="13" t="s">
        <v>85</v>
      </c>
      <c r="AW402" s="13" t="s">
        <v>32</v>
      </c>
      <c r="AX402" s="13" t="s">
        <v>77</v>
      </c>
      <c r="AY402" s="250" t="s">
        <v>175</v>
      </c>
    </row>
    <row r="403" s="13" customFormat="1">
      <c r="A403" s="13"/>
      <c r="B403" s="240"/>
      <c r="C403" s="241"/>
      <c r="D403" s="242" t="s">
        <v>184</v>
      </c>
      <c r="E403" s="243" t="s">
        <v>1</v>
      </c>
      <c r="F403" s="244" t="s">
        <v>215</v>
      </c>
      <c r="G403" s="241"/>
      <c r="H403" s="243" t="s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0" t="s">
        <v>184</v>
      </c>
      <c r="AU403" s="250" t="s">
        <v>87</v>
      </c>
      <c r="AV403" s="13" t="s">
        <v>85</v>
      </c>
      <c r="AW403" s="13" t="s">
        <v>32</v>
      </c>
      <c r="AX403" s="13" t="s">
        <v>77</v>
      </c>
      <c r="AY403" s="250" t="s">
        <v>175</v>
      </c>
    </row>
    <row r="404" s="13" customFormat="1">
      <c r="A404" s="13"/>
      <c r="B404" s="240"/>
      <c r="C404" s="241"/>
      <c r="D404" s="242" t="s">
        <v>184</v>
      </c>
      <c r="E404" s="243" t="s">
        <v>1</v>
      </c>
      <c r="F404" s="244" t="s">
        <v>517</v>
      </c>
      <c r="G404" s="241"/>
      <c r="H404" s="243" t="s">
        <v>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0" t="s">
        <v>184</v>
      </c>
      <c r="AU404" s="250" t="s">
        <v>87</v>
      </c>
      <c r="AV404" s="13" t="s">
        <v>85</v>
      </c>
      <c r="AW404" s="13" t="s">
        <v>32</v>
      </c>
      <c r="AX404" s="13" t="s">
        <v>77</v>
      </c>
      <c r="AY404" s="250" t="s">
        <v>175</v>
      </c>
    </row>
    <row r="405" s="13" customFormat="1">
      <c r="A405" s="13"/>
      <c r="B405" s="240"/>
      <c r="C405" s="241"/>
      <c r="D405" s="242" t="s">
        <v>184</v>
      </c>
      <c r="E405" s="243" t="s">
        <v>1</v>
      </c>
      <c r="F405" s="244" t="s">
        <v>244</v>
      </c>
      <c r="G405" s="241"/>
      <c r="H405" s="243" t="s">
        <v>1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0" t="s">
        <v>184</v>
      </c>
      <c r="AU405" s="250" t="s">
        <v>87</v>
      </c>
      <c r="AV405" s="13" t="s">
        <v>85</v>
      </c>
      <c r="AW405" s="13" t="s">
        <v>32</v>
      </c>
      <c r="AX405" s="13" t="s">
        <v>77</v>
      </c>
      <c r="AY405" s="250" t="s">
        <v>175</v>
      </c>
    </row>
    <row r="406" s="14" customFormat="1">
      <c r="A406" s="14"/>
      <c r="B406" s="251"/>
      <c r="C406" s="252"/>
      <c r="D406" s="242" t="s">
        <v>184</v>
      </c>
      <c r="E406" s="253" t="s">
        <v>1</v>
      </c>
      <c r="F406" s="254" t="s">
        <v>518</v>
      </c>
      <c r="G406" s="252"/>
      <c r="H406" s="255">
        <v>11.18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1" t="s">
        <v>184</v>
      </c>
      <c r="AU406" s="261" t="s">
        <v>87</v>
      </c>
      <c r="AV406" s="14" t="s">
        <v>87</v>
      </c>
      <c r="AW406" s="14" t="s">
        <v>32</v>
      </c>
      <c r="AX406" s="14" t="s">
        <v>77</v>
      </c>
      <c r="AY406" s="261" t="s">
        <v>175</v>
      </c>
    </row>
    <row r="407" s="13" customFormat="1">
      <c r="A407" s="13"/>
      <c r="B407" s="240"/>
      <c r="C407" s="241"/>
      <c r="D407" s="242" t="s">
        <v>184</v>
      </c>
      <c r="E407" s="243" t="s">
        <v>1</v>
      </c>
      <c r="F407" s="244" t="s">
        <v>246</v>
      </c>
      <c r="G407" s="241"/>
      <c r="H407" s="243" t="s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0" t="s">
        <v>184</v>
      </c>
      <c r="AU407" s="250" t="s">
        <v>87</v>
      </c>
      <c r="AV407" s="13" t="s">
        <v>85</v>
      </c>
      <c r="AW407" s="13" t="s">
        <v>32</v>
      </c>
      <c r="AX407" s="13" t="s">
        <v>77</v>
      </c>
      <c r="AY407" s="250" t="s">
        <v>175</v>
      </c>
    </row>
    <row r="408" s="14" customFormat="1">
      <c r="A408" s="14"/>
      <c r="B408" s="251"/>
      <c r="C408" s="252"/>
      <c r="D408" s="242" t="s">
        <v>184</v>
      </c>
      <c r="E408" s="253" t="s">
        <v>1</v>
      </c>
      <c r="F408" s="254" t="s">
        <v>519</v>
      </c>
      <c r="G408" s="252"/>
      <c r="H408" s="255">
        <v>13.07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1" t="s">
        <v>184</v>
      </c>
      <c r="AU408" s="261" t="s">
        <v>87</v>
      </c>
      <c r="AV408" s="14" t="s">
        <v>87</v>
      </c>
      <c r="AW408" s="14" t="s">
        <v>32</v>
      </c>
      <c r="AX408" s="14" t="s">
        <v>77</v>
      </c>
      <c r="AY408" s="261" t="s">
        <v>175</v>
      </c>
    </row>
    <row r="409" s="13" customFormat="1">
      <c r="A409" s="13"/>
      <c r="B409" s="240"/>
      <c r="C409" s="241"/>
      <c r="D409" s="242" t="s">
        <v>184</v>
      </c>
      <c r="E409" s="243" t="s">
        <v>1</v>
      </c>
      <c r="F409" s="244" t="s">
        <v>248</v>
      </c>
      <c r="G409" s="241"/>
      <c r="H409" s="243" t="s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0" t="s">
        <v>184</v>
      </c>
      <c r="AU409" s="250" t="s">
        <v>87</v>
      </c>
      <c r="AV409" s="13" t="s">
        <v>85</v>
      </c>
      <c r="AW409" s="13" t="s">
        <v>32</v>
      </c>
      <c r="AX409" s="13" t="s">
        <v>77</v>
      </c>
      <c r="AY409" s="250" t="s">
        <v>175</v>
      </c>
    </row>
    <row r="410" s="14" customFormat="1">
      <c r="A410" s="14"/>
      <c r="B410" s="251"/>
      <c r="C410" s="252"/>
      <c r="D410" s="242" t="s">
        <v>184</v>
      </c>
      <c r="E410" s="253" t="s">
        <v>1</v>
      </c>
      <c r="F410" s="254" t="s">
        <v>520</v>
      </c>
      <c r="G410" s="252"/>
      <c r="H410" s="255">
        <v>28.620000000000001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1" t="s">
        <v>184</v>
      </c>
      <c r="AU410" s="261" t="s">
        <v>87</v>
      </c>
      <c r="AV410" s="14" t="s">
        <v>87</v>
      </c>
      <c r="AW410" s="14" t="s">
        <v>32</v>
      </c>
      <c r="AX410" s="14" t="s">
        <v>77</v>
      </c>
      <c r="AY410" s="261" t="s">
        <v>175</v>
      </c>
    </row>
    <row r="411" s="13" customFormat="1">
      <c r="A411" s="13"/>
      <c r="B411" s="240"/>
      <c r="C411" s="241"/>
      <c r="D411" s="242" t="s">
        <v>184</v>
      </c>
      <c r="E411" s="243" t="s">
        <v>1</v>
      </c>
      <c r="F411" s="244" t="s">
        <v>250</v>
      </c>
      <c r="G411" s="241"/>
      <c r="H411" s="243" t="s">
        <v>1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0" t="s">
        <v>184</v>
      </c>
      <c r="AU411" s="250" t="s">
        <v>87</v>
      </c>
      <c r="AV411" s="13" t="s">
        <v>85</v>
      </c>
      <c r="AW411" s="13" t="s">
        <v>32</v>
      </c>
      <c r="AX411" s="13" t="s">
        <v>77</v>
      </c>
      <c r="AY411" s="250" t="s">
        <v>175</v>
      </c>
    </row>
    <row r="412" s="14" customFormat="1">
      <c r="A412" s="14"/>
      <c r="B412" s="251"/>
      <c r="C412" s="252"/>
      <c r="D412" s="242" t="s">
        <v>184</v>
      </c>
      <c r="E412" s="253" t="s">
        <v>1</v>
      </c>
      <c r="F412" s="254" t="s">
        <v>521</v>
      </c>
      <c r="G412" s="252"/>
      <c r="H412" s="255">
        <v>11.73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1" t="s">
        <v>184</v>
      </c>
      <c r="AU412" s="261" t="s">
        <v>87</v>
      </c>
      <c r="AV412" s="14" t="s">
        <v>87</v>
      </c>
      <c r="AW412" s="14" t="s">
        <v>32</v>
      </c>
      <c r="AX412" s="14" t="s">
        <v>77</v>
      </c>
      <c r="AY412" s="261" t="s">
        <v>175</v>
      </c>
    </row>
    <row r="413" s="13" customFormat="1">
      <c r="A413" s="13"/>
      <c r="B413" s="240"/>
      <c r="C413" s="241"/>
      <c r="D413" s="242" t="s">
        <v>184</v>
      </c>
      <c r="E413" s="243" t="s">
        <v>1</v>
      </c>
      <c r="F413" s="244" t="s">
        <v>252</v>
      </c>
      <c r="G413" s="241"/>
      <c r="H413" s="243" t="s">
        <v>1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0" t="s">
        <v>184</v>
      </c>
      <c r="AU413" s="250" t="s">
        <v>87</v>
      </c>
      <c r="AV413" s="13" t="s">
        <v>85</v>
      </c>
      <c r="AW413" s="13" t="s">
        <v>32</v>
      </c>
      <c r="AX413" s="13" t="s">
        <v>77</v>
      </c>
      <c r="AY413" s="250" t="s">
        <v>175</v>
      </c>
    </row>
    <row r="414" s="14" customFormat="1">
      <c r="A414" s="14"/>
      <c r="B414" s="251"/>
      <c r="C414" s="252"/>
      <c r="D414" s="242" t="s">
        <v>184</v>
      </c>
      <c r="E414" s="253" t="s">
        <v>1</v>
      </c>
      <c r="F414" s="254" t="s">
        <v>522</v>
      </c>
      <c r="G414" s="252"/>
      <c r="H414" s="255">
        <v>11.75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1" t="s">
        <v>184</v>
      </c>
      <c r="AU414" s="261" t="s">
        <v>87</v>
      </c>
      <c r="AV414" s="14" t="s">
        <v>87</v>
      </c>
      <c r="AW414" s="14" t="s">
        <v>32</v>
      </c>
      <c r="AX414" s="14" t="s">
        <v>77</v>
      </c>
      <c r="AY414" s="261" t="s">
        <v>175</v>
      </c>
    </row>
    <row r="415" s="16" customFormat="1">
      <c r="A415" s="16"/>
      <c r="B415" s="273"/>
      <c r="C415" s="274"/>
      <c r="D415" s="242" t="s">
        <v>184</v>
      </c>
      <c r="E415" s="275" t="s">
        <v>1</v>
      </c>
      <c r="F415" s="276" t="s">
        <v>208</v>
      </c>
      <c r="G415" s="274"/>
      <c r="H415" s="277">
        <v>76.350000000000009</v>
      </c>
      <c r="I415" s="278"/>
      <c r="J415" s="274"/>
      <c r="K415" s="274"/>
      <c r="L415" s="279"/>
      <c r="M415" s="280"/>
      <c r="N415" s="281"/>
      <c r="O415" s="281"/>
      <c r="P415" s="281"/>
      <c r="Q415" s="281"/>
      <c r="R415" s="281"/>
      <c r="S415" s="281"/>
      <c r="T415" s="282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83" t="s">
        <v>184</v>
      </c>
      <c r="AU415" s="283" t="s">
        <v>87</v>
      </c>
      <c r="AV415" s="16" t="s">
        <v>192</v>
      </c>
      <c r="AW415" s="16" t="s">
        <v>32</v>
      </c>
      <c r="AX415" s="16" t="s">
        <v>77</v>
      </c>
      <c r="AY415" s="283" t="s">
        <v>175</v>
      </c>
    </row>
    <row r="416" s="13" customFormat="1">
      <c r="A416" s="13"/>
      <c r="B416" s="240"/>
      <c r="C416" s="241"/>
      <c r="D416" s="242" t="s">
        <v>184</v>
      </c>
      <c r="E416" s="243" t="s">
        <v>1</v>
      </c>
      <c r="F416" s="244" t="s">
        <v>209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184</v>
      </c>
      <c r="AU416" s="250" t="s">
        <v>87</v>
      </c>
      <c r="AV416" s="13" t="s">
        <v>85</v>
      </c>
      <c r="AW416" s="13" t="s">
        <v>32</v>
      </c>
      <c r="AX416" s="13" t="s">
        <v>77</v>
      </c>
      <c r="AY416" s="250" t="s">
        <v>175</v>
      </c>
    </row>
    <row r="417" s="13" customFormat="1">
      <c r="A417" s="13"/>
      <c r="B417" s="240"/>
      <c r="C417" s="241"/>
      <c r="D417" s="242" t="s">
        <v>184</v>
      </c>
      <c r="E417" s="243" t="s">
        <v>1</v>
      </c>
      <c r="F417" s="244" t="s">
        <v>523</v>
      </c>
      <c r="G417" s="241"/>
      <c r="H417" s="243" t="s">
        <v>1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0" t="s">
        <v>184</v>
      </c>
      <c r="AU417" s="250" t="s">
        <v>87</v>
      </c>
      <c r="AV417" s="13" t="s">
        <v>85</v>
      </c>
      <c r="AW417" s="13" t="s">
        <v>32</v>
      </c>
      <c r="AX417" s="13" t="s">
        <v>77</v>
      </c>
      <c r="AY417" s="250" t="s">
        <v>175</v>
      </c>
    </row>
    <row r="418" s="14" customFormat="1">
      <c r="A418" s="14"/>
      <c r="B418" s="251"/>
      <c r="C418" s="252"/>
      <c r="D418" s="242" t="s">
        <v>184</v>
      </c>
      <c r="E418" s="253" t="s">
        <v>1</v>
      </c>
      <c r="F418" s="254" t="s">
        <v>524</v>
      </c>
      <c r="G418" s="252"/>
      <c r="H418" s="255">
        <v>17.23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1" t="s">
        <v>184</v>
      </c>
      <c r="AU418" s="261" t="s">
        <v>87</v>
      </c>
      <c r="AV418" s="14" t="s">
        <v>87</v>
      </c>
      <c r="AW418" s="14" t="s">
        <v>32</v>
      </c>
      <c r="AX418" s="14" t="s">
        <v>77</v>
      </c>
      <c r="AY418" s="261" t="s">
        <v>175</v>
      </c>
    </row>
    <row r="419" s="13" customFormat="1">
      <c r="A419" s="13"/>
      <c r="B419" s="240"/>
      <c r="C419" s="241"/>
      <c r="D419" s="242" t="s">
        <v>184</v>
      </c>
      <c r="E419" s="243" t="s">
        <v>1</v>
      </c>
      <c r="F419" s="244" t="s">
        <v>525</v>
      </c>
      <c r="G419" s="241"/>
      <c r="H419" s="243" t="s">
        <v>1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0" t="s">
        <v>184</v>
      </c>
      <c r="AU419" s="250" t="s">
        <v>87</v>
      </c>
      <c r="AV419" s="13" t="s">
        <v>85</v>
      </c>
      <c r="AW419" s="13" t="s">
        <v>32</v>
      </c>
      <c r="AX419" s="13" t="s">
        <v>77</v>
      </c>
      <c r="AY419" s="250" t="s">
        <v>175</v>
      </c>
    </row>
    <row r="420" s="14" customFormat="1">
      <c r="A420" s="14"/>
      <c r="B420" s="251"/>
      <c r="C420" s="252"/>
      <c r="D420" s="242" t="s">
        <v>184</v>
      </c>
      <c r="E420" s="253" t="s">
        <v>1</v>
      </c>
      <c r="F420" s="254" t="s">
        <v>526</v>
      </c>
      <c r="G420" s="252"/>
      <c r="H420" s="255">
        <v>33.409999999999997</v>
      </c>
      <c r="I420" s="256"/>
      <c r="J420" s="252"/>
      <c r="K420" s="252"/>
      <c r="L420" s="257"/>
      <c r="M420" s="258"/>
      <c r="N420" s="259"/>
      <c r="O420" s="259"/>
      <c r="P420" s="259"/>
      <c r="Q420" s="259"/>
      <c r="R420" s="259"/>
      <c r="S420" s="259"/>
      <c r="T420" s="26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1" t="s">
        <v>184</v>
      </c>
      <c r="AU420" s="261" t="s">
        <v>87</v>
      </c>
      <c r="AV420" s="14" t="s">
        <v>87</v>
      </c>
      <c r="AW420" s="14" t="s">
        <v>32</v>
      </c>
      <c r="AX420" s="14" t="s">
        <v>77</v>
      </c>
      <c r="AY420" s="261" t="s">
        <v>175</v>
      </c>
    </row>
    <row r="421" s="13" customFormat="1">
      <c r="A421" s="13"/>
      <c r="B421" s="240"/>
      <c r="C421" s="241"/>
      <c r="D421" s="242" t="s">
        <v>184</v>
      </c>
      <c r="E421" s="243" t="s">
        <v>1</v>
      </c>
      <c r="F421" s="244" t="s">
        <v>527</v>
      </c>
      <c r="G421" s="241"/>
      <c r="H421" s="243" t="s">
        <v>1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0" t="s">
        <v>184</v>
      </c>
      <c r="AU421" s="250" t="s">
        <v>87</v>
      </c>
      <c r="AV421" s="13" t="s">
        <v>85</v>
      </c>
      <c r="AW421" s="13" t="s">
        <v>32</v>
      </c>
      <c r="AX421" s="13" t="s">
        <v>77</v>
      </c>
      <c r="AY421" s="250" t="s">
        <v>175</v>
      </c>
    </row>
    <row r="422" s="14" customFormat="1">
      <c r="A422" s="14"/>
      <c r="B422" s="251"/>
      <c r="C422" s="252"/>
      <c r="D422" s="242" t="s">
        <v>184</v>
      </c>
      <c r="E422" s="253" t="s">
        <v>1</v>
      </c>
      <c r="F422" s="254" t="s">
        <v>528</v>
      </c>
      <c r="G422" s="252"/>
      <c r="H422" s="255">
        <v>21.079999999999998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184</v>
      </c>
      <c r="AU422" s="261" t="s">
        <v>87</v>
      </c>
      <c r="AV422" s="14" t="s">
        <v>87</v>
      </c>
      <c r="AW422" s="14" t="s">
        <v>32</v>
      </c>
      <c r="AX422" s="14" t="s">
        <v>77</v>
      </c>
      <c r="AY422" s="261" t="s">
        <v>175</v>
      </c>
    </row>
    <row r="423" s="13" customFormat="1">
      <c r="A423" s="13"/>
      <c r="B423" s="240"/>
      <c r="C423" s="241"/>
      <c r="D423" s="242" t="s">
        <v>184</v>
      </c>
      <c r="E423" s="243" t="s">
        <v>1</v>
      </c>
      <c r="F423" s="244" t="s">
        <v>529</v>
      </c>
      <c r="G423" s="241"/>
      <c r="H423" s="243" t="s">
        <v>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0" t="s">
        <v>184</v>
      </c>
      <c r="AU423" s="250" t="s">
        <v>87</v>
      </c>
      <c r="AV423" s="13" t="s">
        <v>85</v>
      </c>
      <c r="AW423" s="13" t="s">
        <v>32</v>
      </c>
      <c r="AX423" s="13" t="s">
        <v>77</v>
      </c>
      <c r="AY423" s="250" t="s">
        <v>175</v>
      </c>
    </row>
    <row r="424" s="14" customFormat="1">
      <c r="A424" s="14"/>
      <c r="B424" s="251"/>
      <c r="C424" s="252"/>
      <c r="D424" s="242" t="s">
        <v>184</v>
      </c>
      <c r="E424" s="253" t="s">
        <v>1</v>
      </c>
      <c r="F424" s="254" t="s">
        <v>530</v>
      </c>
      <c r="G424" s="252"/>
      <c r="H424" s="255">
        <v>19.68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1" t="s">
        <v>184</v>
      </c>
      <c r="AU424" s="261" t="s">
        <v>87</v>
      </c>
      <c r="AV424" s="14" t="s">
        <v>87</v>
      </c>
      <c r="AW424" s="14" t="s">
        <v>32</v>
      </c>
      <c r="AX424" s="14" t="s">
        <v>77</v>
      </c>
      <c r="AY424" s="261" t="s">
        <v>175</v>
      </c>
    </row>
    <row r="425" s="13" customFormat="1">
      <c r="A425" s="13"/>
      <c r="B425" s="240"/>
      <c r="C425" s="241"/>
      <c r="D425" s="242" t="s">
        <v>184</v>
      </c>
      <c r="E425" s="243" t="s">
        <v>1</v>
      </c>
      <c r="F425" s="244" t="s">
        <v>531</v>
      </c>
      <c r="G425" s="241"/>
      <c r="H425" s="243" t="s">
        <v>1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0" t="s">
        <v>184</v>
      </c>
      <c r="AU425" s="250" t="s">
        <v>87</v>
      </c>
      <c r="AV425" s="13" t="s">
        <v>85</v>
      </c>
      <c r="AW425" s="13" t="s">
        <v>32</v>
      </c>
      <c r="AX425" s="13" t="s">
        <v>77</v>
      </c>
      <c r="AY425" s="250" t="s">
        <v>175</v>
      </c>
    </row>
    <row r="426" s="14" customFormat="1">
      <c r="A426" s="14"/>
      <c r="B426" s="251"/>
      <c r="C426" s="252"/>
      <c r="D426" s="242" t="s">
        <v>184</v>
      </c>
      <c r="E426" s="253" t="s">
        <v>1</v>
      </c>
      <c r="F426" s="254" t="s">
        <v>532</v>
      </c>
      <c r="G426" s="252"/>
      <c r="H426" s="255">
        <v>18.68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1" t="s">
        <v>184</v>
      </c>
      <c r="AU426" s="261" t="s">
        <v>87</v>
      </c>
      <c r="AV426" s="14" t="s">
        <v>87</v>
      </c>
      <c r="AW426" s="14" t="s">
        <v>32</v>
      </c>
      <c r="AX426" s="14" t="s">
        <v>77</v>
      </c>
      <c r="AY426" s="261" t="s">
        <v>175</v>
      </c>
    </row>
    <row r="427" s="13" customFormat="1">
      <c r="A427" s="13"/>
      <c r="B427" s="240"/>
      <c r="C427" s="241"/>
      <c r="D427" s="242" t="s">
        <v>184</v>
      </c>
      <c r="E427" s="243" t="s">
        <v>1</v>
      </c>
      <c r="F427" s="244" t="s">
        <v>533</v>
      </c>
      <c r="G427" s="241"/>
      <c r="H427" s="243" t="s">
        <v>1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0" t="s">
        <v>184</v>
      </c>
      <c r="AU427" s="250" t="s">
        <v>87</v>
      </c>
      <c r="AV427" s="13" t="s">
        <v>85</v>
      </c>
      <c r="AW427" s="13" t="s">
        <v>32</v>
      </c>
      <c r="AX427" s="13" t="s">
        <v>77</v>
      </c>
      <c r="AY427" s="250" t="s">
        <v>175</v>
      </c>
    </row>
    <row r="428" s="14" customFormat="1">
      <c r="A428" s="14"/>
      <c r="B428" s="251"/>
      <c r="C428" s="252"/>
      <c r="D428" s="242" t="s">
        <v>184</v>
      </c>
      <c r="E428" s="253" t="s">
        <v>1</v>
      </c>
      <c r="F428" s="254" t="s">
        <v>534</v>
      </c>
      <c r="G428" s="252"/>
      <c r="H428" s="255">
        <v>10.789999999999999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1" t="s">
        <v>184</v>
      </c>
      <c r="AU428" s="261" t="s">
        <v>87</v>
      </c>
      <c r="AV428" s="14" t="s">
        <v>87</v>
      </c>
      <c r="AW428" s="14" t="s">
        <v>32</v>
      </c>
      <c r="AX428" s="14" t="s">
        <v>77</v>
      </c>
      <c r="AY428" s="261" t="s">
        <v>175</v>
      </c>
    </row>
    <row r="429" s="13" customFormat="1">
      <c r="A429" s="13"/>
      <c r="B429" s="240"/>
      <c r="C429" s="241"/>
      <c r="D429" s="242" t="s">
        <v>184</v>
      </c>
      <c r="E429" s="243" t="s">
        <v>1</v>
      </c>
      <c r="F429" s="244" t="s">
        <v>535</v>
      </c>
      <c r="G429" s="241"/>
      <c r="H429" s="243" t="s">
        <v>1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0" t="s">
        <v>184</v>
      </c>
      <c r="AU429" s="250" t="s">
        <v>87</v>
      </c>
      <c r="AV429" s="13" t="s">
        <v>85</v>
      </c>
      <c r="AW429" s="13" t="s">
        <v>32</v>
      </c>
      <c r="AX429" s="13" t="s">
        <v>77</v>
      </c>
      <c r="AY429" s="250" t="s">
        <v>175</v>
      </c>
    </row>
    <row r="430" s="14" customFormat="1">
      <c r="A430" s="14"/>
      <c r="B430" s="251"/>
      <c r="C430" s="252"/>
      <c r="D430" s="242" t="s">
        <v>184</v>
      </c>
      <c r="E430" s="253" t="s">
        <v>1</v>
      </c>
      <c r="F430" s="254" t="s">
        <v>536</v>
      </c>
      <c r="G430" s="252"/>
      <c r="H430" s="255">
        <v>21.949999999999999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1" t="s">
        <v>184</v>
      </c>
      <c r="AU430" s="261" t="s">
        <v>87</v>
      </c>
      <c r="AV430" s="14" t="s">
        <v>87</v>
      </c>
      <c r="AW430" s="14" t="s">
        <v>32</v>
      </c>
      <c r="AX430" s="14" t="s">
        <v>77</v>
      </c>
      <c r="AY430" s="261" t="s">
        <v>175</v>
      </c>
    </row>
    <row r="431" s="13" customFormat="1">
      <c r="A431" s="13"/>
      <c r="B431" s="240"/>
      <c r="C431" s="241"/>
      <c r="D431" s="242" t="s">
        <v>184</v>
      </c>
      <c r="E431" s="243" t="s">
        <v>1</v>
      </c>
      <c r="F431" s="244" t="s">
        <v>537</v>
      </c>
      <c r="G431" s="241"/>
      <c r="H431" s="243" t="s">
        <v>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0" t="s">
        <v>184</v>
      </c>
      <c r="AU431" s="250" t="s">
        <v>87</v>
      </c>
      <c r="AV431" s="13" t="s">
        <v>85</v>
      </c>
      <c r="AW431" s="13" t="s">
        <v>32</v>
      </c>
      <c r="AX431" s="13" t="s">
        <v>77</v>
      </c>
      <c r="AY431" s="250" t="s">
        <v>175</v>
      </c>
    </row>
    <row r="432" s="14" customFormat="1">
      <c r="A432" s="14"/>
      <c r="B432" s="251"/>
      <c r="C432" s="252"/>
      <c r="D432" s="242" t="s">
        <v>184</v>
      </c>
      <c r="E432" s="253" t="s">
        <v>1</v>
      </c>
      <c r="F432" s="254" t="s">
        <v>538</v>
      </c>
      <c r="G432" s="252"/>
      <c r="H432" s="255">
        <v>7.9699999999999998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1" t="s">
        <v>184</v>
      </c>
      <c r="AU432" s="261" t="s">
        <v>87</v>
      </c>
      <c r="AV432" s="14" t="s">
        <v>87</v>
      </c>
      <c r="AW432" s="14" t="s">
        <v>32</v>
      </c>
      <c r="AX432" s="14" t="s">
        <v>77</v>
      </c>
      <c r="AY432" s="261" t="s">
        <v>175</v>
      </c>
    </row>
    <row r="433" s="16" customFormat="1">
      <c r="A433" s="16"/>
      <c r="B433" s="273"/>
      <c r="C433" s="274"/>
      <c r="D433" s="242" t="s">
        <v>184</v>
      </c>
      <c r="E433" s="275" t="s">
        <v>1</v>
      </c>
      <c r="F433" s="276" t="s">
        <v>208</v>
      </c>
      <c r="G433" s="274"/>
      <c r="H433" s="277">
        <v>150.78999999999999</v>
      </c>
      <c r="I433" s="278"/>
      <c r="J433" s="274"/>
      <c r="K433" s="274"/>
      <c r="L433" s="279"/>
      <c r="M433" s="280"/>
      <c r="N433" s="281"/>
      <c r="O433" s="281"/>
      <c r="P433" s="281"/>
      <c r="Q433" s="281"/>
      <c r="R433" s="281"/>
      <c r="S433" s="281"/>
      <c r="T433" s="282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83" t="s">
        <v>184</v>
      </c>
      <c r="AU433" s="283" t="s">
        <v>87</v>
      </c>
      <c r="AV433" s="16" t="s">
        <v>192</v>
      </c>
      <c r="AW433" s="16" t="s">
        <v>32</v>
      </c>
      <c r="AX433" s="16" t="s">
        <v>77</v>
      </c>
      <c r="AY433" s="283" t="s">
        <v>175</v>
      </c>
    </row>
    <row r="434" s="15" customFormat="1">
      <c r="A434" s="15"/>
      <c r="B434" s="262"/>
      <c r="C434" s="263"/>
      <c r="D434" s="242" t="s">
        <v>184</v>
      </c>
      <c r="E434" s="264" t="s">
        <v>1</v>
      </c>
      <c r="F434" s="265" t="s">
        <v>191</v>
      </c>
      <c r="G434" s="263"/>
      <c r="H434" s="266">
        <v>227.13999999999999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2" t="s">
        <v>184</v>
      </c>
      <c r="AU434" s="272" t="s">
        <v>87</v>
      </c>
      <c r="AV434" s="15" t="s">
        <v>182</v>
      </c>
      <c r="AW434" s="15" t="s">
        <v>32</v>
      </c>
      <c r="AX434" s="15" t="s">
        <v>85</v>
      </c>
      <c r="AY434" s="272" t="s">
        <v>175</v>
      </c>
    </row>
    <row r="435" s="12" customFormat="1" ht="22.8" customHeight="1">
      <c r="A435" s="12"/>
      <c r="B435" s="211"/>
      <c r="C435" s="212"/>
      <c r="D435" s="213" t="s">
        <v>76</v>
      </c>
      <c r="E435" s="225" t="s">
        <v>539</v>
      </c>
      <c r="F435" s="225" t="s">
        <v>540</v>
      </c>
      <c r="G435" s="212"/>
      <c r="H435" s="212"/>
      <c r="I435" s="215"/>
      <c r="J435" s="226">
        <f>BK435</f>
        <v>0</v>
      </c>
      <c r="K435" s="212"/>
      <c r="L435" s="217"/>
      <c r="M435" s="218"/>
      <c r="N435" s="219"/>
      <c r="O435" s="219"/>
      <c r="P435" s="220">
        <f>SUM(P436:P456)</f>
        <v>0</v>
      </c>
      <c r="Q435" s="219"/>
      <c r="R435" s="220">
        <f>SUM(R436:R456)</f>
        <v>0</v>
      </c>
      <c r="S435" s="219"/>
      <c r="T435" s="221">
        <f>SUM(T436:T456)</f>
        <v>8.3993900000000004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22" t="s">
        <v>87</v>
      </c>
      <c r="AT435" s="223" t="s">
        <v>76</v>
      </c>
      <c r="AU435" s="223" t="s">
        <v>85</v>
      </c>
      <c r="AY435" s="222" t="s">
        <v>175</v>
      </c>
      <c r="BK435" s="224">
        <f>SUM(BK436:BK456)</f>
        <v>0</v>
      </c>
    </row>
    <row r="436" s="2" customFormat="1" ht="24.15" customHeight="1">
      <c r="A436" s="39"/>
      <c r="B436" s="40"/>
      <c r="C436" s="227" t="s">
        <v>541</v>
      </c>
      <c r="D436" s="227" t="s">
        <v>177</v>
      </c>
      <c r="E436" s="228" t="s">
        <v>542</v>
      </c>
      <c r="F436" s="229" t="s">
        <v>543</v>
      </c>
      <c r="G436" s="230" t="s">
        <v>180</v>
      </c>
      <c r="H436" s="231">
        <v>103.06</v>
      </c>
      <c r="I436" s="232"/>
      <c r="J436" s="233">
        <f>ROUND(I436*H436,2)</f>
        <v>0</v>
      </c>
      <c r="K436" s="229" t="s">
        <v>181</v>
      </c>
      <c r="L436" s="45"/>
      <c r="M436" s="234" t="s">
        <v>1</v>
      </c>
      <c r="N436" s="235" t="s">
        <v>42</v>
      </c>
      <c r="O436" s="92"/>
      <c r="P436" s="236">
        <f>O436*H436</f>
        <v>0</v>
      </c>
      <c r="Q436" s="236">
        <v>0</v>
      </c>
      <c r="R436" s="236">
        <f>Q436*H436</f>
        <v>0</v>
      </c>
      <c r="S436" s="236">
        <v>0.081500000000000003</v>
      </c>
      <c r="T436" s="237">
        <f>S436*H436</f>
        <v>8.3993900000000004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8" t="s">
        <v>295</v>
      </c>
      <c r="AT436" s="238" t="s">
        <v>177</v>
      </c>
      <c r="AU436" s="238" t="s">
        <v>87</v>
      </c>
      <c r="AY436" s="18" t="s">
        <v>175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8" t="s">
        <v>85</v>
      </c>
      <c r="BK436" s="239">
        <f>ROUND(I436*H436,2)</f>
        <v>0</v>
      </c>
      <c r="BL436" s="18" t="s">
        <v>295</v>
      </c>
      <c r="BM436" s="238" t="s">
        <v>544</v>
      </c>
    </row>
    <row r="437" s="13" customFormat="1">
      <c r="A437" s="13"/>
      <c r="B437" s="240"/>
      <c r="C437" s="241"/>
      <c r="D437" s="242" t="s">
        <v>184</v>
      </c>
      <c r="E437" s="243" t="s">
        <v>1</v>
      </c>
      <c r="F437" s="244" t="s">
        <v>204</v>
      </c>
      <c r="G437" s="241"/>
      <c r="H437" s="243" t="s">
        <v>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0" t="s">
        <v>184</v>
      </c>
      <c r="AU437" s="250" t="s">
        <v>87</v>
      </c>
      <c r="AV437" s="13" t="s">
        <v>85</v>
      </c>
      <c r="AW437" s="13" t="s">
        <v>32</v>
      </c>
      <c r="AX437" s="13" t="s">
        <v>77</v>
      </c>
      <c r="AY437" s="250" t="s">
        <v>175</v>
      </c>
    </row>
    <row r="438" s="13" customFormat="1">
      <c r="A438" s="13"/>
      <c r="B438" s="240"/>
      <c r="C438" s="241"/>
      <c r="D438" s="242" t="s">
        <v>184</v>
      </c>
      <c r="E438" s="243" t="s">
        <v>1</v>
      </c>
      <c r="F438" s="244" t="s">
        <v>215</v>
      </c>
      <c r="G438" s="241"/>
      <c r="H438" s="243" t="s">
        <v>1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0" t="s">
        <v>184</v>
      </c>
      <c r="AU438" s="250" t="s">
        <v>87</v>
      </c>
      <c r="AV438" s="13" t="s">
        <v>85</v>
      </c>
      <c r="AW438" s="13" t="s">
        <v>32</v>
      </c>
      <c r="AX438" s="13" t="s">
        <v>77</v>
      </c>
      <c r="AY438" s="250" t="s">
        <v>175</v>
      </c>
    </row>
    <row r="439" s="13" customFormat="1">
      <c r="A439" s="13"/>
      <c r="B439" s="240"/>
      <c r="C439" s="241"/>
      <c r="D439" s="242" t="s">
        <v>184</v>
      </c>
      <c r="E439" s="243" t="s">
        <v>1</v>
      </c>
      <c r="F439" s="244" t="s">
        <v>345</v>
      </c>
      <c r="G439" s="241"/>
      <c r="H439" s="243" t="s">
        <v>1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0" t="s">
        <v>184</v>
      </c>
      <c r="AU439" s="250" t="s">
        <v>87</v>
      </c>
      <c r="AV439" s="13" t="s">
        <v>85</v>
      </c>
      <c r="AW439" s="13" t="s">
        <v>32</v>
      </c>
      <c r="AX439" s="13" t="s">
        <v>77</v>
      </c>
      <c r="AY439" s="250" t="s">
        <v>175</v>
      </c>
    </row>
    <row r="440" s="14" customFormat="1">
      <c r="A440" s="14"/>
      <c r="B440" s="251"/>
      <c r="C440" s="252"/>
      <c r="D440" s="242" t="s">
        <v>184</v>
      </c>
      <c r="E440" s="253" t="s">
        <v>1</v>
      </c>
      <c r="F440" s="254" t="s">
        <v>545</v>
      </c>
      <c r="G440" s="252"/>
      <c r="H440" s="255">
        <v>10.710000000000001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1" t="s">
        <v>184</v>
      </c>
      <c r="AU440" s="261" t="s">
        <v>87</v>
      </c>
      <c r="AV440" s="14" t="s">
        <v>87</v>
      </c>
      <c r="AW440" s="14" t="s">
        <v>32</v>
      </c>
      <c r="AX440" s="14" t="s">
        <v>77</v>
      </c>
      <c r="AY440" s="261" t="s">
        <v>175</v>
      </c>
    </row>
    <row r="441" s="13" customFormat="1">
      <c r="A441" s="13"/>
      <c r="B441" s="240"/>
      <c r="C441" s="241"/>
      <c r="D441" s="242" t="s">
        <v>184</v>
      </c>
      <c r="E441" s="243" t="s">
        <v>1</v>
      </c>
      <c r="F441" s="244" t="s">
        <v>348</v>
      </c>
      <c r="G441" s="241"/>
      <c r="H441" s="243" t="s">
        <v>1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0" t="s">
        <v>184</v>
      </c>
      <c r="AU441" s="250" t="s">
        <v>87</v>
      </c>
      <c r="AV441" s="13" t="s">
        <v>85</v>
      </c>
      <c r="AW441" s="13" t="s">
        <v>32</v>
      </c>
      <c r="AX441" s="13" t="s">
        <v>77</v>
      </c>
      <c r="AY441" s="250" t="s">
        <v>175</v>
      </c>
    </row>
    <row r="442" s="14" customFormat="1">
      <c r="A442" s="14"/>
      <c r="B442" s="251"/>
      <c r="C442" s="252"/>
      <c r="D442" s="242" t="s">
        <v>184</v>
      </c>
      <c r="E442" s="253" t="s">
        <v>1</v>
      </c>
      <c r="F442" s="254" t="s">
        <v>546</v>
      </c>
      <c r="G442" s="252"/>
      <c r="H442" s="255">
        <v>17.850000000000001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1" t="s">
        <v>184</v>
      </c>
      <c r="AU442" s="261" t="s">
        <v>87</v>
      </c>
      <c r="AV442" s="14" t="s">
        <v>87</v>
      </c>
      <c r="AW442" s="14" t="s">
        <v>32</v>
      </c>
      <c r="AX442" s="14" t="s">
        <v>77</v>
      </c>
      <c r="AY442" s="261" t="s">
        <v>175</v>
      </c>
    </row>
    <row r="443" s="13" customFormat="1">
      <c r="A443" s="13"/>
      <c r="B443" s="240"/>
      <c r="C443" s="241"/>
      <c r="D443" s="242" t="s">
        <v>184</v>
      </c>
      <c r="E443" s="243" t="s">
        <v>1</v>
      </c>
      <c r="F443" s="244" t="s">
        <v>365</v>
      </c>
      <c r="G443" s="241"/>
      <c r="H443" s="243" t="s">
        <v>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0" t="s">
        <v>184</v>
      </c>
      <c r="AU443" s="250" t="s">
        <v>87</v>
      </c>
      <c r="AV443" s="13" t="s">
        <v>85</v>
      </c>
      <c r="AW443" s="13" t="s">
        <v>32</v>
      </c>
      <c r="AX443" s="13" t="s">
        <v>77</v>
      </c>
      <c r="AY443" s="250" t="s">
        <v>175</v>
      </c>
    </row>
    <row r="444" s="14" customFormat="1">
      <c r="A444" s="14"/>
      <c r="B444" s="251"/>
      <c r="C444" s="252"/>
      <c r="D444" s="242" t="s">
        <v>184</v>
      </c>
      <c r="E444" s="253" t="s">
        <v>1</v>
      </c>
      <c r="F444" s="254" t="s">
        <v>547</v>
      </c>
      <c r="G444" s="252"/>
      <c r="H444" s="255">
        <v>31.66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1" t="s">
        <v>184</v>
      </c>
      <c r="AU444" s="261" t="s">
        <v>87</v>
      </c>
      <c r="AV444" s="14" t="s">
        <v>87</v>
      </c>
      <c r="AW444" s="14" t="s">
        <v>32</v>
      </c>
      <c r="AX444" s="14" t="s">
        <v>77</v>
      </c>
      <c r="AY444" s="261" t="s">
        <v>175</v>
      </c>
    </row>
    <row r="445" s="13" customFormat="1">
      <c r="A445" s="13"/>
      <c r="B445" s="240"/>
      <c r="C445" s="241"/>
      <c r="D445" s="242" t="s">
        <v>184</v>
      </c>
      <c r="E445" s="243" t="s">
        <v>1</v>
      </c>
      <c r="F445" s="244" t="s">
        <v>548</v>
      </c>
      <c r="G445" s="241"/>
      <c r="H445" s="243" t="s">
        <v>1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0" t="s">
        <v>184</v>
      </c>
      <c r="AU445" s="250" t="s">
        <v>87</v>
      </c>
      <c r="AV445" s="13" t="s">
        <v>85</v>
      </c>
      <c r="AW445" s="13" t="s">
        <v>32</v>
      </c>
      <c r="AX445" s="13" t="s">
        <v>77</v>
      </c>
      <c r="AY445" s="250" t="s">
        <v>175</v>
      </c>
    </row>
    <row r="446" s="14" customFormat="1">
      <c r="A446" s="14"/>
      <c r="B446" s="251"/>
      <c r="C446" s="252"/>
      <c r="D446" s="242" t="s">
        <v>184</v>
      </c>
      <c r="E446" s="253" t="s">
        <v>1</v>
      </c>
      <c r="F446" s="254" t="s">
        <v>549</v>
      </c>
      <c r="G446" s="252"/>
      <c r="H446" s="255">
        <v>10.845000000000001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1" t="s">
        <v>184</v>
      </c>
      <c r="AU446" s="261" t="s">
        <v>87</v>
      </c>
      <c r="AV446" s="14" t="s">
        <v>87</v>
      </c>
      <c r="AW446" s="14" t="s">
        <v>32</v>
      </c>
      <c r="AX446" s="14" t="s">
        <v>77</v>
      </c>
      <c r="AY446" s="261" t="s">
        <v>175</v>
      </c>
    </row>
    <row r="447" s="13" customFormat="1">
      <c r="A447" s="13"/>
      <c r="B447" s="240"/>
      <c r="C447" s="241"/>
      <c r="D447" s="242" t="s">
        <v>184</v>
      </c>
      <c r="E447" s="243" t="s">
        <v>1</v>
      </c>
      <c r="F447" s="244" t="s">
        <v>550</v>
      </c>
      <c r="G447" s="241"/>
      <c r="H447" s="243" t="s">
        <v>1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0" t="s">
        <v>184</v>
      </c>
      <c r="AU447" s="250" t="s">
        <v>87</v>
      </c>
      <c r="AV447" s="13" t="s">
        <v>85</v>
      </c>
      <c r="AW447" s="13" t="s">
        <v>32</v>
      </c>
      <c r="AX447" s="13" t="s">
        <v>77</v>
      </c>
      <c r="AY447" s="250" t="s">
        <v>175</v>
      </c>
    </row>
    <row r="448" s="14" customFormat="1">
      <c r="A448" s="14"/>
      <c r="B448" s="251"/>
      <c r="C448" s="252"/>
      <c r="D448" s="242" t="s">
        <v>184</v>
      </c>
      <c r="E448" s="253" t="s">
        <v>1</v>
      </c>
      <c r="F448" s="254" t="s">
        <v>549</v>
      </c>
      <c r="G448" s="252"/>
      <c r="H448" s="255">
        <v>10.845000000000001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1" t="s">
        <v>184</v>
      </c>
      <c r="AU448" s="261" t="s">
        <v>87</v>
      </c>
      <c r="AV448" s="14" t="s">
        <v>87</v>
      </c>
      <c r="AW448" s="14" t="s">
        <v>32</v>
      </c>
      <c r="AX448" s="14" t="s">
        <v>77</v>
      </c>
      <c r="AY448" s="261" t="s">
        <v>175</v>
      </c>
    </row>
    <row r="449" s="16" customFormat="1">
      <c r="A449" s="16"/>
      <c r="B449" s="273"/>
      <c r="C449" s="274"/>
      <c r="D449" s="242" t="s">
        <v>184</v>
      </c>
      <c r="E449" s="275" t="s">
        <v>1</v>
      </c>
      <c r="F449" s="276" t="s">
        <v>208</v>
      </c>
      <c r="G449" s="274"/>
      <c r="H449" s="277">
        <v>81.909999999999997</v>
      </c>
      <c r="I449" s="278"/>
      <c r="J449" s="274"/>
      <c r="K449" s="274"/>
      <c r="L449" s="279"/>
      <c r="M449" s="280"/>
      <c r="N449" s="281"/>
      <c r="O449" s="281"/>
      <c r="P449" s="281"/>
      <c r="Q449" s="281"/>
      <c r="R449" s="281"/>
      <c r="S449" s="281"/>
      <c r="T449" s="282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T449" s="283" t="s">
        <v>184</v>
      </c>
      <c r="AU449" s="283" t="s">
        <v>87</v>
      </c>
      <c r="AV449" s="16" t="s">
        <v>192</v>
      </c>
      <c r="AW449" s="16" t="s">
        <v>32</v>
      </c>
      <c r="AX449" s="16" t="s">
        <v>77</v>
      </c>
      <c r="AY449" s="283" t="s">
        <v>175</v>
      </c>
    </row>
    <row r="450" s="13" customFormat="1">
      <c r="A450" s="13"/>
      <c r="B450" s="240"/>
      <c r="C450" s="241"/>
      <c r="D450" s="242" t="s">
        <v>184</v>
      </c>
      <c r="E450" s="243" t="s">
        <v>1</v>
      </c>
      <c r="F450" s="244" t="s">
        <v>209</v>
      </c>
      <c r="G450" s="241"/>
      <c r="H450" s="243" t="s">
        <v>1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0" t="s">
        <v>184</v>
      </c>
      <c r="AU450" s="250" t="s">
        <v>87</v>
      </c>
      <c r="AV450" s="13" t="s">
        <v>85</v>
      </c>
      <c r="AW450" s="13" t="s">
        <v>32</v>
      </c>
      <c r="AX450" s="13" t="s">
        <v>77</v>
      </c>
      <c r="AY450" s="250" t="s">
        <v>175</v>
      </c>
    </row>
    <row r="451" s="13" customFormat="1">
      <c r="A451" s="13"/>
      <c r="B451" s="240"/>
      <c r="C451" s="241"/>
      <c r="D451" s="242" t="s">
        <v>184</v>
      </c>
      <c r="E451" s="243" t="s">
        <v>1</v>
      </c>
      <c r="F451" s="244" t="s">
        <v>258</v>
      </c>
      <c r="G451" s="241"/>
      <c r="H451" s="243" t="s">
        <v>1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0" t="s">
        <v>184</v>
      </c>
      <c r="AU451" s="250" t="s">
        <v>87</v>
      </c>
      <c r="AV451" s="13" t="s">
        <v>85</v>
      </c>
      <c r="AW451" s="13" t="s">
        <v>32</v>
      </c>
      <c r="AX451" s="13" t="s">
        <v>77</v>
      </c>
      <c r="AY451" s="250" t="s">
        <v>175</v>
      </c>
    </row>
    <row r="452" s="14" customFormat="1">
      <c r="A452" s="14"/>
      <c r="B452" s="251"/>
      <c r="C452" s="252"/>
      <c r="D452" s="242" t="s">
        <v>184</v>
      </c>
      <c r="E452" s="253" t="s">
        <v>1</v>
      </c>
      <c r="F452" s="254" t="s">
        <v>551</v>
      </c>
      <c r="G452" s="252"/>
      <c r="H452" s="255">
        <v>10.32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1" t="s">
        <v>184</v>
      </c>
      <c r="AU452" s="261" t="s">
        <v>87</v>
      </c>
      <c r="AV452" s="14" t="s">
        <v>87</v>
      </c>
      <c r="AW452" s="14" t="s">
        <v>32</v>
      </c>
      <c r="AX452" s="14" t="s">
        <v>77</v>
      </c>
      <c r="AY452" s="261" t="s">
        <v>175</v>
      </c>
    </row>
    <row r="453" s="13" customFormat="1">
      <c r="A453" s="13"/>
      <c r="B453" s="240"/>
      <c r="C453" s="241"/>
      <c r="D453" s="242" t="s">
        <v>184</v>
      </c>
      <c r="E453" s="243" t="s">
        <v>1</v>
      </c>
      <c r="F453" s="244" t="s">
        <v>260</v>
      </c>
      <c r="G453" s="241"/>
      <c r="H453" s="243" t="s">
        <v>1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0" t="s">
        <v>184</v>
      </c>
      <c r="AU453" s="250" t="s">
        <v>87</v>
      </c>
      <c r="AV453" s="13" t="s">
        <v>85</v>
      </c>
      <c r="AW453" s="13" t="s">
        <v>32</v>
      </c>
      <c r="AX453" s="13" t="s">
        <v>77</v>
      </c>
      <c r="AY453" s="250" t="s">
        <v>175</v>
      </c>
    </row>
    <row r="454" s="14" customFormat="1">
      <c r="A454" s="14"/>
      <c r="B454" s="251"/>
      <c r="C454" s="252"/>
      <c r="D454" s="242" t="s">
        <v>184</v>
      </c>
      <c r="E454" s="253" t="s">
        <v>1</v>
      </c>
      <c r="F454" s="254" t="s">
        <v>552</v>
      </c>
      <c r="G454" s="252"/>
      <c r="H454" s="255">
        <v>10.83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1" t="s">
        <v>184</v>
      </c>
      <c r="AU454" s="261" t="s">
        <v>87</v>
      </c>
      <c r="AV454" s="14" t="s">
        <v>87</v>
      </c>
      <c r="AW454" s="14" t="s">
        <v>32</v>
      </c>
      <c r="AX454" s="14" t="s">
        <v>77</v>
      </c>
      <c r="AY454" s="261" t="s">
        <v>175</v>
      </c>
    </row>
    <row r="455" s="16" customFormat="1">
      <c r="A455" s="16"/>
      <c r="B455" s="273"/>
      <c r="C455" s="274"/>
      <c r="D455" s="242" t="s">
        <v>184</v>
      </c>
      <c r="E455" s="275" t="s">
        <v>1</v>
      </c>
      <c r="F455" s="276" t="s">
        <v>208</v>
      </c>
      <c r="G455" s="274"/>
      <c r="H455" s="277">
        <v>21.149999999999999</v>
      </c>
      <c r="I455" s="278"/>
      <c r="J455" s="274"/>
      <c r="K455" s="274"/>
      <c r="L455" s="279"/>
      <c r="M455" s="280"/>
      <c r="N455" s="281"/>
      <c r="O455" s="281"/>
      <c r="P455" s="281"/>
      <c r="Q455" s="281"/>
      <c r="R455" s="281"/>
      <c r="S455" s="281"/>
      <c r="T455" s="282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283" t="s">
        <v>184</v>
      </c>
      <c r="AU455" s="283" t="s">
        <v>87</v>
      </c>
      <c r="AV455" s="16" t="s">
        <v>192</v>
      </c>
      <c r="AW455" s="16" t="s">
        <v>32</v>
      </c>
      <c r="AX455" s="16" t="s">
        <v>77</v>
      </c>
      <c r="AY455" s="283" t="s">
        <v>175</v>
      </c>
    </row>
    <row r="456" s="15" customFormat="1">
      <c r="A456" s="15"/>
      <c r="B456" s="262"/>
      <c r="C456" s="263"/>
      <c r="D456" s="242" t="s">
        <v>184</v>
      </c>
      <c r="E456" s="264" t="s">
        <v>1</v>
      </c>
      <c r="F456" s="265" t="s">
        <v>191</v>
      </c>
      <c r="G456" s="263"/>
      <c r="H456" s="266">
        <v>103.05999999999999</v>
      </c>
      <c r="I456" s="267"/>
      <c r="J456" s="263"/>
      <c r="K456" s="263"/>
      <c r="L456" s="268"/>
      <c r="M456" s="269"/>
      <c r="N456" s="270"/>
      <c r="O456" s="270"/>
      <c r="P456" s="270"/>
      <c r="Q456" s="270"/>
      <c r="R456" s="270"/>
      <c r="S456" s="270"/>
      <c r="T456" s="271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2" t="s">
        <v>184</v>
      </c>
      <c r="AU456" s="272" t="s">
        <v>87</v>
      </c>
      <c r="AV456" s="15" t="s">
        <v>182</v>
      </c>
      <c r="AW456" s="15" t="s">
        <v>32</v>
      </c>
      <c r="AX456" s="15" t="s">
        <v>85</v>
      </c>
      <c r="AY456" s="272" t="s">
        <v>175</v>
      </c>
    </row>
    <row r="457" s="12" customFormat="1" ht="22.8" customHeight="1">
      <c r="A457" s="12"/>
      <c r="B457" s="211"/>
      <c r="C457" s="212"/>
      <c r="D457" s="213" t="s">
        <v>76</v>
      </c>
      <c r="E457" s="225" t="s">
        <v>553</v>
      </c>
      <c r="F457" s="225" t="s">
        <v>554</v>
      </c>
      <c r="G457" s="212"/>
      <c r="H457" s="212"/>
      <c r="I457" s="215"/>
      <c r="J457" s="226">
        <f>BK457</f>
        <v>0</v>
      </c>
      <c r="K457" s="212"/>
      <c r="L457" s="217"/>
      <c r="M457" s="218"/>
      <c r="N457" s="219"/>
      <c r="O457" s="219"/>
      <c r="P457" s="220">
        <f>SUM(P458:P473)</f>
        <v>0</v>
      </c>
      <c r="Q457" s="219"/>
      <c r="R457" s="220">
        <f>SUM(R458:R473)</f>
        <v>0.760405</v>
      </c>
      <c r="S457" s="219"/>
      <c r="T457" s="221">
        <f>SUM(T458:T473)</f>
        <v>0.23572554999999998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22" t="s">
        <v>87</v>
      </c>
      <c r="AT457" s="223" t="s">
        <v>76</v>
      </c>
      <c r="AU457" s="223" t="s">
        <v>85</v>
      </c>
      <c r="AY457" s="222" t="s">
        <v>175</v>
      </c>
      <c r="BK457" s="224">
        <f>SUM(BK458:BK473)</f>
        <v>0</v>
      </c>
    </row>
    <row r="458" s="2" customFormat="1" ht="21.75" customHeight="1">
      <c r="A458" s="39"/>
      <c r="B458" s="40"/>
      <c r="C458" s="227" t="s">
        <v>555</v>
      </c>
      <c r="D458" s="227" t="s">
        <v>177</v>
      </c>
      <c r="E458" s="228" t="s">
        <v>556</v>
      </c>
      <c r="F458" s="229" t="s">
        <v>557</v>
      </c>
      <c r="G458" s="230" t="s">
        <v>180</v>
      </c>
      <c r="H458" s="231">
        <v>760.40499999999997</v>
      </c>
      <c r="I458" s="232"/>
      <c r="J458" s="233">
        <f>ROUND(I458*H458,2)</f>
        <v>0</v>
      </c>
      <c r="K458" s="229" t="s">
        <v>181</v>
      </c>
      <c r="L458" s="45"/>
      <c r="M458" s="234" t="s">
        <v>1</v>
      </c>
      <c r="N458" s="235" t="s">
        <v>42</v>
      </c>
      <c r="O458" s="92"/>
      <c r="P458" s="236">
        <f>O458*H458</f>
        <v>0</v>
      </c>
      <c r="Q458" s="236">
        <v>0.001</v>
      </c>
      <c r="R458" s="236">
        <f>Q458*H458</f>
        <v>0.760405</v>
      </c>
      <c r="S458" s="236">
        <v>0.00031</v>
      </c>
      <c r="T458" s="237">
        <f>S458*H458</f>
        <v>0.23572554999999998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8" t="s">
        <v>295</v>
      </c>
      <c r="AT458" s="238" t="s">
        <v>177</v>
      </c>
      <c r="AU458" s="238" t="s">
        <v>87</v>
      </c>
      <c r="AY458" s="18" t="s">
        <v>175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8" t="s">
        <v>85</v>
      </c>
      <c r="BK458" s="239">
        <f>ROUND(I458*H458,2)</f>
        <v>0</v>
      </c>
      <c r="BL458" s="18" t="s">
        <v>295</v>
      </c>
      <c r="BM458" s="238" t="s">
        <v>558</v>
      </c>
    </row>
    <row r="459" s="13" customFormat="1">
      <c r="A459" s="13"/>
      <c r="B459" s="240"/>
      <c r="C459" s="241"/>
      <c r="D459" s="242" t="s">
        <v>184</v>
      </c>
      <c r="E459" s="243" t="s">
        <v>1</v>
      </c>
      <c r="F459" s="244" t="s">
        <v>337</v>
      </c>
      <c r="G459" s="241"/>
      <c r="H459" s="243" t="s">
        <v>1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0" t="s">
        <v>184</v>
      </c>
      <c r="AU459" s="250" t="s">
        <v>87</v>
      </c>
      <c r="AV459" s="13" t="s">
        <v>85</v>
      </c>
      <c r="AW459" s="13" t="s">
        <v>32</v>
      </c>
      <c r="AX459" s="13" t="s">
        <v>77</v>
      </c>
      <c r="AY459" s="250" t="s">
        <v>175</v>
      </c>
    </row>
    <row r="460" s="13" customFormat="1">
      <c r="A460" s="13"/>
      <c r="B460" s="240"/>
      <c r="C460" s="241"/>
      <c r="D460" s="242" t="s">
        <v>184</v>
      </c>
      <c r="E460" s="243" t="s">
        <v>1</v>
      </c>
      <c r="F460" s="244" t="s">
        <v>559</v>
      </c>
      <c r="G460" s="241"/>
      <c r="H460" s="243" t="s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0" t="s">
        <v>184</v>
      </c>
      <c r="AU460" s="250" t="s">
        <v>87</v>
      </c>
      <c r="AV460" s="13" t="s">
        <v>85</v>
      </c>
      <c r="AW460" s="13" t="s">
        <v>32</v>
      </c>
      <c r="AX460" s="13" t="s">
        <v>77</v>
      </c>
      <c r="AY460" s="250" t="s">
        <v>175</v>
      </c>
    </row>
    <row r="461" s="13" customFormat="1">
      <c r="A461" s="13"/>
      <c r="B461" s="240"/>
      <c r="C461" s="241"/>
      <c r="D461" s="242" t="s">
        <v>184</v>
      </c>
      <c r="E461" s="243" t="s">
        <v>1</v>
      </c>
      <c r="F461" s="244" t="s">
        <v>215</v>
      </c>
      <c r="G461" s="241"/>
      <c r="H461" s="243" t="s">
        <v>1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0" t="s">
        <v>184</v>
      </c>
      <c r="AU461" s="250" t="s">
        <v>87</v>
      </c>
      <c r="AV461" s="13" t="s">
        <v>85</v>
      </c>
      <c r="AW461" s="13" t="s">
        <v>32</v>
      </c>
      <c r="AX461" s="13" t="s">
        <v>77</v>
      </c>
      <c r="AY461" s="250" t="s">
        <v>175</v>
      </c>
    </row>
    <row r="462" s="14" customFormat="1">
      <c r="A462" s="14"/>
      <c r="B462" s="251"/>
      <c r="C462" s="252"/>
      <c r="D462" s="242" t="s">
        <v>184</v>
      </c>
      <c r="E462" s="253" t="s">
        <v>1</v>
      </c>
      <c r="F462" s="254" t="s">
        <v>338</v>
      </c>
      <c r="G462" s="252"/>
      <c r="H462" s="255">
        <v>166.14500000000001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1" t="s">
        <v>184</v>
      </c>
      <c r="AU462" s="261" t="s">
        <v>87</v>
      </c>
      <c r="AV462" s="14" t="s">
        <v>87</v>
      </c>
      <c r="AW462" s="14" t="s">
        <v>32</v>
      </c>
      <c r="AX462" s="14" t="s">
        <v>77</v>
      </c>
      <c r="AY462" s="261" t="s">
        <v>175</v>
      </c>
    </row>
    <row r="463" s="13" customFormat="1">
      <c r="A463" s="13"/>
      <c r="B463" s="240"/>
      <c r="C463" s="241"/>
      <c r="D463" s="242" t="s">
        <v>184</v>
      </c>
      <c r="E463" s="243" t="s">
        <v>1</v>
      </c>
      <c r="F463" s="244" t="s">
        <v>209</v>
      </c>
      <c r="G463" s="241"/>
      <c r="H463" s="243" t="s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184</v>
      </c>
      <c r="AU463" s="250" t="s">
        <v>87</v>
      </c>
      <c r="AV463" s="13" t="s">
        <v>85</v>
      </c>
      <c r="AW463" s="13" t="s">
        <v>32</v>
      </c>
      <c r="AX463" s="13" t="s">
        <v>77</v>
      </c>
      <c r="AY463" s="250" t="s">
        <v>175</v>
      </c>
    </row>
    <row r="464" s="14" customFormat="1">
      <c r="A464" s="14"/>
      <c r="B464" s="251"/>
      <c r="C464" s="252"/>
      <c r="D464" s="242" t="s">
        <v>184</v>
      </c>
      <c r="E464" s="253" t="s">
        <v>1</v>
      </c>
      <c r="F464" s="254" t="s">
        <v>339</v>
      </c>
      <c r="G464" s="252"/>
      <c r="H464" s="255">
        <v>164.63999999999999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1" t="s">
        <v>184</v>
      </c>
      <c r="AU464" s="261" t="s">
        <v>87</v>
      </c>
      <c r="AV464" s="14" t="s">
        <v>87</v>
      </c>
      <c r="AW464" s="14" t="s">
        <v>32</v>
      </c>
      <c r="AX464" s="14" t="s">
        <v>77</v>
      </c>
      <c r="AY464" s="261" t="s">
        <v>175</v>
      </c>
    </row>
    <row r="465" s="14" customFormat="1">
      <c r="A465" s="14"/>
      <c r="B465" s="251"/>
      <c r="C465" s="252"/>
      <c r="D465" s="242" t="s">
        <v>184</v>
      </c>
      <c r="E465" s="253" t="s">
        <v>1</v>
      </c>
      <c r="F465" s="254" t="s">
        <v>340</v>
      </c>
      <c r="G465" s="252"/>
      <c r="H465" s="255">
        <v>84.599999999999994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1" t="s">
        <v>184</v>
      </c>
      <c r="AU465" s="261" t="s">
        <v>87</v>
      </c>
      <c r="AV465" s="14" t="s">
        <v>87</v>
      </c>
      <c r="AW465" s="14" t="s">
        <v>32</v>
      </c>
      <c r="AX465" s="14" t="s">
        <v>77</v>
      </c>
      <c r="AY465" s="261" t="s">
        <v>175</v>
      </c>
    </row>
    <row r="466" s="16" customFormat="1">
      <c r="A466" s="16"/>
      <c r="B466" s="273"/>
      <c r="C466" s="274"/>
      <c r="D466" s="242" t="s">
        <v>184</v>
      </c>
      <c r="E466" s="275" t="s">
        <v>1</v>
      </c>
      <c r="F466" s="276" t="s">
        <v>208</v>
      </c>
      <c r="G466" s="274"/>
      <c r="H466" s="277">
        <v>415.38499999999999</v>
      </c>
      <c r="I466" s="278"/>
      <c r="J466" s="274"/>
      <c r="K466" s="274"/>
      <c r="L466" s="279"/>
      <c r="M466" s="280"/>
      <c r="N466" s="281"/>
      <c r="O466" s="281"/>
      <c r="P466" s="281"/>
      <c r="Q466" s="281"/>
      <c r="R466" s="281"/>
      <c r="S466" s="281"/>
      <c r="T466" s="282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83" t="s">
        <v>184</v>
      </c>
      <c r="AU466" s="283" t="s">
        <v>87</v>
      </c>
      <c r="AV466" s="16" t="s">
        <v>192</v>
      </c>
      <c r="AW466" s="16" t="s">
        <v>32</v>
      </c>
      <c r="AX466" s="16" t="s">
        <v>77</v>
      </c>
      <c r="AY466" s="283" t="s">
        <v>175</v>
      </c>
    </row>
    <row r="467" s="13" customFormat="1">
      <c r="A467" s="13"/>
      <c r="B467" s="240"/>
      <c r="C467" s="241"/>
      <c r="D467" s="242" t="s">
        <v>184</v>
      </c>
      <c r="E467" s="243" t="s">
        <v>1</v>
      </c>
      <c r="F467" s="244" t="s">
        <v>560</v>
      </c>
      <c r="G467" s="241"/>
      <c r="H467" s="243" t="s">
        <v>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0" t="s">
        <v>184</v>
      </c>
      <c r="AU467" s="250" t="s">
        <v>87</v>
      </c>
      <c r="AV467" s="13" t="s">
        <v>85</v>
      </c>
      <c r="AW467" s="13" t="s">
        <v>32</v>
      </c>
      <c r="AX467" s="13" t="s">
        <v>77</v>
      </c>
      <c r="AY467" s="250" t="s">
        <v>175</v>
      </c>
    </row>
    <row r="468" s="13" customFormat="1">
      <c r="A468" s="13"/>
      <c r="B468" s="240"/>
      <c r="C468" s="241"/>
      <c r="D468" s="242" t="s">
        <v>184</v>
      </c>
      <c r="E468" s="243" t="s">
        <v>1</v>
      </c>
      <c r="F468" s="244" t="s">
        <v>215</v>
      </c>
      <c r="G468" s="241"/>
      <c r="H468" s="243" t="s">
        <v>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0" t="s">
        <v>184</v>
      </c>
      <c r="AU468" s="250" t="s">
        <v>87</v>
      </c>
      <c r="AV468" s="13" t="s">
        <v>85</v>
      </c>
      <c r="AW468" s="13" t="s">
        <v>32</v>
      </c>
      <c r="AX468" s="13" t="s">
        <v>77</v>
      </c>
      <c r="AY468" s="250" t="s">
        <v>175</v>
      </c>
    </row>
    <row r="469" s="14" customFormat="1">
      <c r="A469" s="14"/>
      <c r="B469" s="251"/>
      <c r="C469" s="252"/>
      <c r="D469" s="242" t="s">
        <v>184</v>
      </c>
      <c r="E469" s="253" t="s">
        <v>1</v>
      </c>
      <c r="F469" s="254" t="s">
        <v>331</v>
      </c>
      <c r="G469" s="252"/>
      <c r="H469" s="255">
        <v>169.81999999999999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1" t="s">
        <v>184</v>
      </c>
      <c r="AU469" s="261" t="s">
        <v>87</v>
      </c>
      <c r="AV469" s="14" t="s">
        <v>87</v>
      </c>
      <c r="AW469" s="14" t="s">
        <v>32</v>
      </c>
      <c r="AX469" s="14" t="s">
        <v>77</v>
      </c>
      <c r="AY469" s="261" t="s">
        <v>175</v>
      </c>
    </row>
    <row r="470" s="13" customFormat="1">
      <c r="A470" s="13"/>
      <c r="B470" s="240"/>
      <c r="C470" s="241"/>
      <c r="D470" s="242" t="s">
        <v>184</v>
      </c>
      <c r="E470" s="243" t="s">
        <v>1</v>
      </c>
      <c r="F470" s="244" t="s">
        <v>209</v>
      </c>
      <c r="G470" s="241"/>
      <c r="H470" s="243" t="s">
        <v>1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0" t="s">
        <v>184</v>
      </c>
      <c r="AU470" s="250" t="s">
        <v>87</v>
      </c>
      <c r="AV470" s="13" t="s">
        <v>85</v>
      </c>
      <c r="AW470" s="13" t="s">
        <v>32</v>
      </c>
      <c r="AX470" s="13" t="s">
        <v>77</v>
      </c>
      <c r="AY470" s="250" t="s">
        <v>175</v>
      </c>
    </row>
    <row r="471" s="14" customFormat="1">
      <c r="A471" s="14"/>
      <c r="B471" s="251"/>
      <c r="C471" s="252"/>
      <c r="D471" s="242" t="s">
        <v>184</v>
      </c>
      <c r="E471" s="253" t="s">
        <v>1</v>
      </c>
      <c r="F471" s="254" t="s">
        <v>332</v>
      </c>
      <c r="G471" s="252"/>
      <c r="H471" s="255">
        <v>175.19999999999999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184</v>
      </c>
      <c r="AU471" s="261" t="s">
        <v>87</v>
      </c>
      <c r="AV471" s="14" t="s">
        <v>87</v>
      </c>
      <c r="AW471" s="14" t="s">
        <v>32</v>
      </c>
      <c r="AX471" s="14" t="s">
        <v>77</v>
      </c>
      <c r="AY471" s="261" t="s">
        <v>175</v>
      </c>
    </row>
    <row r="472" s="16" customFormat="1">
      <c r="A472" s="16"/>
      <c r="B472" s="273"/>
      <c r="C472" s="274"/>
      <c r="D472" s="242" t="s">
        <v>184</v>
      </c>
      <c r="E472" s="275" t="s">
        <v>1</v>
      </c>
      <c r="F472" s="276" t="s">
        <v>208</v>
      </c>
      <c r="G472" s="274"/>
      <c r="H472" s="277">
        <v>345.01999999999998</v>
      </c>
      <c r="I472" s="278"/>
      <c r="J472" s="274"/>
      <c r="K472" s="274"/>
      <c r="L472" s="279"/>
      <c r="M472" s="280"/>
      <c r="N472" s="281"/>
      <c r="O472" s="281"/>
      <c r="P472" s="281"/>
      <c r="Q472" s="281"/>
      <c r="R472" s="281"/>
      <c r="S472" s="281"/>
      <c r="T472" s="282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T472" s="283" t="s">
        <v>184</v>
      </c>
      <c r="AU472" s="283" t="s">
        <v>87</v>
      </c>
      <c r="AV472" s="16" t="s">
        <v>192</v>
      </c>
      <c r="AW472" s="16" t="s">
        <v>32</v>
      </c>
      <c r="AX472" s="16" t="s">
        <v>77</v>
      </c>
      <c r="AY472" s="283" t="s">
        <v>175</v>
      </c>
    </row>
    <row r="473" s="15" customFormat="1">
      <c r="A473" s="15"/>
      <c r="B473" s="262"/>
      <c r="C473" s="263"/>
      <c r="D473" s="242" t="s">
        <v>184</v>
      </c>
      <c r="E473" s="264" t="s">
        <v>1</v>
      </c>
      <c r="F473" s="265" t="s">
        <v>191</v>
      </c>
      <c r="G473" s="263"/>
      <c r="H473" s="266">
        <v>760.40499999999997</v>
      </c>
      <c r="I473" s="267"/>
      <c r="J473" s="263"/>
      <c r="K473" s="263"/>
      <c r="L473" s="268"/>
      <c r="M473" s="269"/>
      <c r="N473" s="270"/>
      <c r="O473" s="270"/>
      <c r="P473" s="270"/>
      <c r="Q473" s="270"/>
      <c r="R473" s="270"/>
      <c r="S473" s="270"/>
      <c r="T473" s="271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2" t="s">
        <v>184</v>
      </c>
      <c r="AU473" s="272" t="s">
        <v>87</v>
      </c>
      <c r="AV473" s="15" t="s">
        <v>182</v>
      </c>
      <c r="AW473" s="15" t="s">
        <v>32</v>
      </c>
      <c r="AX473" s="15" t="s">
        <v>85</v>
      </c>
      <c r="AY473" s="272" t="s">
        <v>175</v>
      </c>
    </row>
    <row r="474" s="12" customFormat="1" ht="25.92" customHeight="1">
      <c r="A474" s="12"/>
      <c r="B474" s="211"/>
      <c r="C474" s="212"/>
      <c r="D474" s="213" t="s">
        <v>76</v>
      </c>
      <c r="E474" s="214" t="s">
        <v>561</v>
      </c>
      <c r="F474" s="214" t="s">
        <v>562</v>
      </c>
      <c r="G474" s="212"/>
      <c r="H474" s="212"/>
      <c r="I474" s="215"/>
      <c r="J474" s="216">
        <f>BK474</f>
        <v>0</v>
      </c>
      <c r="K474" s="212"/>
      <c r="L474" s="217"/>
      <c r="M474" s="218"/>
      <c r="N474" s="219"/>
      <c r="O474" s="219"/>
      <c r="P474" s="220">
        <f>SUM(P475:P477)</f>
        <v>0</v>
      </c>
      <c r="Q474" s="219"/>
      <c r="R474" s="220">
        <f>SUM(R475:R477)</f>
        <v>0</v>
      </c>
      <c r="S474" s="219"/>
      <c r="T474" s="221">
        <f>SUM(T475:T477)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22" t="s">
        <v>182</v>
      </c>
      <c r="AT474" s="223" t="s">
        <v>76</v>
      </c>
      <c r="AU474" s="223" t="s">
        <v>77</v>
      </c>
      <c r="AY474" s="222" t="s">
        <v>175</v>
      </c>
      <c r="BK474" s="224">
        <f>SUM(BK475:BK477)</f>
        <v>0</v>
      </c>
    </row>
    <row r="475" s="2" customFormat="1" ht="21.75" customHeight="1">
      <c r="A475" s="39"/>
      <c r="B475" s="40"/>
      <c r="C475" s="227" t="s">
        <v>563</v>
      </c>
      <c r="D475" s="227" t="s">
        <v>177</v>
      </c>
      <c r="E475" s="228" t="s">
        <v>564</v>
      </c>
      <c r="F475" s="229" t="s">
        <v>565</v>
      </c>
      <c r="G475" s="230" t="s">
        <v>566</v>
      </c>
      <c r="H475" s="231">
        <v>150</v>
      </c>
      <c r="I475" s="232"/>
      <c r="J475" s="233">
        <f>ROUND(I475*H475,2)</f>
        <v>0</v>
      </c>
      <c r="K475" s="229" t="s">
        <v>181</v>
      </c>
      <c r="L475" s="45"/>
      <c r="M475" s="234" t="s">
        <v>1</v>
      </c>
      <c r="N475" s="235" t="s">
        <v>42</v>
      </c>
      <c r="O475" s="92"/>
      <c r="P475" s="236">
        <f>O475*H475</f>
        <v>0</v>
      </c>
      <c r="Q475" s="236">
        <v>0</v>
      </c>
      <c r="R475" s="236">
        <f>Q475*H475</f>
        <v>0</v>
      </c>
      <c r="S475" s="236">
        <v>0</v>
      </c>
      <c r="T475" s="237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8" t="s">
        <v>567</v>
      </c>
      <c r="AT475" s="238" t="s">
        <v>177</v>
      </c>
      <c r="AU475" s="238" t="s">
        <v>85</v>
      </c>
      <c r="AY475" s="18" t="s">
        <v>175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8" t="s">
        <v>85</v>
      </c>
      <c r="BK475" s="239">
        <f>ROUND(I475*H475,2)</f>
        <v>0</v>
      </c>
      <c r="BL475" s="18" t="s">
        <v>567</v>
      </c>
      <c r="BM475" s="238" t="s">
        <v>568</v>
      </c>
    </row>
    <row r="476" s="13" customFormat="1">
      <c r="A476" s="13"/>
      <c r="B476" s="240"/>
      <c r="C476" s="241"/>
      <c r="D476" s="242" t="s">
        <v>184</v>
      </c>
      <c r="E476" s="243" t="s">
        <v>1</v>
      </c>
      <c r="F476" s="244" t="s">
        <v>569</v>
      </c>
      <c r="G476" s="241"/>
      <c r="H476" s="243" t="s">
        <v>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0" t="s">
        <v>184</v>
      </c>
      <c r="AU476" s="250" t="s">
        <v>85</v>
      </c>
      <c r="AV476" s="13" t="s">
        <v>85</v>
      </c>
      <c r="AW476" s="13" t="s">
        <v>32</v>
      </c>
      <c r="AX476" s="13" t="s">
        <v>77</v>
      </c>
      <c r="AY476" s="250" t="s">
        <v>175</v>
      </c>
    </row>
    <row r="477" s="14" customFormat="1">
      <c r="A477" s="14"/>
      <c r="B477" s="251"/>
      <c r="C477" s="252"/>
      <c r="D477" s="242" t="s">
        <v>184</v>
      </c>
      <c r="E477" s="253" t="s">
        <v>1</v>
      </c>
      <c r="F477" s="254" t="s">
        <v>570</v>
      </c>
      <c r="G477" s="252"/>
      <c r="H477" s="255">
        <v>150</v>
      </c>
      <c r="I477" s="256"/>
      <c r="J477" s="252"/>
      <c r="K477" s="252"/>
      <c r="L477" s="257"/>
      <c r="M477" s="288"/>
      <c r="N477" s="289"/>
      <c r="O477" s="289"/>
      <c r="P477" s="289"/>
      <c r="Q477" s="289"/>
      <c r="R477" s="289"/>
      <c r="S477" s="289"/>
      <c r="T477" s="29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1" t="s">
        <v>184</v>
      </c>
      <c r="AU477" s="261" t="s">
        <v>85</v>
      </c>
      <c r="AV477" s="14" t="s">
        <v>87</v>
      </c>
      <c r="AW477" s="14" t="s">
        <v>32</v>
      </c>
      <c r="AX477" s="14" t="s">
        <v>85</v>
      </c>
      <c r="AY477" s="261" t="s">
        <v>175</v>
      </c>
    </row>
    <row r="478" s="2" customFormat="1" ht="6.96" customHeight="1">
      <c r="A478" s="39"/>
      <c r="B478" s="67"/>
      <c r="C478" s="68"/>
      <c r="D478" s="68"/>
      <c r="E478" s="68"/>
      <c r="F478" s="68"/>
      <c r="G478" s="68"/>
      <c r="H478" s="68"/>
      <c r="I478" s="68"/>
      <c r="J478" s="68"/>
      <c r="K478" s="68"/>
      <c r="L478" s="45"/>
      <c r="M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</row>
  </sheetData>
  <sheetProtection sheet="1" autoFilter="0" formatColumns="0" formatRows="0" objects="1" scenarios="1" spinCount="100000" saltValue="26s7t9kLyFAy0xQmt+RKA7mo04n0q/Cg0vMD0HViXtBqStG3lhwBEpV9qtdXlBEsV5htEXLvcJBDJGLLzOmyHA==" hashValue="PIKkI7rJlAyIch6gVzToTxjJbVBO4F64RjjnSDHnTIWQkz7jLeOdvNg0y0MWcjxQrr6yXE6aWE8s0fQ5YRL80g==" algorithmName="SHA-512" password="CC35"/>
  <autoFilter ref="C133:K477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135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571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ROUND((SUM(BE137:BE983)),  2)</f>
        <v>0</v>
      </c>
      <c r="G33" s="39"/>
      <c r="H33" s="39"/>
      <c r="I33" s="165">
        <v>0.20999999999999999</v>
      </c>
      <c r="J33" s="164">
        <f>ROUND(((SUM(BE137:BE983))*I33),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ROUND((SUM(BF137:BF983)),  2)</f>
        <v>0</v>
      </c>
      <c r="G34" s="39"/>
      <c r="H34" s="39"/>
      <c r="I34" s="165">
        <v>0.14999999999999999</v>
      </c>
      <c r="J34" s="164">
        <f>ROUND(((SUM(BF137:BF983))*I34),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ROUND((SUM(BG137:BG983)),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ROUND((SUM(BH137:BH983)),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ROUND((SUM(BI137:BI983)),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Nové konstrukce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Rychnov nad Kněžnou</v>
      </c>
      <c r="G89" s="41"/>
      <c r="H89" s="41"/>
      <c r="I89" s="33" t="s">
        <v>22</v>
      </c>
      <c r="J89" s="80" t="str">
        <f>IF(J12="","",J12)</f>
        <v>15. 9. 2023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Rychnov nad Kněžnou</v>
      </c>
      <c r="G91" s="41"/>
      <c r="H91" s="41"/>
      <c r="I91" s="33" t="s">
        <v>30</v>
      </c>
      <c r="J91" s="37" t="str">
        <f>E21</f>
        <v>IRBOS s.r.o., Kostelec nad Orlicí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138</v>
      </c>
      <c r="D94" s="186"/>
      <c r="E94" s="186"/>
      <c r="F94" s="186"/>
      <c r="G94" s="186"/>
      <c r="H94" s="186"/>
      <c r="I94" s="186"/>
      <c r="J94" s="187" t="s">
        <v>139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140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141</v>
      </c>
    </row>
    <row r="97" s="9" customFormat="1" ht="24.96" customHeight="1">
      <c r="A97" s="9"/>
      <c r="B97" s="189"/>
      <c r="C97" s="190"/>
      <c r="D97" s="191" t="s">
        <v>142</v>
      </c>
      <c r="E97" s="192"/>
      <c r="F97" s="192"/>
      <c r="G97" s="192"/>
      <c r="H97" s="192"/>
      <c r="I97" s="192"/>
      <c r="J97" s="193">
        <f>J138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143</v>
      </c>
      <c r="E98" s="197"/>
      <c r="F98" s="197"/>
      <c r="G98" s="197"/>
      <c r="H98" s="197"/>
      <c r="I98" s="197"/>
      <c r="J98" s="198">
        <f>J139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572</v>
      </c>
      <c r="E99" s="197"/>
      <c r="F99" s="197"/>
      <c r="G99" s="197"/>
      <c r="H99" s="197"/>
      <c r="I99" s="197"/>
      <c r="J99" s="198">
        <f>J152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573</v>
      </c>
      <c r="E100" s="197"/>
      <c r="F100" s="197"/>
      <c r="G100" s="197"/>
      <c r="H100" s="197"/>
      <c r="I100" s="197"/>
      <c r="J100" s="198">
        <f>J182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574</v>
      </c>
      <c r="E101" s="197"/>
      <c r="F101" s="197"/>
      <c r="G101" s="197"/>
      <c r="H101" s="197"/>
      <c r="I101" s="197"/>
      <c r="J101" s="198">
        <f>J272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575</v>
      </c>
      <c r="E102" s="197"/>
      <c r="F102" s="197"/>
      <c r="G102" s="197"/>
      <c r="H102" s="197"/>
      <c r="I102" s="197"/>
      <c r="J102" s="198">
        <f>J283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144</v>
      </c>
      <c r="E103" s="197"/>
      <c r="F103" s="197"/>
      <c r="G103" s="197"/>
      <c r="H103" s="197"/>
      <c r="I103" s="197"/>
      <c r="J103" s="198">
        <f>J461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145</v>
      </c>
      <c r="E104" s="197"/>
      <c r="F104" s="197"/>
      <c r="G104" s="197"/>
      <c r="H104" s="197"/>
      <c r="I104" s="197"/>
      <c r="J104" s="198">
        <f>J469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576</v>
      </c>
      <c r="E105" s="197"/>
      <c r="F105" s="197"/>
      <c r="G105" s="197"/>
      <c r="H105" s="197"/>
      <c r="I105" s="197"/>
      <c r="J105" s="198">
        <f>J475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146</v>
      </c>
      <c r="E106" s="192"/>
      <c r="F106" s="192"/>
      <c r="G106" s="192"/>
      <c r="H106" s="192"/>
      <c r="I106" s="192"/>
      <c r="J106" s="193">
        <f>J477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4"/>
      <c r="D107" s="196" t="s">
        <v>147</v>
      </c>
      <c r="E107" s="197"/>
      <c r="F107" s="197"/>
      <c r="G107" s="197"/>
      <c r="H107" s="197"/>
      <c r="I107" s="197"/>
      <c r="J107" s="198">
        <f>J478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149</v>
      </c>
      <c r="E108" s="197"/>
      <c r="F108" s="197"/>
      <c r="G108" s="197"/>
      <c r="H108" s="197"/>
      <c r="I108" s="197"/>
      <c r="J108" s="198">
        <f>J505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152</v>
      </c>
      <c r="E109" s="197"/>
      <c r="F109" s="197"/>
      <c r="G109" s="197"/>
      <c r="H109" s="197"/>
      <c r="I109" s="197"/>
      <c r="J109" s="198">
        <f>J515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154</v>
      </c>
      <c r="E110" s="197"/>
      <c r="F110" s="197"/>
      <c r="G110" s="197"/>
      <c r="H110" s="197"/>
      <c r="I110" s="197"/>
      <c r="J110" s="198">
        <f>J610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155</v>
      </c>
      <c r="E111" s="197"/>
      <c r="F111" s="197"/>
      <c r="G111" s="197"/>
      <c r="H111" s="197"/>
      <c r="I111" s="197"/>
      <c r="J111" s="198">
        <f>J689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577</v>
      </c>
      <c r="E112" s="197"/>
      <c r="F112" s="197"/>
      <c r="G112" s="197"/>
      <c r="H112" s="197"/>
      <c r="I112" s="197"/>
      <c r="J112" s="198">
        <f>J706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156</v>
      </c>
      <c r="E113" s="197"/>
      <c r="F113" s="197"/>
      <c r="G113" s="197"/>
      <c r="H113" s="197"/>
      <c r="I113" s="197"/>
      <c r="J113" s="198">
        <f>J756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157</v>
      </c>
      <c r="E114" s="197"/>
      <c r="F114" s="197"/>
      <c r="G114" s="197"/>
      <c r="H114" s="197"/>
      <c r="I114" s="197"/>
      <c r="J114" s="198">
        <f>J866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578</v>
      </c>
      <c r="E115" s="197"/>
      <c r="F115" s="197"/>
      <c r="G115" s="197"/>
      <c r="H115" s="197"/>
      <c r="I115" s="197"/>
      <c r="J115" s="198">
        <f>J932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158</v>
      </c>
      <c r="E116" s="197"/>
      <c r="F116" s="197"/>
      <c r="G116" s="197"/>
      <c r="H116" s="197"/>
      <c r="I116" s="197"/>
      <c r="J116" s="198">
        <f>J952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9"/>
      <c r="C117" s="190"/>
      <c r="D117" s="191" t="s">
        <v>159</v>
      </c>
      <c r="E117" s="192"/>
      <c r="F117" s="192"/>
      <c r="G117" s="192"/>
      <c r="H117" s="192"/>
      <c r="I117" s="192"/>
      <c r="J117" s="193">
        <f>J977</f>
        <v>0</v>
      </c>
      <c r="K117" s="190"/>
      <c r="L117" s="194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160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84" t="str">
        <f>E7</f>
        <v>Administrativní zázemí VAK Rychnov nad Kněžnou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135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02 - Nové konstrukce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>Rychnov nad Kněžnou</v>
      </c>
      <c r="G131" s="41"/>
      <c r="H131" s="41"/>
      <c r="I131" s="33" t="s">
        <v>22</v>
      </c>
      <c r="J131" s="80" t="str">
        <f>IF(J12="","",J12)</f>
        <v>15. 9. 2023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5.65" customHeight="1">
      <c r="A133" s="39"/>
      <c r="B133" s="40"/>
      <c r="C133" s="33" t="s">
        <v>24</v>
      </c>
      <c r="D133" s="41"/>
      <c r="E133" s="41"/>
      <c r="F133" s="28" t="str">
        <f>E15</f>
        <v>Město Rychnov nad Kněžnou</v>
      </c>
      <c r="G133" s="41"/>
      <c r="H133" s="41"/>
      <c r="I133" s="33" t="s">
        <v>30</v>
      </c>
      <c r="J133" s="37" t="str">
        <f>E21</f>
        <v>IRBOS s.r.o., Kostelec nad Orlicí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28</v>
      </c>
      <c r="D134" s="41"/>
      <c r="E134" s="41"/>
      <c r="F134" s="28" t="str">
        <f>IF(E18="","",E18)</f>
        <v>Vyplň údaj</v>
      </c>
      <c r="G134" s="41"/>
      <c r="H134" s="41"/>
      <c r="I134" s="33" t="s">
        <v>33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0"/>
      <c r="B136" s="201"/>
      <c r="C136" s="202" t="s">
        <v>161</v>
      </c>
      <c r="D136" s="203" t="s">
        <v>62</v>
      </c>
      <c r="E136" s="203" t="s">
        <v>58</v>
      </c>
      <c r="F136" s="203" t="s">
        <v>59</v>
      </c>
      <c r="G136" s="203" t="s">
        <v>162</v>
      </c>
      <c r="H136" s="203" t="s">
        <v>163</v>
      </c>
      <c r="I136" s="203" t="s">
        <v>164</v>
      </c>
      <c r="J136" s="203" t="s">
        <v>139</v>
      </c>
      <c r="K136" s="204" t="s">
        <v>165</v>
      </c>
      <c r="L136" s="205"/>
      <c r="M136" s="101" t="s">
        <v>1</v>
      </c>
      <c r="N136" s="102" t="s">
        <v>41</v>
      </c>
      <c r="O136" s="102" t="s">
        <v>166</v>
      </c>
      <c r="P136" s="102" t="s">
        <v>167</v>
      </c>
      <c r="Q136" s="102" t="s">
        <v>168</v>
      </c>
      <c r="R136" s="102" t="s">
        <v>169</v>
      </c>
      <c r="S136" s="102" t="s">
        <v>170</v>
      </c>
      <c r="T136" s="103" t="s">
        <v>171</v>
      </c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</row>
    <row r="137" s="2" customFormat="1" ht="22.8" customHeight="1">
      <c r="A137" s="39"/>
      <c r="B137" s="40"/>
      <c r="C137" s="108" t="s">
        <v>172</v>
      </c>
      <c r="D137" s="41"/>
      <c r="E137" s="41"/>
      <c r="F137" s="41"/>
      <c r="G137" s="41"/>
      <c r="H137" s="41"/>
      <c r="I137" s="41"/>
      <c r="J137" s="206">
        <f>BK137</f>
        <v>0</v>
      </c>
      <c r="K137" s="41"/>
      <c r="L137" s="45"/>
      <c r="M137" s="104"/>
      <c r="N137" s="207"/>
      <c r="O137" s="105"/>
      <c r="P137" s="208">
        <f>P138+P477+P977</f>
        <v>0</v>
      </c>
      <c r="Q137" s="105"/>
      <c r="R137" s="208">
        <f>R138+R477+R977</f>
        <v>456.84466032</v>
      </c>
      <c r="S137" s="105"/>
      <c r="T137" s="209">
        <f>T138+T477+T977</f>
        <v>0.28000000000000003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76</v>
      </c>
      <c r="AU137" s="18" t="s">
        <v>141</v>
      </c>
      <c r="BK137" s="210">
        <f>BK138+BK477+BK977</f>
        <v>0</v>
      </c>
    </row>
    <row r="138" s="12" customFormat="1" ht="25.92" customHeight="1">
      <c r="A138" s="12"/>
      <c r="B138" s="211"/>
      <c r="C138" s="212"/>
      <c r="D138" s="213" t="s">
        <v>76</v>
      </c>
      <c r="E138" s="214" t="s">
        <v>173</v>
      </c>
      <c r="F138" s="214" t="s">
        <v>174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P139+P152+P182+P272+P283+P461+P469+P475</f>
        <v>0</v>
      </c>
      <c r="Q138" s="219"/>
      <c r="R138" s="220">
        <f>R139+R152+R182+R272+R283+R461+R469+R475</f>
        <v>439.31287678000001</v>
      </c>
      <c r="S138" s="219"/>
      <c r="T138" s="221">
        <f>T139+T152+T182+T272+T283+T461+T469+T475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85</v>
      </c>
      <c r="AT138" s="223" t="s">
        <v>76</v>
      </c>
      <c r="AU138" s="223" t="s">
        <v>77</v>
      </c>
      <c r="AY138" s="222" t="s">
        <v>175</v>
      </c>
      <c r="BK138" s="224">
        <f>BK139+BK152+BK182+BK272+BK283+BK461+BK469+BK475</f>
        <v>0</v>
      </c>
    </row>
    <row r="139" s="12" customFormat="1" ht="22.8" customHeight="1">
      <c r="A139" s="12"/>
      <c r="B139" s="211"/>
      <c r="C139" s="212"/>
      <c r="D139" s="213" t="s">
        <v>76</v>
      </c>
      <c r="E139" s="225" t="s">
        <v>85</v>
      </c>
      <c r="F139" s="225" t="s">
        <v>176</v>
      </c>
      <c r="G139" s="212"/>
      <c r="H139" s="212"/>
      <c r="I139" s="215"/>
      <c r="J139" s="226">
        <f>BK139</f>
        <v>0</v>
      </c>
      <c r="K139" s="212"/>
      <c r="L139" s="217"/>
      <c r="M139" s="218"/>
      <c r="N139" s="219"/>
      <c r="O139" s="219"/>
      <c r="P139" s="220">
        <f>SUM(P140:P151)</f>
        <v>0</v>
      </c>
      <c r="Q139" s="219"/>
      <c r="R139" s="220">
        <f>SUM(R140:R151)</f>
        <v>0.00069999999999999999</v>
      </c>
      <c r="S139" s="219"/>
      <c r="T139" s="221">
        <f>SUM(T140:T151)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85</v>
      </c>
      <c r="AT139" s="223" t="s">
        <v>76</v>
      </c>
      <c r="AU139" s="223" t="s">
        <v>85</v>
      </c>
      <c r="AY139" s="222" t="s">
        <v>175</v>
      </c>
      <c r="BK139" s="224">
        <f>SUM(BK140:BK151)</f>
        <v>0</v>
      </c>
    </row>
    <row r="140" s="2" customFormat="1" ht="33" customHeight="1">
      <c r="A140" s="39"/>
      <c r="B140" s="40"/>
      <c r="C140" s="227" t="s">
        <v>85</v>
      </c>
      <c r="D140" s="227" t="s">
        <v>177</v>
      </c>
      <c r="E140" s="228" t="s">
        <v>579</v>
      </c>
      <c r="F140" s="229" t="s">
        <v>580</v>
      </c>
      <c r="G140" s="230" t="s">
        <v>180</v>
      </c>
      <c r="H140" s="231">
        <v>116.667</v>
      </c>
      <c r="I140" s="232"/>
      <c r="J140" s="233">
        <f>ROUND(I140*H140,2)</f>
        <v>0</v>
      </c>
      <c r="K140" s="229" t="s">
        <v>181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177</v>
      </c>
      <c r="AU140" s="238" t="s">
        <v>87</v>
      </c>
      <c r="AY140" s="18" t="s">
        <v>175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182</v>
      </c>
      <c r="BM140" s="238" t="s">
        <v>581</v>
      </c>
    </row>
    <row r="141" s="14" customFormat="1">
      <c r="A141" s="14"/>
      <c r="B141" s="251"/>
      <c r="C141" s="252"/>
      <c r="D141" s="242" t="s">
        <v>184</v>
      </c>
      <c r="E141" s="253" t="s">
        <v>1</v>
      </c>
      <c r="F141" s="254" t="s">
        <v>582</v>
      </c>
      <c r="G141" s="252"/>
      <c r="H141" s="255">
        <v>116.667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184</v>
      </c>
      <c r="AU141" s="261" t="s">
        <v>87</v>
      </c>
      <c r="AV141" s="14" t="s">
        <v>87</v>
      </c>
      <c r="AW141" s="14" t="s">
        <v>32</v>
      </c>
      <c r="AX141" s="14" t="s">
        <v>77</v>
      </c>
      <c r="AY141" s="261" t="s">
        <v>175</v>
      </c>
    </row>
    <row r="142" s="15" customFormat="1">
      <c r="A142" s="15"/>
      <c r="B142" s="262"/>
      <c r="C142" s="263"/>
      <c r="D142" s="242" t="s">
        <v>184</v>
      </c>
      <c r="E142" s="264" t="s">
        <v>1</v>
      </c>
      <c r="F142" s="265" t="s">
        <v>191</v>
      </c>
      <c r="G142" s="263"/>
      <c r="H142" s="266">
        <v>116.667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2" t="s">
        <v>184</v>
      </c>
      <c r="AU142" s="272" t="s">
        <v>87</v>
      </c>
      <c r="AV142" s="15" t="s">
        <v>182</v>
      </c>
      <c r="AW142" s="15" t="s">
        <v>32</v>
      </c>
      <c r="AX142" s="15" t="s">
        <v>85</v>
      </c>
      <c r="AY142" s="272" t="s">
        <v>175</v>
      </c>
    </row>
    <row r="143" s="2" customFormat="1" ht="24.15" customHeight="1">
      <c r="A143" s="39"/>
      <c r="B143" s="40"/>
      <c r="C143" s="227" t="s">
        <v>87</v>
      </c>
      <c r="D143" s="227" t="s">
        <v>177</v>
      </c>
      <c r="E143" s="228" t="s">
        <v>583</v>
      </c>
      <c r="F143" s="229" t="s">
        <v>584</v>
      </c>
      <c r="G143" s="230" t="s">
        <v>180</v>
      </c>
      <c r="H143" s="231">
        <v>17.5</v>
      </c>
      <c r="I143" s="232"/>
      <c r="J143" s="233">
        <f>ROUND(I143*H143,2)</f>
        <v>0</v>
      </c>
      <c r="K143" s="229" t="s">
        <v>181</v>
      </c>
      <c r="L143" s="45"/>
      <c r="M143" s="234" t="s">
        <v>1</v>
      </c>
      <c r="N143" s="235" t="s">
        <v>42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182</v>
      </c>
      <c r="AT143" s="238" t="s">
        <v>177</v>
      </c>
      <c r="AU143" s="238" t="s">
        <v>87</v>
      </c>
      <c r="AY143" s="18" t="s">
        <v>175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182</v>
      </c>
      <c r="BM143" s="238" t="s">
        <v>585</v>
      </c>
    </row>
    <row r="144" s="13" customFormat="1">
      <c r="A144" s="13"/>
      <c r="B144" s="240"/>
      <c r="C144" s="241"/>
      <c r="D144" s="242" t="s">
        <v>184</v>
      </c>
      <c r="E144" s="243" t="s">
        <v>1</v>
      </c>
      <c r="F144" s="244" t="s">
        <v>586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184</v>
      </c>
      <c r="AU144" s="250" t="s">
        <v>87</v>
      </c>
      <c r="AV144" s="13" t="s">
        <v>85</v>
      </c>
      <c r="AW144" s="13" t="s">
        <v>32</v>
      </c>
      <c r="AX144" s="13" t="s">
        <v>77</v>
      </c>
      <c r="AY144" s="250" t="s">
        <v>175</v>
      </c>
    </row>
    <row r="145" s="14" customFormat="1">
      <c r="A145" s="14"/>
      <c r="B145" s="251"/>
      <c r="C145" s="252"/>
      <c r="D145" s="242" t="s">
        <v>184</v>
      </c>
      <c r="E145" s="253" t="s">
        <v>1</v>
      </c>
      <c r="F145" s="254" t="s">
        <v>186</v>
      </c>
      <c r="G145" s="252"/>
      <c r="H145" s="255">
        <v>17.5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184</v>
      </c>
      <c r="AU145" s="261" t="s">
        <v>87</v>
      </c>
      <c r="AV145" s="14" t="s">
        <v>87</v>
      </c>
      <c r="AW145" s="14" t="s">
        <v>32</v>
      </c>
      <c r="AX145" s="14" t="s">
        <v>85</v>
      </c>
      <c r="AY145" s="261" t="s">
        <v>175</v>
      </c>
    </row>
    <row r="146" s="2" customFormat="1" ht="16.5" customHeight="1">
      <c r="A146" s="39"/>
      <c r="B146" s="40"/>
      <c r="C146" s="291" t="s">
        <v>192</v>
      </c>
      <c r="D146" s="291" t="s">
        <v>587</v>
      </c>
      <c r="E146" s="292" t="s">
        <v>588</v>
      </c>
      <c r="F146" s="293" t="s">
        <v>589</v>
      </c>
      <c r="G146" s="294" t="s">
        <v>508</v>
      </c>
      <c r="H146" s="295">
        <v>0.69999999999999996</v>
      </c>
      <c r="I146" s="296"/>
      <c r="J146" s="297">
        <f>ROUND(I146*H146,2)</f>
        <v>0</v>
      </c>
      <c r="K146" s="293" t="s">
        <v>181</v>
      </c>
      <c r="L146" s="298"/>
      <c r="M146" s="299" t="s">
        <v>1</v>
      </c>
      <c r="N146" s="300" t="s">
        <v>42</v>
      </c>
      <c r="O146" s="92"/>
      <c r="P146" s="236">
        <f>O146*H146</f>
        <v>0</v>
      </c>
      <c r="Q146" s="236">
        <v>0.001</v>
      </c>
      <c r="R146" s="236">
        <f>Q146*H146</f>
        <v>0.00069999999999999999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230</v>
      </c>
      <c r="AT146" s="238" t="s">
        <v>587</v>
      </c>
      <c r="AU146" s="238" t="s">
        <v>87</v>
      </c>
      <c r="AY146" s="18" t="s">
        <v>175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182</v>
      </c>
      <c r="BM146" s="238" t="s">
        <v>590</v>
      </c>
    </row>
    <row r="147" s="14" customFormat="1">
      <c r="A147" s="14"/>
      <c r="B147" s="251"/>
      <c r="C147" s="252"/>
      <c r="D147" s="242" t="s">
        <v>184</v>
      </c>
      <c r="E147" s="253" t="s">
        <v>1</v>
      </c>
      <c r="F147" s="254" t="s">
        <v>591</v>
      </c>
      <c r="G147" s="252"/>
      <c r="H147" s="255">
        <v>0.69999999999999996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184</v>
      </c>
      <c r="AU147" s="261" t="s">
        <v>87</v>
      </c>
      <c r="AV147" s="14" t="s">
        <v>87</v>
      </c>
      <c r="AW147" s="14" t="s">
        <v>32</v>
      </c>
      <c r="AX147" s="14" t="s">
        <v>77</v>
      </c>
      <c r="AY147" s="261" t="s">
        <v>175</v>
      </c>
    </row>
    <row r="148" s="15" customFormat="1">
      <c r="A148" s="15"/>
      <c r="B148" s="262"/>
      <c r="C148" s="263"/>
      <c r="D148" s="242" t="s">
        <v>184</v>
      </c>
      <c r="E148" s="264" t="s">
        <v>1</v>
      </c>
      <c r="F148" s="265" t="s">
        <v>191</v>
      </c>
      <c r="G148" s="263"/>
      <c r="H148" s="266">
        <v>0.69999999999999996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2" t="s">
        <v>184</v>
      </c>
      <c r="AU148" s="272" t="s">
        <v>87</v>
      </c>
      <c r="AV148" s="15" t="s">
        <v>182</v>
      </c>
      <c r="AW148" s="15" t="s">
        <v>32</v>
      </c>
      <c r="AX148" s="15" t="s">
        <v>85</v>
      </c>
      <c r="AY148" s="272" t="s">
        <v>175</v>
      </c>
    </row>
    <row r="149" s="2" customFormat="1" ht="24.15" customHeight="1">
      <c r="A149" s="39"/>
      <c r="B149" s="40"/>
      <c r="C149" s="227" t="s">
        <v>182</v>
      </c>
      <c r="D149" s="227" t="s">
        <v>177</v>
      </c>
      <c r="E149" s="228" t="s">
        <v>592</v>
      </c>
      <c r="F149" s="229" t="s">
        <v>593</v>
      </c>
      <c r="G149" s="230" t="s">
        <v>180</v>
      </c>
      <c r="H149" s="231">
        <v>116.667</v>
      </c>
      <c r="I149" s="232"/>
      <c r="J149" s="233">
        <f>ROUND(I149*H149,2)</f>
        <v>0</v>
      </c>
      <c r="K149" s="229" t="s">
        <v>181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182</v>
      </c>
      <c r="AT149" s="238" t="s">
        <v>177</v>
      </c>
      <c r="AU149" s="238" t="s">
        <v>87</v>
      </c>
      <c r="AY149" s="18" t="s">
        <v>175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182</v>
      </c>
      <c r="BM149" s="238" t="s">
        <v>594</v>
      </c>
    </row>
    <row r="150" s="14" customFormat="1">
      <c r="A150" s="14"/>
      <c r="B150" s="251"/>
      <c r="C150" s="252"/>
      <c r="D150" s="242" t="s">
        <v>184</v>
      </c>
      <c r="E150" s="253" t="s">
        <v>1</v>
      </c>
      <c r="F150" s="254" t="s">
        <v>595</v>
      </c>
      <c r="G150" s="252"/>
      <c r="H150" s="255">
        <v>116.667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184</v>
      </c>
      <c r="AU150" s="261" t="s">
        <v>87</v>
      </c>
      <c r="AV150" s="14" t="s">
        <v>87</v>
      </c>
      <c r="AW150" s="14" t="s">
        <v>32</v>
      </c>
      <c r="AX150" s="14" t="s">
        <v>77</v>
      </c>
      <c r="AY150" s="261" t="s">
        <v>175</v>
      </c>
    </row>
    <row r="151" s="15" customFormat="1">
      <c r="A151" s="15"/>
      <c r="B151" s="262"/>
      <c r="C151" s="263"/>
      <c r="D151" s="242" t="s">
        <v>184</v>
      </c>
      <c r="E151" s="264" t="s">
        <v>1</v>
      </c>
      <c r="F151" s="265" t="s">
        <v>191</v>
      </c>
      <c r="G151" s="263"/>
      <c r="H151" s="266">
        <v>116.667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2" t="s">
        <v>184</v>
      </c>
      <c r="AU151" s="272" t="s">
        <v>87</v>
      </c>
      <c r="AV151" s="15" t="s">
        <v>182</v>
      </c>
      <c r="AW151" s="15" t="s">
        <v>32</v>
      </c>
      <c r="AX151" s="15" t="s">
        <v>85</v>
      </c>
      <c r="AY151" s="272" t="s">
        <v>175</v>
      </c>
    </row>
    <row r="152" s="12" customFormat="1" ht="22.8" customHeight="1">
      <c r="A152" s="12"/>
      <c r="B152" s="211"/>
      <c r="C152" s="212"/>
      <c r="D152" s="213" t="s">
        <v>76</v>
      </c>
      <c r="E152" s="225" t="s">
        <v>87</v>
      </c>
      <c r="F152" s="225" t="s">
        <v>596</v>
      </c>
      <c r="G152" s="212"/>
      <c r="H152" s="212"/>
      <c r="I152" s="215"/>
      <c r="J152" s="226">
        <f>BK152</f>
        <v>0</v>
      </c>
      <c r="K152" s="212"/>
      <c r="L152" s="217"/>
      <c r="M152" s="218"/>
      <c r="N152" s="219"/>
      <c r="O152" s="219"/>
      <c r="P152" s="220">
        <f>SUM(P153:P181)</f>
        <v>0</v>
      </c>
      <c r="Q152" s="219"/>
      <c r="R152" s="220">
        <f>SUM(R153:R181)</f>
        <v>345.94950071000005</v>
      </c>
      <c r="S152" s="219"/>
      <c r="T152" s="221">
        <f>SUM(T153:T181)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2" t="s">
        <v>85</v>
      </c>
      <c r="AT152" s="223" t="s">
        <v>76</v>
      </c>
      <c r="AU152" s="223" t="s">
        <v>85</v>
      </c>
      <c r="AY152" s="222" t="s">
        <v>175</v>
      </c>
      <c r="BK152" s="224">
        <f>SUM(BK153:BK181)</f>
        <v>0</v>
      </c>
    </row>
    <row r="153" s="2" customFormat="1" ht="24.15" customHeight="1">
      <c r="A153" s="39"/>
      <c r="B153" s="40"/>
      <c r="C153" s="227" t="s">
        <v>211</v>
      </c>
      <c r="D153" s="227" t="s">
        <v>177</v>
      </c>
      <c r="E153" s="228" t="s">
        <v>597</v>
      </c>
      <c r="F153" s="229" t="s">
        <v>598</v>
      </c>
      <c r="G153" s="230" t="s">
        <v>180</v>
      </c>
      <c r="H153" s="231">
        <v>189.22999999999999</v>
      </c>
      <c r="I153" s="232"/>
      <c r="J153" s="233">
        <f>ROUND(I153*H153,2)</f>
        <v>0</v>
      </c>
      <c r="K153" s="229" t="s">
        <v>181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0.00010000000000000001</v>
      </c>
      <c r="R153" s="236">
        <f>Q153*H153</f>
        <v>0.018922999999999999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182</v>
      </c>
      <c r="AT153" s="238" t="s">
        <v>177</v>
      </c>
      <c r="AU153" s="238" t="s">
        <v>87</v>
      </c>
      <c r="AY153" s="18" t="s">
        <v>175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182</v>
      </c>
      <c r="BM153" s="238" t="s">
        <v>599</v>
      </c>
    </row>
    <row r="154" s="13" customFormat="1">
      <c r="A154" s="13"/>
      <c r="B154" s="240"/>
      <c r="C154" s="241"/>
      <c r="D154" s="242" t="s">
        <v>184</v>
      </c>
      <c r="E154" s="243" t="s">
        <v>1</v>
      </c>
      <c r="F154" s="244" t="s">
        <v>600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184</v>
      </c>
      <c r="AU154" s="250" t="s">
        <v>87</v>
      </c>
      <c r="AV154" s="13" t="s">
        <v>85</v>
      </c>
      <c r="AW154" s="13" t="s">
        <v>32</v>
      </c>
      <c r="AX154" s="13" t="s">
        <v>77</v>
      </c>
      <c r="AY154" s="250" t="s">
        <v>175</v>
      </c>
    </row>
    <row r="155" s="14" customFormat="1">
      <c r="A155" s="14"/>
      <c r="B155" s="251"/>
      <c r="C155" s="252"/>
      <c r="D155" s="242" t="s">
        <v>184</v>
      </c>
      <c r="E155" s="253" t="s">
        <v>1</v>
      </c>
      <c r="F155" s="254" t="s">
        <v>601</v>
      </c>
      <c r="G155" s="252"/>
      <c r="H155" s="255">
        <v>189.22999999999999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184</v>
      </c>
      <c r="AU155" s="261" t="s">
        <v>87</v>
      </c>
      <c r="AV155" s="14" t="s">
        <v>87</v>
      </c>
      <c r="AW155" s="14" t="s">
        <v>32</v>
      </c>
      <c r="AX155" s="14" t="s">
        <v>85</v>
      </c>
      <c r="AY155" s="261" t="s">
        <v>175</v>
      </c>
    </row>
    <row r="156" s="2" customFormat="1" ht="24.15" customHeight="1">
      <c r="A156" s="39"/>
      <c r="B156" s="40"/>
      <c r="C156" s="291" t="s">
        <v>220</v>
      </c>
      <c r="D156" s="291" t="s">
        <v>587</v>
      </c>
      <c r="E156" s="292" t="s">
        <v>602</v>
      </c>
      <c r="F156" s="293" t="s">
        <v>603</v>
      </c>
      <c r="G156" s="294" t="s">
        <v>180</v>
      </c>
      <c r="H156" s="295">
        <v>236.53800000000001</v>
      </c>
      <c r="I156" s="296"/>
      <c r="J156" s="297">
        <f>ROUND(I156*H156,2)</f>
        <v>0</v>
      </c>
      <c r="K156" s="293" t="s">
        <v>181</v>
      </c>
      <c r="L156" s="298"/>
      <c r="M156" s="299" t="s">
        <v>1</v>
      </c>
      <c r="N156" s="300" t="s">
        <v>42</v>
      </c>
      <c r="O156" s="92"/>
      <c r="P156" s="236">
        <f>O156*H156</f>
        <v>0</v>
      </c>
      <c r="Q156" s="236">
        <v>0.00029999999999999997</v>
      </c>
      <c r="R156" s="236">
        <f>Q156*H156</f>
        <v>0.070961399999999994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230</v>
      </c>
      <c r="AT156" s="238" t="s">
        <v>587</v>
      </c>
      <c r="AU156" s="238" t="s">
        <v>87</v>
      </c>
      <c r="AY156" s="18" t="s">
        <v>175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182</v>
      </c>
      <c r="BM156" s="238" t="s">
        <v>604</v>
      </c>
    </row>
    <row r="157" s="14" customFormat="1">
      <c r="A157" s="14"/>
      <c r="B157" s="251"/>
      <c r="C157" s="252"/>
      <c r="D157" s="242" t="s">
        <v>184</v>
      </c>
      <c r="E157" s="253" t="s">
        <v>1</v>
      </c>
      <c r="F157" s="254" t="s">
        <v>605</v>
      </c>
      <c r="G157" s="252"/>
      <c r="H157" s="255">
        <v>189.22999999999999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184</v>
      </c>
      <c r="AU157" s="261" t="s">
        <v>87</v>
      </c>
      <c r="AV157" s="14" t="s">
        <v>87</v>
      </c>
      <c r="AW157" s="14" t="s">
        <v>32</v>
      </c>
      <c r="AX157" s="14" t="s">
        <v>85</v>
      </c>
      <c r="AY157" s="261" t="s">
        <v>175</v>
      </c>
    </row>
    <row r="158" s="14" customFormat="1">
      <c r="A158" s="14"/>
      <c r="B158" s="251"/>
      <c r="C158" s="252"/>
      <c r="D158" s="242" t="s">
        <v>184</v>
      </c>
      <c r="E158" s="252"/>
      <c r="F158" s="254" t="s">
        <v>606</v>
      </c>
      <c r="G158" s="252"/>
      <c r="H158" s="255">
        <v>236.53800000000001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184</v>
      </c>
      <c r="AU158" s="261" t="s">
        <v>87</v>
      </c>
      <c r="AV158" s="14" t="s">
        <v>87</v>
      </c>
      <c r="AW158" s="14" t="s">
        <v>4</v>
      </c>
      <c r="AX158" s="14" t="s">
        <v>85</v>
      </c>
      <c r="AY158" s="261" t="s">
        <v>175</v>
      </c>
    </row>
    <row r="159" s="2" customFormat="1" ht="24.15" customHeight="1">
      <c r="A159" s="39"/>
      <c r="B159" s="40"/>
      <c r="C159" s="227" t="s">
        <v>225</v>
      </c>
      <c r="D159" s="227" t="s">
        <v>177</v>
      </c>
      <c r="E159" s="228" t="s">
        <v>607</v>
      </c>
      <c r="F159" s="229" t="s">
        <v>608</v>
      </c>
      <c r="G159" s="230" t="s">
        <v>195</v>
      </c>
      <c r="H159" s="231">
        <v>113.538</v>
      </c>
      <c r="I159" s="232"/>
      <c r="J159" s="233">
        <f>ROUND(I159*H159,2)</f>
        <v>0</v>
      </c>
      <c r="K159" s="229" t="s">
        <v>181</v>
      </c>
      <c r="L159" s="45"/>
      <c r="M159" s="234" t="s">
        <v>1</v>
      </c>
      <c r="N159" s="235" t="s">
        <v>42</v>
      </c>
      <c r="O159" s="92"/>
      <c r="P159" s="236">
        <f>O159*H159</f>
        <v>0</v>
      </c>
      <c r="Q159" s="236">
        <v>2.1600000000000001</v>
      </c>
      <c r="R159" s="236">
        <f>Q159*H159</f>
        <v>245.24208000000002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182</v>
      </c>
      <c r="AT159" s="238" t="s">
        <v>177</v>
      </c>
      <c r="AU159" s="238" t="s">
        <v>87</v>
      </c>
      <c r="AY159" s="18" t="s">
        <v>175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182</v>
      </c>
      <c r="BM159" s="238" t="s">
        <v>609</v>
      </c>
    </row>
    <row r="160" s="13" customFormat="1">
      <c r="A160" s="13"/>
      <c r="B160" s="240"/>
      <c r="C160" s="241"/>
      <c r="D160" s="242" t="s">
        <v>184</v>
      </c>
      <c r="E160" s="243" t="s">
        <v>1</v>
      </c>
      <c r="F160" s="244" t="s">
        <v>600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184</v>
      </c>
      <c r="AU160" s="250" t="s">
        <v>87</v>
      </c>
      <c r="AV160" s="13" t="s">
        <v>85</v>
      </c>
      <c r="AW160" s="13" t="s">
        <v>32</v>
      </c>
      <c r="AX160" s="13" t="s">
        <v>77</v>
      </c>
      <c r="AY160" s="250" t="s">
        <v>175</v>
      </c>
    </row>
    <row r="161" s="14" customFormat="1">
      <c r="A161" s="14"/>
      <c r="B161" s="251"/>
      <c r="C161" s="252"/>
      <c r="D161" s="242" t="s">
        <v>184</v>
      </c>
      <c r="E161" s="253" t="s">
        <v>1</v>
      </c>
      <c r="F161" s="254" t="s">
        <v>610</v>
      </c>
      <c r="G161" s="252"/>
      <c r="H161" s="255">
        <v>113.538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184</v>
      </c>
      <c r="AU161" s="261" t="s">
        <v>87</v>
      </c>
      <c r="AV161" s="14" t="s">
        <v>87</v>
      </c>
      <c r="AW161" s="14" t="s">
        <v>32</v>
      </c>
      <c r="AX161" s="14" t="s">
        <v>85</v>
      </c>
      <c r="AY161" s="261" t="s">
        <v>175</v>
      </c>
    </row>
    <row r="162" s="2" customFormat="1" ht="16.5" customHeight="1">
      <c r="A162" s="39"/>
      <c r="B162" s="40"/>
      <c r="C162" s="227" t="s">
        <v>230</v>
      </c>
      <c r="D162" s="227" t="s">
        <v>177</v>
      </c>
      <c r="E162" s="228" t="s">
        <v>611</v>
      </c>
      <c r="F162" s="229" t="s">
        <v>612</v>
      </c>
      <c r="G162" s="230" t="s">
        <v>180</v>
      </c>
      <c r="H162" s="231">
        <v>567.69000000000005</v>
      </c>
      <c r="I162" s="232"/>
      <c r="J162" s="233">
        <f>ROUND(I162*H162,2)</f>
        <v>0</v>
      </c>
      <c r="K162" s="229" t="s">
        <v>271</v>
      </c>
      <c r="L162" s="45"/>
      <c r="M162" s="234" t="s">
        <v>1</v>
      </c>
      <c r="N162" s="235" t="s">
        <v>42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182</v>
      </c>
      <c r="AT162" s="238" t="s">
        <v>177</v>
      </c>
      <c r="AU162" s="238" t="s">
        <v>87</v>
      </c>
      <c r="AY162" s="18" t="s">
        <v>175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182</v>
      </c>
      <c r="BM162" s="238" t="s">
        <v>613</v>
      </c>
    </row>
    <row r="163" s="13" customFormat="1">
      <c r="A163" s="13"/>
      <c r="B163" s="240"/>
      <c r="C163" s="241"/>
      <c r="D163" s="242" t="s">
        <v>184</v>
      </c>
      <c r="E163" s="243" t="s">
        <v>1</v>
      </c>
      <c r="F163" s="244" t="s">
        <v>600</v>
      </c>
      <c r="G163" s="241"/>
      <c r="H163" s="243" t="s">
        <v>1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184</v>
      </c>
      <c r="AU163" s="250" t="s">
        <v>87</v>
      </c>
      <c r="AV163" s="13" t="s">
        <v>85</v>
      </c>
      <c r="AW163" s="13" t="s">
        <v>32</v>
      </c>
      <c r="AX163" s="13" t="s">
        <v>77</v>
      </c>
      <c r="AY163" s="250" t="s">
        <v>175</v>
      </c>
    </row>
    <row r="164" s="14" customFormat="1">
      <c r="A164" s="14"/>
      <c r="B164" s="251"/>
      <c r="C164" s="252"/>
      <c r="D164" s="242" t="s">
        <v>184</v>
      </c>
      <c r="E164" s="253" t="s">
        <v>1</v>
      </c>
      <c r="F164" s="254" t="s">
        <v>614</v>
      </c>
      <c r="G164" s="252"/>
      <c r="H164" s="255">
        <v>567.69000000000005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184</v>
      </c>
      <c r="AU164" s="261" t="s">
        <v>87</v>
      </c>
      <c r="AV164" s="14" t="s">
        <v>87</v>
      </c>
      <c r="AW164" s="14" t="s">
        <v>32</v>
      </c>
      <c r="AX164" s="14" t="s">
        <v>85</v>
      </c>
      <c r="AY164" s="261" t="s">
        <v>175</v>
      </c>
    </row>
    <row r="165" s="2" customFormat="1" ht="24.15" customHeight="1">
      <c r="A165" s="39"/>
      <c r="B165" s="40"/>
      <c r="C165" s="227" t="s">
        <v>199</v>
      </c>
      <c r="D165" s="227" t="s">
        <v>177</v>
      </c>
      <c r="E165" s="228" t="s">
        <v>615</v>
      </c>
      <c r="F165" s="229" t="s">
        <v>616</v>
      </c>
      <c r="G165" s="230" t="s">
        <v>195</v>
      </c>
      <c r="H165" s="231">
        <v>28.385000000000002</v>
      </c>
      <c r="I165" s="232"/>
      <c r="J165" s="233">
        <f>ROUND(I165*H165,2)</f>
        <v>0</v>
      </c>
      <c r="K165" s="229" t="s">
        <v>181</v>
      </c>
      <c r="L165" s="45"/>
      <c r="M165" s="234" t="s">
        <v>1</v>
      </c>
      <c r="N165" s="235" t="s">
        <v>42</v>
      </c>
      <c r="O165" s="92"/>
      <c r="P165" s="236">
        <f>O165*H165</f>
        <v>0</v>
      </c>
      <c r="Q165" s="236">
        <v>2.5018699999999998</v>
      </c>
      <c r="R165" s="236">
        <f>Q165*H165</f>
        <v>71.015579950000003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182</v>
      </c>
      <c r="AT165" s="238" t="s">
        <v>177</v>
      </c>
      <c r="AU165" s="238" t="s">
        <v>87</v>
      </c>
      <c r="AY165" s="18" t="s">
        <v>175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182</v>
      </c>
      <c r="BM165" s="238" t="s">
        <v>617</v>
      </c>
    </row>
    <row r="166" s="13" customFormat="1">
      <c r="A166" s="13"/>
      <c r="B166" s="240"/>
      <c r="C166" s="241"/>
      <c r="D166" s="242" t="s">
        <v>184</v>
      </c>
      <c r="E166" s="243" t="s">
        <v>1</v>
      </c>
      <c r="F166" s="244" t="s">
        <v>618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184</v>
      </c>
      <c r="AU166" s="250" t="s">
        <v>87</v>
      </c>
      <c r="AV166" s="13" t="s">
        <v>85</v>
      </c>
      <c r="AW166" s="13" t="s">
        <v>32</v>
      </c>
      <c r="AX166" s="13" t="s">
        <v>77</v>
      </c>
      <c r="AY166" s="250" t="s">
        <v>175</v>
      </c>
    </row>
    <row r="167" s="13" customFormat="1">
      <c r="A167" s="13"/>
      <c r="B167" s="240"/>
      <c r="C167" s="241"/>
      <c r="D167" s="242" t="s">
        <v>184</v>
      </c>
      <c r="E167" s="243" t="s">
        <v>1</v>
      </c>
      <c r="F167" s="244" t="s">
        <v>619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184</v>
      </c>
      <c r="AU167" s="250" t="s">
        <v>87</v>
      </c>
      <c r="AV167" s="13" t="s">
        <v>85</v>
      </c>
      <c r="AW167" s="13" t="s">
        <v>32</v>
      </c>
      <c r="AX167" s="13" t="s">
        <v>77</v>
      </c>
      <c r="AY167" s="250" t="s">
        <v>175</v>
      </c>
    </row>
    <row r="168" s="14" customFormat="1">
      <c r="A168" s="14"/>
      <c r="B168" s="251"/>
      <c r="C168" s="252"/>
      <c r="D168" s="242" t="s">
        <v>184</v>
      </c>
      <c r="E168" s="253" t="s">
        <v>1</v>
      </c>
      <c r="F168" s="254" t="s">
        <v>620</v>
      </c>
      <c r="G168" s="252"/>
      <c r="H168" s="255">
        <v>28.385000000000002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184</v>
      </c>
      <c r="AU168" s="261" t="s">
        <v>87</v>
      </c>
      <c r="AV168" s="14" t="s">
        <v>87</v>
      </c>
      <c r="AW168" s="14" t="s">
        <v>32</v>
      </c>
      <c r="AX168" s="14" t="s">
        <v>85</v>
      </c>
      <c r="AY168" s="261" t="s">
        <v>175</v>
      </c>
    </row>
    <row r="169" s="2" customFormat="1" ht="16.5" customHeight="1">
      <c r="A169" s="39"/>
      <c r="B169" s="40"/>
      <c r="C169" s="227" t="s">
        <v>238</v>
      </c>
      <c r="D169" s="227" t="s">
        <v>177</v>
      </c>
      <c r="E169" s="228" t="s">
        <v>621</v>
      </c>
      <c r="F169" s="229" t="s">
        <v>622</v>
      </c>
      <c r="G169" s="230" t="s">
        <v>378</v>
      </c>
      <c r="H169" s="231">
        <v>0.66200000000000003</v>
      </c>
      <c r="I169" s="232"/>
      <c r="J169" s="233">
        <f>ROUND(I169*H169,2)</f>
        <v>0</v>
      </c>
      <c r="K169" s="229" t="s">
        <v>181</v>
      </c>
      <c r="L169" s="45"/>
      <c r="M169" s="234" t="s">
        <v>1</v>
      </c>
      <c r="N169" s="235" t="s">
        <v>42</v>
      </c>
      <c r="O169" s="92"/>
      <c r="P169" s="236">
        <f>O169*H169</f>
        <v>0</v>
      </c>
      <c r="Q169" s="236">
        <v>1.06277</v>
      </c>
      <c r="R169" s="236">
        <f>Q169*H169</f>
        <v>0.70355374000000004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182</v>
      </c>
      <c r="AT169" s="238" t="s">
        <v>177</v>
      </c>
      <c r="AU169" s="238" t="s">
        <v>87</v>
      </c>
      <c r="AY169" s="18" t="s">
        <v>175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182</v>
      </c>
      <c r="BM169" s="238" t="s">
        <v>623</v>
      </c>
    </row>
    <row r="170" s="13" customFormat="1">
      <c r="A170" s="13"/>
      <c r="B170" s="240"/>
      <c r="C170" s="241"/>
      <c r="D170" s="242" t="s">
        <v>184</v>
      </c>
      <c r="E170" s="243" t="s">
        <v>1</v>
      </c>
      <c r="F170" s="244" t="s">
        <v>624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184</v>
      </c>
      <c r="AU170" s="250" t="s">
        <v>87</v>
      </c>
      <c r="AV170" s="13" t="s">
        <v>85</v>
      </c>
      <c r="AW170" s="13" t="s">
        <v>32</v>
      </c>
      <c r="AX170" s="13" t="s">
        <v>77</v>
      </c>
      <c r="AY170" s="250" t="s">
        <v>175</v>
      </c>
    </row>
    <row r="171" s="13" customFormat="1">
      <c r="A171" s="13"/>
      <c r="B171" s="240"/>
      <c r="C171" s="241"/>
      <c r="D171" s="242" t="s">
        <v>184</v>
      </c>
      <c r="E171" s="243" t="s">
        <v>1</v>
      </c>
      <c r="F171" s="244" t="s">
        <v>625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184</v>
      </c>
      <c r="AU171" s="250" t="s">
        <v>87</v>
      </c>
      <c r="AV171" s="13" t="s">
        <v>85</v>
      </c>
      <c r="AW171" s="13" t="s">
        <v>32</v>
      </c>
      <c r="AX171" s="13" t="s">
        <v>77</v>
      </c>
      <c r="AY171" s="250" t="s">
        <v>175</v>
      </c>
    </row>
    <row r="172" s="14" customFormat="1">
      <c r="A172" s="14"/>
      <c r="B172" s="251"/>
      <c r="C172" s="252"/>
      <c r="D172" s="242" t="s">
        <v>184</v>
      </c>
      <c r="E172" s="253" t="s">
        <v>1</v>
      </c>
      <c r="F172" s="254" t="s">
        <v>626</v>
      </c>
      <c r="G172" s="252"/>
      <c r="H172" s="255">
        <v>0.66200000000000003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184</v>
      </c>
      <c r="AU172" s="261" t="s">
        <v>87</v>
      </c>
      <c r="AV172" s="14" t="s">
        <v>87</v>
      </c>
      <c r="AW172" s="14" t="s">
        <v>32</v>
      </c>
      <c r="AX172" s="14" t="s">
        <v>77</v>
      </c>
      <c r="AY172" s="261" t="s">
        <v>175</v>
      </c>
    </row>
    <row r="173" s="15" customFormat="1">
      <c r="A173" s="15"/>
      <c r="B173" s="262"/>
      <c r="C173" s="263"/>
      <c r="D173" s="242" t="s">
        <v>184</v>
      </c>
      <c r="E173" s="264" t="s">
        <v>1</v>
      </c>
      <c r="F173" s="265" t="s">
        <v>191</v>
      </c>
      <c r="G173" s="263"/>
      <c r="H173" s="266">
        <v>0.66200000000000003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2" t="s">
        <v>184</v>
      </c>
      <c r="AU173" s="272" t="s">
        <v>87</v>
      </c>
      <c r="AV173" s="15" t="s">
        <v>182</v>
      </c>
      <c r="AW173" s="15" t="s">
        <v>32</v>
      </c>
      <c r="AX173" s="15" t="s">
        <v>85</v>
      </c>
      <c r="AY173" s="272" t="s">
        <v>175</v>
      </c>
    </row>
    <row r="174" s="2" customFormat="1" ht="24.15" customHeight="1">
      <c r="A174" s="39"/>
      <c r="B174" s="40"/>
      <c r="C174" s="227" t="s">
        <v>262</v>
      </c>
      <c r="D174" s="227" t="s">
        <v>177</v>
      </c>
      <c r="E174" s="228" t="s">
        <v>627</v>
      </c>
      <c r="F174" s="229" t="s">
        <v>628</v>
      </c>
      <c r="G174" s="230" t="s">
        <v>195</v>
      </c>
      <c r="H174" s="231">
        <v>9.3979999999999997</v>
      </c>
      <c r="I174" s="232"/>
      <c r="J174" s="233">
        <f>ROUND(I174*H174,2)</f>
        <v>0</v>
      </c>
      <c r="K174" s="229" t="s">
        <v>181</v>
      </c>
      <c r="L174" s="45"/>
      <c r="M174" s="234" t="s">
        <v>1</v>
      </c>
      <c r="N174" s="235" t="s">
        <v>42</v>
      </c>
      <c r="O174" s="92"/>
      <c r="P174" s="236">
        <f>O174*H174</f>
        <v>0</v>
      </c>
      <c r="Q174" s="236">
        <v>2.5018699999999998</v>
      </c>
      <c r="R174" s="236">
        <f>Q174*H174</f>
        <v>23.512574259999997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182</v>
      </c>
      <c r="AT174" s="238" t="s">
        <v>177</v>
      </c>
      <c r="AU174" s="238" t="s">
        <v>87</v>
      </c>
      <c r="AY174" s="18" t="s">
        <v>175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182</v>
      </c>
      <c r="BM174" s="238" t="s">
        <v>629</v>
      </c>
    </row>
    <row r="175" s="13" customFormat="1">
      <c r="A175" s="13"/>
      <c r="B175" s="240"/>
      <c r="C175" s="241"/>
      <c r="D175" s="242" t="s">
        <v>184</v>
      </c>
      <c r="E175" s="243" t="s">
        <v>1</v>
      </c>
      <c r="F175" s="244" t="s">
        <v>630</v>
      </c>
      <c r="G175" s="241"/>
      <c r="H175" s="243" t="s">
        <v>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184</v>
      </c>
      <c r="AU175" s="250" t="s">
        <v>87</v>
      </c>
      <c r="AV175" s="13" t="s">
        <v>85</v>
      </c>
      <c r="AW175" s="13" t="s">
        <v>32</v>
      </c>
      <c r="AX175" s="13" t="s">
        <v>77</v>
      </c>
      <c r="AY175" s="250" t="s">
        <v>175</v>
      </c>
    </row>
    <row r="176" s="13" customFormat="1">
      <c r="A176" s="13"/>
      <c r="B176" s="240"/>
      <c r="C176" s="241"/>
      <c r="D176" s="242" t="s">
        <v>184</v>
      </c>
      <c r="E176" s="243" t="s">
        <v>1</v>
      </c>
      <c r="F176" s="244" t="s">
        <v>631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184</v>
      </c>
      <c r="AU176" s="250" t="s">
        <v>87</v>
      </c>
      <c r="AV176" s="13" t="s">
        <v>85</v>
      </c>
      <c r="AW176" s="13" t="s">
        <v>32</v>
      </c>
      <c r="AX176" s="13" t="s">
        <v>77</v>
      </c>
      <c r="AY176" s="250" t="s">
        <v>175</v>
      </c>
    </row>
    <row r="177" s="14" customFormat="1">
      <c r="A177" s="14"/>
      <c r="B177" s="251"/>
      <c r="C177" s="252"/>
      <c r="D177" s="242" t="s">
        <v>184</v>
      </c>
      <c r="E177" s="253" t="s">
        <v>1</v>
      </c>
      <c r="F177" s="254" t="s">
        <v>632</v>
      </c>
      <c r="G177" s="252"/>
      <c r="H177" s="255">
        <v>5.5880000000000001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184</v>
      </c>
      <c r="AU177" s="261" t="s">
        <v>87</v>
      </c>
      <c r="AV177" s="14" t="s">
        <v>87</v>
      </c>
      <c r="AW177" s="14" t="s">
        <v>32</v>
      </c>
      <c r="AX177" s="14" t="s">
        <v>77</v>
      </c>
      <c r="AY177" s="261" t="s">
        <v>175</v>
      </c>
    </row>
    <row r="178" s="14" customFormat="1">
      <c r="A178" s="14"/>
      <c r="B178" s="251"/>
      <c r="C178" s="252"/>
      <c r="D178" s="242" t="s">
        <v>184</v>
      </c>
      <c r="E178" s="253" t="s">
        <v>1</v>
      </c>
      <c r="F178" s="254" t="s">
        <v>633</v>
      </c>
      <c r="G178" s="252"/>
      <c r="H178" s="255">
        <v>3.8100000000000001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184</v>
      </c>
      <c r="AU178" s="261" t="s">
        <v>87</v>
      </c>
      <c r="AV178" s="14" t="s">
        <v>87</v>
      </c>
      <c r="AW178" s="14" t="s">
        <v>32</v>
      </c>
      <c r="AX178" s="14" t="s">
        <v>77</v>
      </c>
      <c r="AY178" s="261" t="s">
        <v>175</v>
      </c>
    </row>
    <row r="179" s="15" customFormat="1">
      <c r="A179" s="15"/>
      <c r="B179" s="262"/>
      <c r="C179" s="263"/>
      <c r="D179" s="242" t="s">
        <v>184</v>
      </c>
      <c r="E179" s="264" t="s">
        <v>1</v>
      </c>
      <c r="F179" s="265" t="s">
        <v>191</v>
      </c>
      <c r="G179" s="263"/>
      <c r="H179" s="266">
        <v>9.3979999999999997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2" t="s">
        <v>184</v>
      </c>
      <c r="AU179" s="272" t="s">
        <v>87</v>
      </c>
      <c r="AV179" s="15" t="s">
        <v>182</v>
      </c>
      <c r="AW179" s="15" t="s">
        <v>32</v>
      </c>
      <c r="AX179" s="15" t="s">
        <v>85</v>
      </c>
      <c r="AY179" s="272" t="s">
        <v>175</v>
      </c>
    </row>
    <row r="180" s="2" customFormat="1" ht="21.75" customHeight="1">
      <c r="A180" s="39"/>
      <c r="B180" s="40"/>
      <c r="C180" s="227" t="s">
        <v>267</v>
      </c>
      <c r="D180" s="227" t="s">
        <v>177</v>
      </c>
      <c r="E180" s="228" t="s">
        <v>634</v>
      </c>
      <c r="F180" s="229" t="s">
        <v>635</v>
      </c>
      <c r="G180" s="230" t="s">
        <v>378</v>
      </c>
      <c r="H180" s="231">
        <v>5.0780000000000003</v>
      </c>
      <c r="I180" s="232"/>
      <c r="J180" s="233">
        <f>ROUND(I180*H180,2)</f>
        <v>0</v>
      </c>
      <c r="K180" s="229" t="s">
        <v>181</v>
      </c>
      <c r="L180" s="45"/>
      <c r="M180" s="234" t="s">
        <v>1</v>
      </c>
      <c r="N180" s="235" t="s">
        <v>42</v>
      </c>
      <c r="O180" s="92"/>
      <c r="P180" s="236">
        <f>O180*H180</f>
        <v>0</v>
      </c>
      <c r="Q180" s="236">
        <v>1.0606199999999999</v>
      </c>
      <c r="R180" s="236">
        <f>Q180*H180</f>
        <v>5.3858283599999996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182</v>
      </c>
      <c r="AT180" s="238" t="s">
        <v>177</v>
      </c>
      <c r="AU180" s="238" t="s">
        <v>87</v>
      </c>
      <c r="AY180" s="18" t="s">
        <v>175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182</v>
      </c>
      <c r="BM180" s="238" t="s">
        <v>636</v>
      </c>
    </row>
    <row r="181" s="14" customFormat="1">
      <c r="A181" s="14"/>
      <c r="B181" s="251"/>
      <c r="C181" s="252"/>
      <c r="D181" s="242" t="s">
        <v>184</v>
      </c>
      <c r="E181" s="253" t="s">
        <v>1</v>
      </c>
      <c r="F181" s="254" t="s">
        <v>637</v>
      </c>
      <c r="G181" s="252"/>
      <c r="H181" s="255">
        <v>5.0780000000000003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184</v>
      </c>
      <c r="AU181" s="261" t="s">
        <v>87</v>
      </c>
      <c r="AV181" s="14" t="s">
        <v>87</v>
      </c>
      <c r="AW181" s="14" t="s">
        <v>32</v>
      </c>
      <c r="AX181" s="14" t="s">
        <v>85</v>
      </c>
      <c r="AY181" s="261" t="s">
        <v>175</v>
      </c>
    </row>
    <row r="182" s="12" customFormat="1" ht="22.8" customHeight="1">
      <c r="A182" s="12"/>
      <c r="B182" s="211"/>
      <c r="C182" s="212"/>
      <c r="D182" s="213" t="s">
        <v>76</v>
      </c>
      <c r="E182" s="225" t="s">
        <v>192</v>
      </c>
      <c r="F182" s="225" t="s">
        <v>638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SUM(P183:P271)</f>
        <v>0</v>
      </c>
      <c r="Q182" s="219"/>
      <c r="R182" s="220">
        <f>SUM(R183:R271)</f>
        <v>22.9410302</v>
      </c>
      <c r="S182" s="219"/>
      <c r="T182" s="221">
        <f>SUM(T183:T271)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85</v>
      </c>
      <c r="AT182" s="223" t="s">
        <v>76</v>
      </c>
      <c r="AU182" s="223" t="s">
        <v>85</v>
      </c>
      <c r="AY182" s="222" t="s">
        <v>175</v>
      </c>
      <c r="BK182" s="224">
        <f>SUM(BK183:BK271)</f>
        <v>0</v>
      </c>
    </row>
    <row r="183" s="2" customFormat="1" ht="33" customHeight="1">
      <c r="A183" s="39"/>
      <c r="B183" s="40"/>
      <c r="C183" s="227" t="s">
        <v>276</v>
      </c>
      <c r="D183" s="227" t="s">
        <v>177</v>
      </c>
      <c r="E183" s="228" t="s">
        <v>639</v>
      </c>
      <c r="F183" s="229" t="s">
        <v>640</v>
      </c>
      <c r="G183" s="230" t="s">
        <v>310</v>
      </c>
      <c r="H183" s="231">
        <v>18</v>
      </c>
      <c r="I183" s="232"/>
      <c r="J183" s="233">
        <f>ROUND(I183*H183,2)</f>
        <v>0</v>
      </c>
      <c r="K183" s="229" t="s">
        <v>181</v>
      </c>
      <c r="L183" s="45"/>
      <c r="M183" s="234" t="s">
        <v>1</v>
      </c>
      <c r="N183" s="235" t="s">
        <v>42</v>
      </c>
      <c r="O183" s="92"/>
      <c r="P183" s="236">
        <f>O183*H183</f>
        <v>0</v>
      </c>
      <c r="Q183" s="236">
        <v>0.026280000000000001</v>
      </c>
      <c r="R183" s="236">
        <f>Q183*H183</f>
        <v>0.47304000000000002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182</v>
      </c>
      <c r="AT183" s="238" t="s">
        <v>177</v>
      </c>
      <c r="AU183" s="238" t="s">
        <v>87</v>
      </c>
      <c r="AY183" s="18" t="s">
        <v>175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182</v>
      </c>
      <c r="BM183" s="238" t="s">
        <v>641</v>
      </c>
    </row>
    <row r="184" s="13" customFormat="1">
      <c r="A184" s="13"/>
      <c r="B184" s="240"/>
      <c r="C184" s="241"/>
      <c r="D184" s="242" t="s">
        <v>184</v>
      </c>
      <c r="E184" s="243" t="s">
        <v>1</v>
      </c>
      <c r="F184" s="244" t="s">
        <v>642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184</v>
      </c>
      <c r="AU184" s="250" t="s">
        <v>87</v>
      </c>
      <c r="AV184" s="13" t="s">
        <v>85</v>
      </c>
      <c r="AW184" s="13" t="s">
        <v>32</v>
      </c>
      <c r="AX184" s="13" t="s">
        <v>77</v>
      </c>
      <c r="AY184" s="250" t="s">
        <v>175</v>
      </c>
    </row>
    <row r="185" s="14" customFormat="1">
      <c r="A185" s="14"/>
      <c r="B185" s="251"/>
      <c r="C185" s="252"/>
      <c r="D185" s="242" t="s">
        <v>184</v>
      </c>
      <c r="E185" s="253" t="s">
        <v>1</v>
      </c>
      <c r="F185" s="254" t="s">
        <v>307</v>
      </c>
      <c r="G185" s="252"/>
      <c r="H185" s="255">
        <v>18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184</v>
      </c>
      <c r="AU185" s="261" t="s">
        <v>87</v>
      </c>
      <c r="AV185" s="14" t="s">
        <v>87</v>
      </c>
      <c r="AW185" s="14" t="s">
        <v>32</v>
      </c>
      <c r="AX185" s="14" t="s">
        <v>85</v>
      </c>
      <c r="AY185" s="261" t="s">
        <v>175</v>
      </c>
    </row>
    <row r="186" s="2" customFormat="1" ht="33" customHeight="1">
      <c r="A186" s="39"/>
      <c r="B186" s="40"/>
      <c r="C186" s="227" t="s">
        <v>281</v>
      </c>
      <c r="D186" s="227" t="s">
        <v>177</v>
      </c>
      <c r="E186" s="228" t="s">
        <v>643</v>
      </c>
      <c r="F186" s="229" t="s">
        <v>644</v>
      </c>
      <c r="G186" s="230" t="s">
        <v>310</v>
      </c>
      <c r="H186" s="231">
        <v>3</v>
      </c>
      <c r="I186" s="232"/>
      <c r="J186" s="233">
        <f>ROUND(I186*H186,2)</f>
        <v>0</v>
      </c>
      <c r="K186" s="229" t="s">
        <v>181</v>
      </c>
      <c r="L186" s="45"/>
      <c r="M186" s="234" t="s">
        <v>1</v>
      </c>
      <c r="N186" s="235" t="s">
        <v>42</v>
      </c>
      <c r="O186" s="92"/>
      <c r="P186" s="236">
        <f>O186*H186</f>
        <v>0</v>
      </c>
      <c r="Q186" s="236">
        <v>0.039629999999999999</v>
      </c>
      <c r="R186" s="236">
        <f>Q186*H186</f>
        <v>0.11889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182</v>
      </c>
      <c r="AT186" s="238" t="s">
        <v>177</v>
      </c>
      <c r="AU186" s="238" t="s">
        <v>87</v>
      </c>
      <c r="AY186" s="18" t="s">
        <v>175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182</v>
      </c>
      <c r="BM186" s="238" t="s">
        <v>645</v>
      </c>
    </row>
    <row r="187" s="13" customFormat="1">
      <c r="A187" s="13"/>
      <c r="B187" s="240"/>
      <c r="C187" s="241"/>
      <c r="D187" s="242" t="s">
        <v>184</v>
      </c>
      <c r="E187" s="243" t="s">
        <v>1</v>
      </c>
      <c r="F187" s="244" t="s">
        <v>646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184</v>
      </c>
      <c r="AU187" s="250" t="s">
        <v>87</v>
      </c>
      <c r="AV187" s="13" t="s">
        <v>85</v>
      </c>
      <c r="AW187" s="13" t="s">
        <v>32</v>
      </c>
      <c r="AX187" s="13" t="s">
        <v>77</v>
      </c>
      <c r="AY187" s="250" t="s">
        <v>175</v>
      </c>
    </row>
    <row r="188" s="14" customFormat="1">
      <c r="A188" s="14"/>
      <c r="B188" s="251"/>
      <c r="C188" s="252"/>
      <c r="D188" s="242" t="s">
        <v>184</v>
      </c>
      <c r="E188" s="253" t="s">
        <v>1</v>
      </c>
      <c r="F188" s="254" t="s">
        <v>192</v>
      </c>
      <c r="G188" s="252"/>
      <c r="H188" s="255">
        <v>3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184</v>
      </c>
      <c r="AU188" s="261" t="s">
        <v>87</v>
      </c>
      <c r="AV188" s="14" t="s">
        <v>87</v>
      </c>
      <c r="AW188" s="14" t="s">
        <v>32</v>
      </c>
      <c r="AX188" s="14" t="s">
        <v>85</v>
      </c>
      <c r="AY188" s="261" t="s">
        <v>175</v>
      </c>
    </row>
    <row r="189" s="2" customFormat="1" ht="33" customHeight="1">
      <c r="A189" s="39"/>
      <c r="B189" s="40"/>
      <c r="C189" s="227" t="s">
        <v>8</v>
      </c>
      <c r="D189" s="227" t="s">
        <v>177</v>
      </c>
      <c r="E189" s="228" t="s">
        <v>647</v>
      </c>
      <c r="F189" s="229" t="s">
        <v>648</v>
      </c>
      <c r="G189" s="230" t="s">
        <v>310</v>
      </c>
      <c r="H189" s="231">
        <v>1</v>
      </c>
      <c r="I189" s="232"/>
      <c r="J189" s="233">
        <f>ROUND(I189*H189,2)</f>
        <v>0</v>
      </c>
      <c r="K189" s="229" t="s">
        <v>181</v>
      </c>
      <c r="L189" s="45"/>
      <c r="M189" s="234" t="s">
        <v>1</v>
      </c>
      <c r="N189" s="235" t="s">
        <v>42</v>
      </c>
      <c r="O189" s="92"/>
      <c r="P189" s="236">
        <f>O189*H189</f>
        <v>0</v>
      </c>
      <c r="Q189" s="236">
        <v>0.08763</v>
      </c>
      <c r="R189" s="236">
        <f>Q189*H189</f>
        <v>0.08763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182</v>
      </c>
      <c r="AT189" s="238" t="s">
        <v>177</v>
      </c>
      <c r="AU189" s="238" t="s">
        <v>87</v>
      </c>
      <c r="AY189" s="18" t="s">
        <v>175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182</v>
      </c>
      <c r="BM189" s="238" t="s">
        <v>649</v>
      </c>
    </row>
    <row r="190" s="13" customFormat="1">
      <c r="A190" s="13"/>
      <c r="B190" s="240"/>
      <c r="C190" s="241"/>
      <c r="D190" s="242" t="s">
        <v>184</v>
      </c>
      <c r="E190" s="243" t="s">
        <v>1</v>
      </c>
      <c r="F190" s="244" t="s">
        <v>650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184</v>
      </c>
      <c r="AU190" s="250" t="s">
        <v>87</v>
      </c>
      <c r="AV190" s="13" t="s">
        <v>85</v>
      </c>
      <c r="AW190" s="13" t="s">
        <v>32</v>
      </c>
      <c r="AX190" s="13" t="s">
        <v>77</v>
      </c>
      <c r="AY190" s="250" t="s">
        <v>175</v>
      </c>
    </row>
    <row r="191" s="14" customFormat="1">
      <c r="A191" s="14"/>
      <c r="B191" s="251"/>
      <c r="C191" s="252"/>
      <c r="D191" s="242" t="s">
        <v>184</v>
      </c>
      <c r="E191" s="253" t="s">
        <v>1</v>
      </c>
      <c r="F191" s="254" t="s">
        <v>85</v>
      </c>
      <c r="G191" s="252"/>
      <c r="H191" s="255">
        <v>1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184</v>
      </c>
      <c r="AU191" s="261" t="s">
        <v>87</v>
      </c>
      <c r="AV191" s="14" t="s">
        <v>87</v>
      </c>
      <c r="AW191" s="14" t="s">
        <v>32</v>
      </c>
      <c r="AX191" s="14" t="s">
        <v>85</v>
      </c>
      <c r="AY191" s="261" t="s">
        <v>175</v>
      </c>
    </row>
    <row r="192" s="2" customFormat="1" ht="24.15" customHeight="1">
      <c r="A192" s="39"/>
      <c r="B192" s="40"/>
      <c r="C192" s="227" t="s">
        <v>295</v>
      </c>
      <c r="D192" s="227" t="s">
        <v>177</v>
      </c>
      <c r="E192" s="228" t="s">
        <v>651</v>
      </c>
      <c r="F192" s="229" t="s">
        <v>652</v>
      </c>
      <c r="G192" s="230" t="s">
        <v>180</v>
      </c>
      <c r="H192" s="231">
        <v>272.52199999999999</v>
      </c>
      <c r="I192" s="232"/>
      <c r="J192" s="233">
        <f>ROUND(I192*H192,2)</f>
        <v>0</v>
      </c>
      <c r="K192" s="229" t="s">
        <v>181</v>
      </c>
      <c r="L192" s="45"/>
      <c r="M192" s="234" t="s">
        <v>1</v>
      </c>
      <c r="N192" s="235" t="s">
        <v>42</v>
      </c>
      <c r="O192" s="92"/>
      <c r="P192" s="236">
        <f>O192*H192</f>
        <v>0</v>
      </c>
      <c r="Q192" s="236">
        <v>0.061719999999999997</v>
      </c>
      <c r="R192" s="236">
        <f>Q192*H192</f>
        <v>16.820057839999997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182</v>
      </c>
      <c r="AT192" s="238" t="s">
        <v>177</v>
      </c>
      <c r="AU192" s="238" t="s">
        <v>87</v>
      </c>
      <c r="AY192" s="18" t="s">
        <v>175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182</v>
      </c>
      <c r="BM192" s="238" t="s">
        <v>653</v>
      </c>
    </row>
    <row r="193" s="13" customFormat="1">
      <c r="A193" s="13"/>
      <c r="B193" s="240"/>
      <c r="C193" s="241"/>
      <c r="D193" s="242" t="s">
        <v>184</v>
      </c>
      <c r="E193" s="243" t="s">
        <v>1</v>
      </c>
      <c r="F193" s="244" t="s">
        <v>291</v>
      </c>
      <c r="G193" s="241"/>
      <c r="H193" s="243" t="s">
        <v>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184</v>
      </c>
      <c r="AU193" s="250" t="s">
        <v>87</v>
      </c>
      <c r="AV193" s="13" t="s">
        <v>85</v>
      </c>
      <c r="AW193" s="13" t="s">
        <v>32</v>
      </c>
      <c r="AX193" s="13" t="s">
        <v>77</v>
      </c>
      <c r="AY193" s="250" t="s">
        <v>175</v>
      </c>
    </row>
    <row r="194" s="13" customFormat="1">
      <c r="A194" s="13"/>
      <c r="B194" s="240"/>
      <c r="C194" s="241"/>
      <c r="D194" s="242" t="s">
        <v>184</v>
      </c>
      <c r="E194" s="243" t="s">
        <v>1</v>
      </c>
      <c r="F194" s="244" t="s">
        <v>215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184</v>
      </c>
      <c r="AU194" s="250" t="s">
        <v>87</v>
      </c>
      <c r="AV194" s="13" t="s">
        <v>85</v>
      </c>
      <c r="AW194" s="13" t="s">
        <v>32</v>
      </c>
      <c r="AX194" s="13" t="s">
        <v>77</v>
      </c>
      <c r="AY194" s="250" t="s">
        <v>175</v>
      </c>
    </row>
    <row r="195" s="14" customFormat="1">
      <c r="A195" s="14"/>
      <c r="B195" s="251"/>
      <c r="C195" s="252"/>
      <c r="D195" s="242" t="s">
        <v>184</v>
      </c>
      <c r="E195" s="253" t="s">
        <v>1</v>
      </c>
      <c r="F195" s="254" t="s">
        <v>654</v>
      </c>
      <c r="G195" s="252"/>
      <c r="H195" s="255">
        <v>38.079999999999998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184</v>
      </c>
      <c r="AU195" s="261" t="s">
        <v>87</v>
      </c>
      <c r="AV195" s="14" t="s">
        <v>87</v>
      </c>
      <c r="AW195" s="14" t="s">
        <v>32</v>
      </c>
      <c r="AX195" s="14" t="s">
        <v>77</v>
      </c>
      <c r="AY195" s="261" t="s">
        <v>175</v>
      </c>
    </row>
    <row r="196" s="14" customFormat="1">
      <c r="A196" s="14"/>
      <c r="B196" s="251"/>
      <c r="C196" s="252"/>
      <c r="D196" s="242" t="s">
        <v>184</v>
      </c>
      <c r="E196" s="253" t="s">
        <v>1</v>
      </c>
      <c r="F196" s="254" t="s">
        <v>351</v>
      </c>
      <c r="G196" s="252"/>
      <c r="H196" s="255">
        <v>-3.1520000000000001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184</v>
      </c>
      <c r="AU196" s="261" t="s">
        <v>87</v>
      </c>
      <c r="AV196" s="14" t="s">
        <v>87</v>
      </c>
      <c r="AW196" s="14" t="s">
        <v>32</v>
      </c>
      <c r="AX196" s="14" t="s">
        <v>77</v>
      </c>
      <c r="AY196" s="261" t="s">
        <v>175</v>
      </c>
    </row>
    <row r="197" s="14" customFormat="1">
      <c r="A197" s="14"/>
      <c r="B197" s="251"/>
      <c r="C197" s="252"/>
      <c r="D197" s="242" t="s">
        <v>184</v>
      </c>
      <c r="E197" s="253" t="s">
        <v>1</v>
      </c>
      <c r="F197" s="254" t="s">
        <v>655</v>
      </c>
      <c r="G197" s="252"/>
      <c r="H197" s="255">
        <v>23.039999999999999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184</v>
      </c>
      <c r="AU197" s="261" t="s">
        <v>87</v>
      </c>
      <c r="AV197" s="14" t="s">
        <v>87</v>
      </c>
      <c r="AW197" s="14" t="s">
        <v>32</v>
      </c>
      <c r="AX197" s="14" t="s">
        <v>77</v>
      </c>
      <c r="AY197" s="261" t="s">
        <v>175</v>
      </c>
    </row>
    <row r="198" s="14" customFormat="1">
      <c r="A198" s="14"/>
      <c r="B198" s="251"/>
      <c r="C198" s="252"/>
      <c r="D198" s="242" t="s">
        <v>184</v>
      </c>
      <c r="E198" s="253" t="s">
        <v>1</v>
      </c>
      <c r="F198" s="254" t="s">
        <v>656</v>
      </c>
      <c r="G198" s="252"/>
      <c r="H198" s="255">
        <v>-3.1520000000000001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184</v>
      </c>
      <c r="AU198" s="261" t="s">
        <v>87</v>
      </c>
      <c r="AV198" s="14" t="s">
        <v>87</v>
      </c>
      <c r="AW198" s="14" t="s">
        <v>32</v>
      </c>
      <c r="AX198" s="14" t="s">
        <v>77</v>
      </c>
      <c r="AY198" s="261" t="s">
        <v>175</v>
      </c>
    </row>
    <row r="199" s="14" customFormat="1">
      <c r="A199" s="14"/>
      <c r="B199" s="251"/>
      <c r="C199" s="252"/>
      <c r="D199" s="242" t="s">
        <v>184</v>
      </c>
      <c r="E199" s="253" t="s">
        <v>1</v>
      </c>
      <c r="F199" s="254" t="s">
        <v>657</v>
      </c>
      <c r="G199" s="252"/>
      <c r="H199" s="255">
        <v>12.288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184</v>
      </c>
      <c r="AU199" s="261" t="s">
        <v>87</v>
      </c>
      <c r="AV199" s="14" t="s">
        <v>87</v>
      </c>
      <c r="AW199" s="14" t="s">
        <v>32</v>
      </c>
      <c r="AX199" s="14" t="s">
        <v>77</v>
      </c>
      <c r="AY199" s="261" t="s">
        <v>175</v>
      </c>
    </row>
    <row r="200" s="14" customFormat="1">
      <c r="A200" s="14"/>
      <c r="B200" s="251"/>
      <c r="C200" s="252"/>
      <c r="D200" s="242" t="s">
        <v>184</v>
      </c>
      <c r="E200" s="253" t="s">
        <v>1</v>
      </c>
      <c r="F200" s="254" t="s">
        <v>347</v>
      </c>
      <c r="G200" s="252"/>
      <c r="H200" s="255">
        <v>-1.5760000000000001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184</v>
      </c>
      <c r="AU200" s="261" t="s">
        <v>87</v>
      </c>
      <c r="AV200" s="14" t="s">
        <v>87</v>
      </c>
      <c r="AW200" s="14" t="s">
        <v>32</v>
      </c>
      <c r="AX200" s="14" t="s">
        <v>77</v>
      </c>
      <c r="AY200" s="261" t="s">
        <v>175</v>
      </c>
    </row>
    <row r="201" s="14" customFormat="1">
      <c r="A201" s="14"/>
      <c r="B201" s="251"/>
      <c r="C201" s="252"/>
      <c r="D201" s="242" t="s">
        <v>184</v>
      </c>
      <c r="E201" s="253" t="s">
        <v>1</v>
      </c>
      <c r="F201" s="254" t="s">
        <v>658</v>
      </c>
      <c r="G201" s="252"/>
      <c r="H201" s="255">
        <v>10.560000000000001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184</v>
      </c>
      <c r="AU201" s="261" t="s">
        <v>87</v>
      </c>
      <c r="AV201" s="14" t="s">
        <v>87</v>
      </c>
      <c r="AW201" s="14" t="s">
        <v>32</v>
      </c>
      <c r="AX201" s="14" t="s">
        <v>77</v>
      </c>
      <c r="AY201" s="261" t="s">
        <v>175</v>
      </c>
    </row>
    <row r="202" s="14" customFormat="1">
      <c r="A202" s="14"/>
      <c r="B202" s="251"/>
      <c r="C202" s="252"/>
      <c r="D202" s="242" t="s">
        <v>184</v>
      </c>
      <c r="E202" s="253" t="s">
        <v>1</v>
      </c>
      <c r="F202" s="254" t="s">
        <v>659</v>
      </c>
      <c r="G202" s="252"/>
      <c r="H202" s="255">
        <v>-1.379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184</v>
      </c>
      <c r="AU202" s="261" t="s">
        <v>87</v>
      </c>
      <c r="AV202" s="14" t="s">
        <v>87</v>
      </c>
      <c r="AW202" s="14" t="s">
        <v>32</v>
      </c>
      <c r="AX202" s="14" t="s">
        <v>77</v>
      </c>
      <c r="AY202" s="261" t="s">
        <v>175</v>
      </c>
    </row>
    <row r="203" s="14" customFormat="1">
      <c r="A203" s="14"/>
      <c r="B203" s="251"/>
      <c r="C203" s="252"/>
      <c r="D203" s="242" t="s">
        <v>184</v>
      </c>
      <c r="E203" s="253" t="s">
        <v>1</v>
      </c>
      <c r="F203" s="254" t="s">
        <v>660</v>
      </c>
      <c r="G203" s="252"/>
      <c r="H203" s="255">
        <v>10.24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184</v>
      </c>
      <c r="AU203" s="261" t="s">
        <v>87</v>
      </c>
      <c r="AV203" s="14" t="s">
        <v>87</v>
      </c>
      <c r="AW203" s="14" t="s">
        <v>32</v>
      </c>
      <c r="AX203" s="14" t="s">
        <v>77</v>
      </c>
      <c r="AY203" s="261" t="s">
        <v>175</v>
      </c>
    </row>
    <row r="204" s="14" customFormat="1">
      <c r="A204" s="14"/>
      <c r="B204" s="251"/>
      <c r="C204" s="252"/>
      <c r="D204" s="242" t="s">
        <v>184</v>
      </c>
      <c r="E204" s="253" t="s">
        <v>1</v>
      </c>
      <c r="F204" s="254" t="s">
        <v>659</v>
      </c>
      <c r="G204" s="252"/>
      <c r="H204" s="255">
        <v>-1.379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184</v>
      </c>
      <c r="AU204" s="261" t="s">
        <v>87</v>
      </c>
      <c r="AV204" s="14" t="s">
        <v>87</v>
      </c>
      <c r="AW204" s="14" t="s">
        <v>32</v>
      </c>
      <c r="AX204" s="14" t="s">
        <v>77</v>
      </c>
      <c r="AY204" s="261" t="s">
        <v>175</v>
      </c>
    </row>
    <row r="205" s="14" customFormat="1">
      <c r="A205" s="14"/>
      <c r="B205" s="251"/>
      <c r="C205" s="252"/>
      <c r="D205" s="242" t="s">
        <v>184</v>
      </c>
      <c r="E205" s="253" t="s">
        <v>1</v>
      </c>
      <c r="F205" s="254" t="s">
        <v>661</v>
      </c>
      <c r="G205" s="252"/>
      <c r="H205" s="255">
        <v>27.84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184</v>
      </c>
      <c r="AU205" s="261" t="s">
        <v>87</v>
      </c>
      <c r="AV205" s="14" t="s">
        <v>87</v>
      </c>
      <c r="AW205" s="14" t="s">
        <v>32</v>
      </c>
      <c r="AX205" s="14" t="s">
        <v>77</v>
      </c>
      <c r="AY205" s="261" t="s">
        <v>175</v>
      </c>
    </row>
    <row r="206" s="14" customFormat="1">
      <c r="A206" s="14"/>
      <c r="B206" s="251"/>
      <c r="C206" s="252"/>
      <c r="D206" s="242" t="s">
        <v>184</v>
      </c>
      <c r="E206" s="253" t="s">
        <v>1</v>
      </c>
      <c r="F206" s="254" t="s">
        <v>351</v>
      </c>
      <c r="G206" s="252"/>
      <c r="H206" s="255">
        <v>-3.1520000000000001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184</v>
      </c>
      <c r="AU206" s="261" t="s">
        <v>87</v>
      </c>
      <c r="AV206" s="14" t="s">
        <v>87</v>
      </c>
      <c r="AW206" s="14" t="s">
        <v>32</v>
      </c>
      <c r="AX206" s="14" t="s">
        <v>77</v>
      </c>
      <c r="AY206" s="261" t="s">
        <v>175</v>
      </c>
    </row>
    <row r="207" s="14" customFormat="1">
      <c r="A207" s="14"/>
      <c r="B207" s="251"/>
      <c r="C207" s="252"/>
      <c r="D207" s="242" t="s">
        <v>184</v>
      </c>
      <c r="E207" s="253" t="s">
        <v>1</v>
      </c>
      <c r="F207" s="254" t="s">
        <v>662</v>
      </c>
      <c r="G207" s="252"/>
      <c r="H207" s="255">
        <v>57.375999999999998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184</v>
      </c>
      <c r="AU207" s="261" t="s">
        <v>87</v>
      </c>
      <c r="AV207" s="14" t="s">
        <v>87</v>
      </c>
      <c r="AW207" s="14" t="s">
        <v>32</v>
      </c>
      <c r="AX207" s="14" t="s">
        <v>77</v>
      </c>
      <c r="AY207" s="261" t="s">
        <v>175</v>
      </c>
    </row>
    <row r="208" s="14" customFormat="1">
      <c r="A208" s="14"/>
      <c r="B208" s="251"/>
      <c r="C208" s="252"/>
      <c r="D208" s="242" t="s">
        <v>184</v>
      </c>
      <c r="E208" s="253" t="s">
        <v>1</v>
      </c>
      <c r="F208" s="254" t="s">
        <v>351</v>
      </c>
      <c r="G208" s="252"/>
      <c r="H208" s="255">
        <v>-3.1520000000000001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184</v>
      </c>
      <c r="AU208" s="261" t="s">
        <v>87</v>
      </c>
      <c r="AV208" s="14" t="s">
        <v>87</v>
      </c>
      <c r="AW208" s="14" t="s">
        <v>32</v>
      </c>
      <c r="AX208" s="14" t="s">
        <v>77</v>
      </c>
      <c r="AY208" s="261" t="s">
        <v>175</v>
      </c>
    </row>
    <row r="209" s="14" customFormat="1">
      <c r="A209" s="14"/>
      <c r="B209" s="251"/>
      <c r="C209" s="252"/>
      <c r="D209" s="242" t="s">
        <v>184</v>
      </c>
      <c r="E209" s="253" t="s">
        <v>1</v>
      </c>
      <c r="F209" s="254" t="s">
        <v>663</v>
      </c>
      <c r="G209" s="252"/>
      <c r="H209" s="255">
        <v>-5.516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184</v>
      </c>
      <c r="AU209" s="261" t="s">
        <v>87</v>
      </c>
      <c r="AV209" s="14" t="s">
        <v>87</v>
      </c>
      <c r="AW209" s="14" t="s">
        <v>32</v>
      </c>
      <c r="AX209" s="14" t="s">
        <v>77</v>
      </c>
      <c r="AY209" s="261" t="s">
        <v>175</v>
      </c>
    </row>
    <row r="210" s="14" customFormat="1">
      <c r="A210" s="14"/>
      <c r="B210" s="251"/>
      <c r="C210" s="252"/>
      <c r="D210" s="242" t="s">
        <v>184</v>
      </c>
      <c r="E210" s="253" t="s">
        <v>1</v>
      </c>
      <c r="F210" s="254" t="s">
        <v>664</v>
      </c>
      <c r="G210" s="252"/>
      <c r="H210" s="255">
        <v>9.9199999999999999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184</v>
      </c>
      <c r="AU210" s="261" t="s">
        <v>87</v>
      </c>
      <c r="AV210" s="14" t="s">
        <v>87</v>
      </c>
      <c r="AW210" s="14" t="s">
        <v>32</v>
      </c>
      <c r="AX210" s="14" t="s">
        <v>77</v>
      </c>
      <c r="AY210" s="261" t="s">
        <v>175</v>
      </c>
    </row>
    <row r="211" s="14" customFormat="1">
      <c r="A211" s="14"/>
      <c r="B211" s="251"/>
      <c r="C211" s="252"/>
      <c r="D211" s="242" t="s">
        <v>184</v>
      </c>
      <c r="E211" s="253" t="s">
        <v>1</v>
      </c>
      <c r="F211" s="254" t="s">
        <v>665</v>
      </c>
      <c r="G211" s="252"/>
      <c r="H211" s="255">
        <v>46.079999999999998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184</v>
      </c>
      <c r="AU211" s="261" t="s">
        <v>87</v>
      </c>
      <c r="AV211" s="14" t="s">
        <v>87</v>
      </c>
      <c r="AW211" s="14" t="s">
        <v>32</v>
      </c>
      <c r="AX211" s="14" t="s">
        <v>77</v>
      </c>
      <c r="AY211" s="261" t="s">
        <v>175</v>
      </c>
    </row>
    <row r="212" s="14" customFormat="1">
      <c r="A212" s="14"/>
      <c r="B212" s="251"/>
      <c r="C212" s="252"/>
      <c r="D212" s="242" t="s">
        <v>184</v>
      </c>
      <c r="E212" s="253" t="s">
        <v>1</v>
      </c>
      <c r="F212" s="254" t="s">
        <v>659</v>
      </c>
      <c r="G212" s="252"/>
      <c r="H212" s="255">
        <v>-1.379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184</v>
      </c>
      <c r="AU212" s="261" t="s">
        <v>87</v>
      </c>
      <c r="AV212" s="14" t="s">
        <v>87</v>
      </c>
      <c r="AW212" s="14" t="s">
        <v>32</v>
      </c>
      <c r="AX212" s="14" t="s">
        <v>77</v>
      </c>
      <c r="AY212" s="261" t="s">
        <v>175</v>
      </c>
    </row>
    <row r="213" s="14" customFormat="1">
      <c r="A213" s="14"/>
      <c r="B213" s="251"/>
      <c r="C213" s="252"/>
      <c r="D213" s="242" t="s">
        <v>184</v>
      </c>
      <c r="E213" s="253" t="s">
        <v>1</v>
      </c>
      <c r="F213" s="254" t="s">
        <v>666</v>
      </c>
      <c r="G213" s="252"/>
      <c r="H213" s="255">
        <v>16.16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184</v>
      </c>
      <c r="AU213" s="261" t="s">
        <v>87</v>
      </c>
      <c r="AV213" s="14" t="s">
        <v>87</v>
      </c>
      <c r="AW213" s="14" t="s">
        <v>32</v>
      </c>
      <c r="AX213" s="14" t="s">
        <v>77</v>
      </c>
      <c r="AY213" s="261" t="s">
        <v>175</v>
      </c>
    </row>
    <row r="214" s="14" customFormat="1">
      <c r="A214" s="14"/>
      <c r="B214" s="251"/>
      <c r="C214" s="252"/>
      <c r="D214" s="242" t="s">
        <v>184</v>
      </c>
      <c r="E214" s="253" t="s">
        <v>1</v>
      </c>
      <c r="F214" s="254" t="s">
        <v>659</v>
      </c>
      <c r="G214" s="252"/>
      <c r="H214" s="255">
        <v>-1.379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184</v>
      </c>
      <c r="AU214" s="261" t="s">
        <v>87</v>
      </c>
      <c r="AV214" s="14" t="s">
        <v>87</v>
      </c>
      <c r="AW214" s="14" t="s">
        <v>32</v>
      </c>
      <c r="AX214" s="14" t="s">
        <v>77</v>
      </c>
      <c r="AY214" s="261" t="s">
        <v>175</v>
      </c>
    </row>
    <row r="215" s="16" customFormat="1">
      <c r="A215" s="16"/>
      <c r="B215" s="273"/>
      <c r="C215" s="274"/>
      <c r="D215" s="242" t="s">
        <v>184</v>
      </c>
      <c r="E215" s="275" t="s">
        <v>1</v>
      </c>
      <c r="F215" s="276" t="s">
        <v>208</v>
      </c>
      <c r="G215" s="274"/>
      <c r="H215" s="277">
        <v>226.36800000000002</v>
      </c>
      <c r="I215" s="278"/>
      <c r="J215" s="274"/>
      <c r="K215" s="274"/>
      <c r="L215" s="279"/>
      <c r="M215" s="280"/>
      <c r="N215" s="281"/>
      <c r="O215" s="281"/>
      <c r="P215" s="281"/>
      <c r="Q215" s="281"/>
      <c r="R215" s="281"/>
      <c r="S215" s="281"/>
      <c r="T215" s="282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83" t="s">
        <v>184</v>
      </c>
      <c r="AU215" s="283" t="s">
        <v>87</v>
      </c>
      <c r="AV215" s="16" t="s">
        <v>192</v>
      </c>
      <c r="AW215" s="16" t="s">
        <v>32</v>
      </c>
      <c r="AX215" s="16" t="s">
        <v>77</v>
      </c>
      <c r="AY215" s="283" t="s">
        <v>175</v>
      </c>
    </row>
    <row r="216" s="13" customFormat="1">
      <c r="A216" s="13"/>
      <c r="B216" s="240"/>
      <c r="C216" s="241"/>
      <c r="D216" s="242" t="s">
        <v>184</v>
      </c>
      <c r="E216" s="243" t="s">
        <v>1</v>
      </c>
      <c r="F216" s="244" t="s">
        <v>209</v>
      </c>
      <c r="G216" s="241"/>
      <c r="H216" s="243" t="s">
        <v>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184</v>
      </c>
      <c r="AU216" s="250" t="s">
        <v>87</v>
      </c>
      <c r="AV216" s="13" t="s">
        <v>85</v>
      </c>
      <c r="AW216" s="13" t="s">
        <v>32</v>
      </c>
      <c r="AX216" s="13" t="s">
        <v>77</v>
      </c>
      <c r="AY216" s="250" t="s">
        <v>175</v>
      </c>
    </row>
    <row r="217" s="14" customFormat="1">
      <c r="A217" s="14"/>
      <c r="B217" s="251"/>
      <c r="C217" s="252"/>
      <c r="D217" s="242" t="s">
        <v>184</v>
      </c>
      <c r="E217" s="253" t="s">
        <v>1</v>
      </c>
      <c r="F217" s="254" t="s">
        <v>667</v>
      </c>
      <c r="G217" s="252"/>
      <c r="H217" s="255">
        <v>4.7999999999999998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184</v>
      </c>
      <c r="AU217" s="261" t="s">
        <v>87</v>
      </c>
      <c r="AV217" s="14" t="s">
        <v>87</v>
      </c>
      <c r="AW217" s="14" t="s">
        <v>32</v>
      </c>
      <c r="AX217" s="14" t="s">
        <v>77</v>
      </c>
      <c r="AY217" s="261" t="s">
        <v>175</v>
      </c>
    </row>
    <row r="218" s="14" customFormat="1">
      <c r="A218" s="14"/>
      <c r="B218" s="251"/>
      <c r="C218" s="252"/>
      <c r="D218" s="242" t="s">
        <v>184</v>
      </c>
      <c r="E218" s="253" t="s">
        <v>1</v>
      </c>
      <c r="F218" s="254" t="s">
        <v>347</v>
      </c>
      <c r="G218" s="252"/>
      <c r="H218" s="255">
        <v>-1.5760000000000001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184</v>
      </c>
      <c r="AU218" s="261" t="s">
        <v>87</v>
      </c>
      <c r="AV218" s="14" t="s">
        <v>87</v>
      </c>
      <c r="AW218" s="14" t="s">
        <v>32</v>
      </c>
      <c r="AX218" s="14" t="s">
        <v>77</v>
      </c>
      <c r="AY218" s="261" t="s">
        <v>175</v>
      </c>
    </row>
    <row r="219" s="14" customFormat="1">
      <c r="A219" s="14"/>
      <c r="B219" s="251"/>
      <c r="C219" s="252"/>
      <c r="D219" s="242" t="s">
        <v>184</v>
      </c>
      <c r="E219" s="253" t="s">
        <v>1</v>
      </c>
      <c r="F219" s="254" t="s">
        <v>668</v>
      </c>
      <c r="G219" s="252"/>
      <c r="H219" s="255">
        <v>11.130000000000001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184</v>
      </c>
      <c r="AU219" s="261" t="s">
        <v>87</v>
      </c>
      <c r="AV219" s="14" t="s">
        <v>87</v>
      </c>
      <c r="AW219" s="14" t="s">
        <v>32</v>
      </c>
      <c r="AX219" s="14" t="s">
        <v>77</v>
      </c>
      <c r="AY219" s="261" t="s">
        <v>175</v>
      </c>
    </row>
    <row r="220" s="14" customFormat="1">
      <c r="A220" s="14"/>
      <c r="B220" s="251"/>
      <c r="C220" s="252"/>
      <c r="D220" s="242" t="s">
        <v>184</v>
      </c>
      <c r="E220" s="253" t="s">
        <v>1</v>
      </c>
      <c r="F220" s="254" t="s">
        <v>669</v>
      </c>
      <c r="G220" s="252"/>
      <c r="H220" s="255">
        <v>31.800000000000001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184</v>
      </c>
      <c r="AU220" s="261" t="s">
        <v>87</v>
      </c>
      <c r="AV220" s="14" t="s">
        <v>87</v>
      </c>
      <c r="AW220" s="14" t="s">
        <v>32</v>
      </c>
      <c r="AX220" s="14" t="s">
        <v>77</v>
      </c>
      <c r="AY220" s="261" t="s">
        <v>175</v>
      </c>
    </row>
    <row r="221" s="16" customFormat="1">
      <c r="A221" s="16"/>
      <c r="B221" s="273"/>
      <c r="C221" s="274"/>
      <c r="D221" s="242" t="s">
        <v>184</v>
      </c>
      <c r="E221" s="275" t="s">
        <v>1</v>
      </c>
      <c r="F221" s="276" t="s">
        <v>208</v>
      </c>
      <c r="G221" s="274"/>
      <c r="H221" s="277">
        <v>46.154000000000003</v>
      </c>
      <c r="I221" s="278"/>
      <c r="J221" s="274"/>
      <c r="K221" s="274"/>
      <c r="L221" s="279"/>
      <c r="M221" s="280"/>
      <c r="N221" s="281"/>
      <c r="O221" s="281"/>
      <c r="P221" s="281"/>
      <c r="Q221" s="281"/>
      <c r="R221" s="281"/>
      <c r="S221" s="281"/>
      <c r="T221" s="282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83" t="s">
        <v>184</v>
      </c>
      <c r="AU221" s="283" t="s">
        <v>87</v>
      </c>
      <c r="AV221" s="16" t="s">
        <v>192</v>
      </c>
      <c r="AW221" s="16" t="s">
        <v>32</v>
      </c>
      <c r="AX221" s="16" t="s">
        <v>77</v>
      </c>
      <c r="AY221" s="283" t="s">
        <v>175</v>
      </c>
    </row>
    <row r="222" s="15" customFormat="1">
      <c r="A222" s="15"/>
      <c r="B222" s="262"/>
      <c r="C222" s="263"/>
      <c r="D222" s="242" t="s">
        <v>184</v>
      </c>
      <c r="E222" s="264" t="s">
        <v>1</v>
      </c>
      <c r="F222" s="265" t="s">
        <v>191</v>
      </c>
      <c r="G222" s="263"/>
      <c r="H222" s="266">
        <v>272.52200000000005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2" t="s">
        <v>184</v>
      </c>
      <c r="AU222" s="272" t="s">
        <v>87</v>
      </c>
      <c r="AV222" s="15" t="s">
        <v>182</v>
      </c>
      <c r="AW222" s="15" t="s">
        <v>32</v>
      </c>
      <c r="AX222" s="15" t="s">
        <v>85</v>
      </c>
      <c r="AY222" s="272" t="s">
        <v>175</v>
      </c>
    </row>
    <row r="223" s="2" customFormat="1" ht="24.15" customHeight="1">
      <c r="A223" s="39"/>
      <c r="B223" s="40"/>
      <c r="C223" s="227" t="s">
        <v>300</v>
      </c>
      <c r="D223" s="227" t="s">
        <v>177</v>
      </c>
      <c r="E223" s="228" t="s">
        <v>670</v>
      </c>
      <c r="F223" s="229" t="s">
        <v>671</v>
      </c>
      <c r="G223" s="230" t="s">
        <v>180</v>
      </c>
      <c r="H223" s="231">
        <v>66.736000000000004</v>
      </c>
      <c r="I223" s="232"/>
      <c r="J223" s="233">
        <f>ROUND(I223*H223,2)</f>
        <v>0</v>
      </c>
      <c r="K223" s="229" t="s">
        <v>181</v>
      </c>
      <c r="L223" s="45"/>
      <c r="M223" s="234" t="s">
        <v>1</v>
      </c>
      <c r="N223" s="235" t="s">
        <v>42</v>
      </c>
      <c r="O223" s="92"/>
      <c r="P223" s="236">
        <f>O223*H223</f>
        <v>0</v>
      </c>
      <c r="Q223" s="236">
        <v>0.079210000000000003</v>
      </c>
      <c r="R223" s="236">
        <f>Q223*H223</f>
        <v>5.2861585600000005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182</v>
      </c>
      <c r="AT223" s="238" t="s">
        <v>177</v>
      </c>
      <c r="AU223" s="238" t="s">
        <v>87</v>
      </c>
      <c r="AY223" s="18" t="s">
        <v>175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182</v>
      </c>
      <c r="BM223" s="238" t="s">
        <v>672</v>
      </c>
    </row>
    <row r="224" s="13" customFormat="1">
      <c r="A224" s="13"/>
      <c r="B224" s="240"/>
      <c r="C224" s="241"/>
      <c r="D224" s="242" t="s">
        <v>184</v>
      </c>
      <c r="E224" s="243" t="s">
        <v>1</v>
      </c>
      <c r="F224" s="244" t="s">
        <v>291</v>
      </c>
      <c r="G224" s="241"/>
      <c r="H224" s="243" t="s">
        <v>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184</v>
      </c>
      <c r="AU224" s="250" t="s">
        <v>87</v>
      </c>
      <c r="AV224" s="13" t="s">
        <v>85</v>
      </c>
      <c r="AW224" s="13" t="s">
        <v>32</v>
      </c>
      <c r="AX224" s="13" t="s">
        <v>77</v>
      </c>
      <c r="AY224" s="250" t="s">
        <v>175</v>
      </c>
    </row>
    <row r="225" s="13" customFormat="1">
      <c r="A225" s="13"/>
      <c r="B225" s="240"/>
      <c r="C225" s="241"/>
      <c r="D225" s="242" t="s">
        <v>184</v>
      </c>
      <c r="E225" s="243" t="s">
        <v>1</v>
      </c>
      <c r="F225" s="244" t="s">
        <v>215</v>
      </c>
      <c r="G225" s="241"/>
      <c r="H225" s="243" t="s">
        <v>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184</v>
      </c>
      <c r="AU225" s="250" t="s">
        <v>87</v>
      </c>
      <c r="AV225" s="13" t="s">
        <v>85</v>
      </c>
      <c r="AW225" s="13" t="s">
        <v>32</v>
      </c>
      <c r="AX225" s="13" t="s">
        <v>77</v>
      </c>
      <c r="AY225" s="250" t="s">
        <v>175</v>
      </c>
    </row>
    <row r="226" s="14" customFormat="1">
      <c r="A226" s="14"/>
      <c r="B226" s="251"/>
      <c r="C226" s="252"/>
      <c r="D226" s="242" t="s">
        <v>184</v>
      </c>
      <c r="E226" s="253" t="s">
        <v>1</v>
      </c>
      <c r="F226" s="254" t="s">
        <v>673</v>
      </c>
      <c r="G226" s="252"/>
      <c r="H226" s="255">
        <v>43.039999999999999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184</v>
      </c>
      <c r="AU226" s="261" t="s">
        <v>87</v>
      </c>
      <c r="AV226" s="14" t="s">
        <v>87</v>
      </c>
      <c r="AW226" s="14" t="s">
        <v>32</v>
      </c>
      <c r="AX226" s="14" t="s">
        <v>77</v>
      </c>
      <c r="AY226" s="261" t="s">
        <v>175</v>
      </c>
    </row>
    <row r="227" s="14" customFormat="1">
      <c r="A227" s="14"/>
      <c r="B227" s="251"/>
      <c r="C227" s="252"/>
      <c r="D227" s="242" t="s">
        <v>184</v>
      </c>
      <c r="E227" s="253" t="s">
        <v>1</v>
      </c>
      <c r="F227" s="254" t="s">
        <v>351</v>
      </c>
      <c r="G227" s="252"/>
      <c r="H227" s="255">
        <v>-3.1520000000000001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184</v>
      </c>
      <c r="AU227" s="261" t="s">
        <v>87</v>
      </c>
      <c r="AV227" s="14" t="s">
        <v>87</v>
      </c>
      <c r="AW227" s="14" t="s">
        <v>32</v>
      </c>
      <c r="AX227" s="14" t="s">
        <v>77</v>
      </c>
      <c r="AY227" s="261" t="s">
        <v>175</v>
      </c>
    </row>
    <row r="228" s="16" customFormat="1">
      <c r="A228" s="16"/>
      <c r="B228" s="273"/>
      <c r="C228" s="274"/>
      <c r="D228" s="242" t="s">
        <v>184</v>
      </c>
      <c r="E228" s="275" t="s">
        <v>1</v>
      </c>
      <c r="F228" s="276" t="s">
        <v>208</v>
      </c>
      <c r="G228" s="274"/>
      <c r="H228" s="277">
        <v>39.887999999999998</v>
      </c>
      <c r="I228" s="278"/>
      <c r="J228" s="274"/>
      <c r="K228" s="274"/>
      <c r="L228" s="279"/>
      <c r="M228" s="280"/>
      <c r="N228" s="281"/>
      <c r="O228" s="281"/>
      <c r="P228" s="281"/>
      <c r="Q228" s="281"/>
      <c r="R228" s="281"/>
      <c r="S228" s="281"/>
      <c r="T228" s="282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83" t="s">
        <v>184</v>
      </c>
      <c r="AU228" s="283" t="s">
        <v>87</v>
      </c>
      <c r="AV228" s="16" t="s">
        <v>192</v>
      </c>
      <c r="AW228" s="16" t="s">
        <v>32</v>
      </c>
      <c r="AX228" s="16" t="s">
        <v>77</v>
      </c>
      <c r="AY228" s="283" t="s">
        <v>175</v>
      </c>
    </row>
    <row r="229" s="13" customFormat="1">
      <c r="A229" s="13"/>
      <c r="B229" s="240"/>
      <c r="C229" s="241"/>
      <c r="D229" s="242" t="s">
        <v>184</v>
      </c>
      <c r="E229" s="243" t="s">
        <v>1</v>
      </c>
      <c r="F229" s="244" t="s">
        <v>209</v>
      </c>
      <c r="G229" s="241"/>
      <c r="H229" s="243" t="s">
        <v>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184</v>
      </c>
      <c r="AU229" s="250" t="s">
        <v>87</v>
      </c>
      <c r="AV229" s="13" t="s">
        <v>85</v>
      </c>
      <c r="AW229" s="13" t="s">
        <v>32</v>
      </c>
      <c r="AX229" s="13" t="s">
        <v>77</v>
      </c>
      <c r="AY229" s="250" t="s">
        <v>175</v>
      </c>
    </row>
    <row r="230" s="14" customFormat="1">
      <c r="A230" s="14"/>
      <c r="B230" s="251"/>
      <c r="C230" s="252"/>
      <c r="D230" s="242" t="s">
        <v>184</v>
      </c>
      <c r="E230" s="253" t="s">
        <v>1</v>
      </c>
      <c r="F230" s="254" t="s">
        <v>674</v>
      </c>
      <c r="G230" s="252"/>
      <c r="H230" s="255">
        <v>9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184</v>
      </c>
      <c r="AU230" s="261" t="s">
        <v>87</v>
      </c>
      <c r="AV230" s="14" t="s">
        <v>87</v>
      </c>
      <c r="AW230" s="14" t="s">
        <v>32</v>
      </c>
      <c r="AX230" s="14" t="s">
        <v>77</v>
      </c>
      <c r="AY230" s="261" t="s">
        <v>175</v>
      </c>
    </row>
    <row r="231" s="14" customFormat="1">
      <c r="A231" s="14"/>
      <c r="B231" s="251"/>
      <c r="C231" s="252"/>
      <c r="D231" s="242" t="s">
        <v>184</v>
      </c>
      <c r="E231" s="253" t="s">
        <v>1</v>
      </c>
      <c r="F231" s="254" t="s">
        <v>675</v>
      </c>
      <c r="G231" s="252"/>
      <c r="H231" s="255">
        <v>21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184</v>
      </c>
      <c r="AU231" s="261" t="s">
        <v>87</v>
      </c>
      <c r="AV231" s="14" t="s">
        <v>87</v>
      </c>
      <c r="AW231" s="14" t="s">
        <v>32</v>
      </c>
      <c r="AX231" s="14" t="s">
        <v>77</v>
      </c>
      <c r="AY231" s="261" t="s">
        <v>175</v>
      </c>
    </row>
    <row r="232" s="14" customFormat="1">
      <c r="A232" s="14"/>
      <c r="B232" s="251"/>
      <c r="C232" s="252"/>
      <c r="D232" s="242" t="s">
        <v>184</v>
      </c>
      <c r="E232" s="253" t="s">
        <v>1</v>
      </c>
      <c r="F232" s="254" t="s">
        <v>351</v>
      </c>
      <c r="G232" s="252"/>
      <c r="H232" s="255">
        <v>-3.1520000000000001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184</v>
      </c>
      <c r="AU232" s="261" t="s">
        <v>87</v>
      </c>
      <c r="AV232" s="14" t="s">
        <v>87</v>
      </c>
      <c r="AW232" s="14" t="s">
        <v>32</v>
      </c>
      <c r="AX232" s="14" t="s">
        <v>77</v>
      </c>
      <c r="AY232" s="261" t="s">
        <v>175</v>
      </c>
    </row>
    <row r="233" s="16" customFormat="1">
      <c r="A233" s="16"/>
      <c r="B233" s="273"/>
      <c r="C233" s="274"/>
      <c r="D233" s="242" t="s">
        <v>184</v>
      </c>
      <c r="E233" s="275" t="s">
        <v>1</v>
      </c>
      <c r="F233" s="276" t="s">
        <v>208</v>
      </c>
      <c r="G233" s="274"/>
      <c r="H233" s="277">
        <v>26.847999999999999</v>
      </c>
      <c r="I233" s="278"/>
      <c r="J233" s="274"/>
      <c r="K233" s="274"/>
      <c r="L233" s="279"/>
      <c r="M233" s="280"/>
      <c r="N233" s="281"/>
      <c r="O233" s="281"/>
      <c r="P233" s="281"/>
      <c r="Q233" s="281"/>
      <c r="R233" s="281"/>
      <c r="S233" s="281"/>
      <c r="T233" s="282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83" t="s">
        <v>184</v>
      </c>
      <c r="AU233" s="283" t="s">
        <v>87</v>
      </c>
      <c r="AV233" s="16" t="s">
        <v>192</v>
      </c>
      <c r="AW233" s="16" t="s">
        <v>32</v>
      </c>
      <c r="AX233" s="16" t="s">
        <v>77</v>
      </c>
      <c r="AY233" s="283" t="s">
        <v>175</v>
      </c>
    </row>
    <row r="234" s="15" customFormat="1">
      <c r="A234" s="15"/>
      <c r="B234" s="262"/>
      <c r="C234" s="263"/>
      <c r="D234" s="242" t="s">
        <v>184</v>
      </c>
      <c r="E234" s="264" t="s">
        <v>1</v>
      </c>
      <c r="F234" s="265" t="s">
        <v>191</v>
      </c>
      <c r="G234" s="263"/>
      <c r="H234" s="266">
        <v>66.736000000000004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2" t="s">
        <v>184</v>
      </c>
      <c r="AU234" s="272" t="s">
        <v>87</v>
      </c>
      <c r="AV234" s="15" t="s">
        <v>182</v>
      </c>
      <c r="AW234" s="15" t="s">
        <v>32</v>
      </c>
      <c r="AX234" s="15" t="s">
        <v>85</v>
      </c>
      <c r="AY234" s="272" t="s">
        <v>175</v>
      </c>
    </row>
    <row r="235" s="2" customFormat="1" ht="24.15" customHeight="1">
      <c r="A235" s="39"/>
      <c r="B235" s="40"/>
      <c r="C235" s="227" t="s">
        <v>307</v>
      </c>
      <c r="D235" s="227" t="s">
        <v>177</v>
      </c>
      <c r="E235" s="228" t="s">
        <v>676</v>
      </c>
      <c r="F235" s="229" t="s">
        <v>677</v>
      </c>
      <c r="G235" s="230" t="s">
        <v>303</v>
      </c>
      <c r="H235" s="231">
        <v>189.06</v>
      </c>
      <c r="I235" s="232"/>
      <c r="J235" s="233">
        <f>ROUND(I235*H235,2)</f>
        <v>0</v>
      </c>
      <c r="K235" s="229" t="s">
        <v>181</v>
      </c>
      <c r="L235" s="45"/>
      <c r="M235" s="234" t="s">
        <v>1</v>
      </c>
      <c r="N235" s="235" t="s">
        <v>42</v>
      </c>
      <c r="O235" s="92"/>
      <c r="P235" s="236">
        <f>O235*H235</f>
        <v>0</v>
      </c>
      <c r="Q235" s="236">
        <v>8.0000000000000007E-05</v>
      </c>
      <c r="R235" s="236">
        <f>Q235*H235</f>
        <v>0.015124800000000001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182</v>
      </c>
      <c r="AT235" s="238" t="s">
        <v>177</v>
      </c>
      <c r="AU235" s="238" t="s">
        <v>87</v>
      </c>
      <c r="AY235" s="18" t="s">
        <v>175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182</v>
      </c>
      <c r="BM235" s="238" t="s">
        <v>678</v>
      </c>
    </row>
    <row r="236" s="13" customFormat="1">
      <c r="A236" s="13"/>
      <c r="B236" s="240"/>
      <c r="C236" s="241"/>
      <c r="D236" s="242" t="s">
        <v>184</v>
      </c>
      <c r="E236" s="243" t="s">
        <v>1</v>
      </c>
      <c r="F236" s="244" t="s">
        <v>679</v>
      </c>
      <c r="G236" s="241"/>
      <c r="H236" s="243" t="s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184</v>
      </c>
      <c r="AU236" s="250" t="s">
        <v>87</v>
      </c>
      <c r="AV236" s="13" t="s">
        <v>85</v>
      </c>
      <c r="AW236" s="13" t="s">
        <v>32</v>
      </c>
      <c r="AX236" s="13" t="s">
        <v>77</v>
      </c>
      <c r="AY236" s="250" t="s">
        <v>175</v>
      </c>
    </row>
    <row r="237" s="13" customFormat="1">
      <c r="A237" s="13"/>
      <c r="B237" s="240"/>
      <c r="C237" s="241"/>
      <c r="D237" s="242" t="s">
        <v>184</v>
      </c>
      <c r="E237" s="243" t="s">
        <v>1</v>
      </c>
      <c r="F237" s="244" t="s">
        <v>215</v>
      </c>
      <c r="G237" s="241"/>
      <c r="H237" s="243" t="s">
        <v>1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184</v>
      </c>
      <c r="AU237" s="250" t="s">
        <v>87</v>
      </c>
      <c r="AV237" s="13" t="s">
        <v>85</v>
      </c>
      <c r="AW237" s="13" t="s">
        <v>32</v>
      </c>
      <c r="AX237" s="13" t="s">
        <v>77</v>
      </c>
      <c r="AY237" s="250" t="s">
        <v>175</v>
      </c>
    </row>
    <row r="238" s="14" customFormat="1">
      <c r="A238" s="14"/>
      <c r="B238" s="251"/>
      <c r="C238" s="252"/>
      <c r="D238" s="242" t="s">
        <v>184</v>
      </c>
      <c r="E238" s="253" t="s">
        <v>1</v>
      </c>
      <c r="F238" s="254" t="s">
        <v>680</v>
      </c>
      <c r="G238" s="252"/>
      <c r="H238" s="255">
        <v>23.800000000000001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184</v>
      </c>
      <c r="AU238" s="261" t="s">
        <v>87</v>
      </c>
      <c r="AV238" s="14" t="s">
        <v>87</v>
      </c>
      <c r="AW238" s="14" t="s">
        <v>32</v>
      </c>
      <c r="AX238" s="14" t="s">
        <v>77</v>
      </c>
      <c r="AY238" s="261" t="s">
        <v>175</v>
      </c>
    </row>
    <row r="239" s="14" customFormat="1">
      <c r="A239" s="14"/>
      <c r="B239" s="251"/>
      <c r="C239" s="252"/>
      <c r="D239" s="242" t="s">
        <v>184</v>
      </c>
      <c r="E239" s="253" t="s">
        <v>1</v>
      </c>
      <c r="F239" s="254" t="s">
        <v>681</v>
      </c>
      <c r="G239" s="252"/>
      <c r="H239" s="255">
        <v>14.4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184</v>
      </c>
      <c r="AU239" s="261" t="s">
        <v>87</v>
      </c>
      <c r="AV239" s="14" t="s">
        <v>87</v>
      </c>
      <c r="AW239" s="14" t="s">
        <v>32</v>
      </c>
      <c r="AX239" s="14" t="s">
        <v>77</v>
      </c>
      <c r="AY239" s="261" t="s">
        <v>175</v>
      </c>
    </row>
    <row r="240" s="14" customFormat="1">
      <c r="A240" s="14"/>
      <c r="B240" s="251"/>
      <c r="C240" s="252"/>
      <c r="D240" s="242" t="s">
        <v>184</v>
      </c>
      <c r="E240" s="253" t="s">
        <v>1</v>
      </c>
      <c r="F240" s="254" t="s">
        <v>682</v>
      </c>
      <c r="G240" s="252"/>
      <c r="H240" s="255">
        <v>7.6799999999999997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184</v>
      </c>
      <c r="AU240" s="261" t="s">
        <v>87</v>
      </c>
      <c r="AV240" s="14" t="s">
        <v>87</v>
      </c>
      <c r="AW240" s="14" t="s">
        <v>32</v>
      </c>
      <c r="AX240" s="14" t="s">
        <v>77</v>
      </c>
      <c r="AY240" s="261" t="s">
        <v>175</v>
      </c>
    </row>
    <row r="241" s="14" customFormat="1">
      <c r="A241" s="14"/>
      <c r="B241" s="251"/>
      <c r="C241" s="252"/>
      <c r="D241" s="242" t="s">
        <v>184</v>
      </c>
      <c r="E241" s="253" t="s">
        <v>1</v>
      </c>
      <c r="F241" s="254" t="s">
        <v>683</v>
      </c>
      <c r="G241" s="252"/>
      <c r="H241" s="255">
        <v>6.5999999999999996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184</v>
      </c>
      <c r="AU241" s="261" t="s">
        <v>87</v>
      </c>
      <c r="AV241" s="14" t="s">
        <v>87</v>
      </c>
      <c r="AW241" s="14" t="s">
        <v>32</v>
      </c>
      <c r="AX241" s="14" t="s">
        <v>77</v>
      </c>
      <c r="AY241" s="261" t="s">
        <v>175</v>
      </c>
    </row>
    <row r="242" s="14" customFormat="1">
      <c r="A242" s="14"/>
      <c r="B242" s="251"/>
      <c r="C242" s="252"/>
      <c r="D242" s="242" t="s">
        <v>184</v>
      </c>
      <c r="E242" s="253" t="s">
        <v>1</v>
      </c>
      <c r="F242" s="254" t="s">
        <v>684</v>
      </c>
      <c r="G242" s="252"/>
      <c r="H242" s="255">
        <v>6.4000000000000004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184</v>
      </c>
      <c r="AU242" s="261" t="s">
        <v>87</v>
      </c>
      <c r="AV242" s="14" t="s">
        <v>87</v>
      </c>
      <c r="AW242" s="14" t="s">
        <v>32</v>
      </c>
      <c r="AX242" s="14" t="s">
        <v>77</v>
      </c>
      <c r="AY242" s="261" t="s">
        <v>175</v>
      </c>
    </row>
    <row r="243" s="14" customFormat="1">
      <c r="A243" s="14"/>
      <c r="B243" s="251"/>
      <c r="C243" s="252"/>
      <c r="D243" s="242" t="s">
        <v>184</v>
      </c>
      <c r="E243" s="253" t="s">
        <v>1</v>
      </c>
      <c r="F243" s="254" t="s">
        <v>685</v>
      </c>
      <c r="G243" s="252"/>
      <c r="H243" s="255">
        <v>17.399999999999999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184</v>
      </c>
      <c r="AU243" s="261" t="s">
        <v>87</v>
      </c>
      <c r="AV243" s="14" t="s">
        <v>87</v>
      </c>
      <c r="AW243" s="14" t="s">
        <v>32</v>
      </c>
      <c r="AX243" s="14" t="s">
        <v>77</v>
      </c>
      <c r="AY243" s="261" t="s">
        <v>175</v>
      </c>
    </row>
    <row r="244" s="14" customFormat="1">
      <c r="A244" s="14"/>
      <c r="B244" s="251"/>
      <c r="C244" s="252"/>
      <c r="D244" s="242" t="s">
        <v>184</v>
      </c>
      <c r="E244" s="253" t="s">
        <v>1</v>
      </c>
      <c r="F244" s="254" t="s">
        <v>686</v>
      </c>
      <c r="G244" s="252"/>
      <c r="H244" s="255">
        <v>35.859999999999999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184</v>
      </c>
      <c r="AU244" s="261" t="s">
        <v>87</v>
      </c>
      <c r="AV244" s="14" t="s">
        <v>87</v>
      </c>
      <c r="AW244" s="14" t="s">
        <v>32</v>
      </c>
      <c r="AX244" s="14" t="s">
        <v>77</v>
      </c>
      <c r="AY244" s="261" t="s">
        <v>175</v>
      </c>
    </row>
    <row r="245" s="14" customFormat="1">
      <c r="A245" s="14"/>
      <c r="B245" s="251"/>
      <c r="C245" s="252"/>
      <c r="D245" s="242" t="s">
        <v>184</v>
      </c>
      <c r="E245" s="253" t="s">
        <v>1</v>
      </c>
      <c r="F245" s="254" t="s">
        <v>687</v>
      </c>
      <c r="G245" s="252"/>
      <c r="H245" s="255">
        <v>6.2000000000000002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184</v>
      </c>
      <c r="AU245" s="261" t="s">
        <v>87</v>
      </c>
      <c r="AV245" s="14" t="s">
        <v>87</v>
      </c>
      <c r="AW245" s="14" t="s">
        <v>32</v>
      </c>
      <c r="AX245" s="14" t="s">
        <v>77</v>
      </c>
      <c r="AY245" s="261" t="s">
        <v>175</v>
      </c>
    </row>
    <row r="246" s="14" customFormat="1">
      <c r="A246" s="14"/>
      <c r="B246" s="251"/>
      <c r="C246" s="252"/>
      <c r="D246" s="242" t="s">
        <v>184</v>
      </c>
      <c r="E246" s="253" t="s">
        <v>1</v>
      </c>
      <c r="F246" s="254" t="s">
        <v>688</v>
      </c>
      <c r="G246" s="252"/>
      <c r="H246" s="255">
        <v>28.800000000000001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184</v>
      </c>
      <c r="AU246" s="261" t="s">
        <v>87</v>
      </c>
      <c r="AV246" s="14" t="s">
        <v>87</v>
      </c>
      <c r="AW246" s="14" t="s">
        <v>32</v>
      </c>
      <c r="AX246" s="14" t="s">
        <v>77</v>
      </c>
      <c r="AY246" s="261" t="s">
        <v>175</v>
      </c>
    </row>
    <row r="247" s="14" customFormat="1">
      <c r="A247" s="14"/>
      <c r="B247" s="251"/>
      <c r="C247" s="252"/>
      <c r="D247" s="242" t="s">
        <v>184</v>
      </c>
      <c r="E247" s="253" t="s">
        <v>1</v>
      </c>
      <c r="F247" s="254" t="s">
        <v>689</v>
      </c>
      <c r="G247" s="252"/>
      <c r="H247" s="255">
        <v>10.1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184</v>
      </c>
      <c r="AU247" s="261" t="s">
        <v>87</v>
      </c>
      <c r="AV247" s="14" t="s">
        <v>87</v>
      </c>
      <c r="AW247" s="14" t="s">
        <v>32</v>
      </c>
      <c r="AX247" s="14" t="s">
        <v>77</v>
      </c>
      <c r="AY247" s="261" t="s">
        <v>175</v>
      </c>
    </row>
    <row r="248" s="16" customFormat="1">
      <c r="A248" s="16"/>
      <c r="B248" s="273"/>
      <c r="C248" s="274"/>
      <c r="D248" s="242" t="s">
        <v>184</v>
      </c>
      <c r="E248" s="275" t="s">
        <v>1</v>
      </c>
      <c r="F248" s="276" t="s">
        <v>208</v>
      </c>
      <c r="G248" s="274"/>
      <c r="H248" s="277">
        <v>157.24000000000001</v>
      </c>
      <c r="I248" s="278"/>
      <c r="J248" s="274"/>
      <c r="K248" s="274"/>
      <c r="L248" s="279"/>
      <c r="M248" s="280"/>
      <c r="N248" s="281"/>
      <c r="O248" s="281"/>
      <c r="P248" s="281"/>
      <c r="Q248" s="281"/>
      <c r="R248" s="281"/>
      <c r="S248" s="281"/>
      <c r="T248" s="282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83" t="s">
        <v>184</v>
      </c>
      <c r="AU248" s="283" t="s">
        <v>87</v>
      </c>
      <c r="AV248" s="16" t="s">
        <v>192</v>
      </c>
      <c r="AW248" s="16" t="s">
        <v>32</v>
      </c>
      <c r="AX248" s="16" t="s">
        <v>77</v>
      </c>
      <c r="AY248" s="283" t="s">
        <v>175</v>
      </c>
    </row>
    <row r="249" s="13" customFormat="1">
      <c r="A249" s="13"/>
      <c r="B249" s="240"/>
      <c r="C249" s="241"/>
      <c r="D249" s="242" t="s">
        <v>184</v>
      </c>
      <c r="E249" s="243" t="s">
        <v>1</v>
      </c>
      <c r="F249" s="244" t="s">
        <v>209</v>
      </c>
      <c r="G249" s="241"/>
      <c r="H249" s="243" t="s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184</v>
      </c>
      <c r="AU249" s="250" t="s">
        <v>87</v>
      </c>
      <c r="AV249" s="13" t="s">
        <v>85</v>
      </c>
      <c r="AW249" s="13" t="s">
        <v>32</v>
      </c>
      <c r="AX249" s="13" t="s">
        <v>77</v>
      </c>
      <c r="AY249" s="250" t="s">
        <v>175</v>
      </c>
    </row>
    <row r="250" s="14" customFormat="1">
      <c r="A250" s="14"/>
      <c r="B250" s="251"/>
      <c r="C250" s="252"/>
      <c r="D250" s="242" t="s">
        <v>184</v>
      </c>
      <c r="E250" s="253" t="s">
        <v>1</v>
      </c>
      <c r="F250" s="254" t="s">
        <v>690</v>
      </c>
      <c r="G250" s="252"/>
      <c r="H250" s="255">
        <v>3.2000000000000002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184</v>
      </c>
      <c r="AU250" s="261" t="s">
        <v>87</v>
      </c>
      <c r="AV250" s="14" t="s">
        <v>87</v>
      </c>
      <c r="AW250" s="14" t="s">
        <v>32</v>
      </c>
      <c r="AX250" s="14" t="s">
        <v>77</v>
      </c>
      <c r="AY250" s="261" t="s">
        <v>175</v>
      </c>
    </row>
    <row r="251" s="14" customFormat="1">
      <c r="A251" s="14"/>
      <c r="B251" s="251"/>
      <c r="C251" s="252"/>
      <c r="D251" s="242" t="s">
        <v>184</v>
      </c>
      <c r="E251" s="253" t="s">
        <v>1</v>
      </c>
      <c r="F251" s="254" t="s">
        <v>691</v>
      </c>
      <c r="G251" s="252"/>
      <c r="H251" s="255">
        <v>7.4199999999999999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184</v>
      </c>
      <c r="AU251" s="261" t="s">
        <v>87</v>
      </c>
      <c r="AV251" s="14" t="s">
        <v>87</v>
      </c>
      <c r="AW251" s="14" t="s">
        <v>32</v>
      </c>
      <c r="AX251" s="14" t="s">
        <v>77</v>
      </c>
      <c r="AY251" s="261" t="s">
        <v>175</v>
      </c>
    </row>
    <row r="252" s="14" customFormat="1">
      <c r="A252" s="14"/>
      <c r="B252" s="251"/>
      <c r="C252" s="252"/>
      <c r="D252" s="242" t="s">
        <v>184</v>
      </c>
      <c r="E252" s="253" t="s">
        <v>1</v>
      </c>
      <c r="F252" s="254" t="s">
        <v>692</v>
      </c>
      <c r="G252" s="252"/>
      <c r="H252" s="255">
        <v>21.199999999999999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184</v>
      </c>
      <c r="AU252" s="261" t="s">
        <v>87</v>
      </c>
      <c r="AV252" s="14" t="s">
        <v>87</v>
      </c>
      <c r="AW252" s="14" t="s">
        <v>32</v>
      </c>
      <c r="AX252" s="14" t="s">
        <v>77</v>
      </c>
      <c r="AY252" s="261" t="s">
        <v>175</v>
      </c>
    </row>
    <row r="253" s="16" customFormat="1">
      <c r="A253" s="16"/>
      <c r="B253" s="273"/>
      <c r="C253" s="274"/>
      <c r="D253" s="242" t="s">
        <v>184</v>
      </c>
      <c r="E253" s="275" t="s">
        <v>1</v>
      </c>
      <c r="F253" s="276" t="s">
        <v>208</v>
      </c>
      <c r="G253" s="274"/>
      <c r="H253" s="277">
        <v>31.82</v>
      </c>
      <c r="I253" s="278"/>
      <c r="J253" s="274"/>
      <c r="K253" s="274"/>
      <c r="L253" s="279"/>
      <c r="M253" s="280"/>
      <c r="N253" s="281"/>
      <c r="O253" s="281"/>
      <c r="P253" s="281"/>
      <c r="Q253" s="281"/>
      <c r="R253" s="281"/>
      <c r="S253" s="281"/>
      <c r="T253" s="282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83" t="s">
        <v>184</v>
      </c>
      <c r="AU253" s="283" t="s">
        <v>87</v>
      </c>
      <c r="AV253" s="16" t="s">
        <v>192</v>
      </c>
      <c r="AW253" s="16" t="s">
        <v>32</v>
      </c>
      <c r="AX253" s="16" t="s">
        <v>77</v>
      </c>
      <c r="AY253" s="283" t="s">
        <v>175</v>
      </c>
    </row>
    <row r="254" s="15" customFormat="1">
      <c r="A254" s="15"/>
      <c r="B254" s="262"/>
      <c r="C254" s="263"/>
      <c r="D254" s="242" t="s">
        <v>184</v>
      </c>
      <c r="E254" s="264" t="s">
        <v>1</v>
      </c>
      <c r="F254" s="265" t="s">
        <v>191</v>
      </c>
      <c r="G254" s="263"/>
      <c r="H254" s="266">
        <v>189.05999999999997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2" t="s">
        <v>184</v>
      </c>
      <c r="AU254" s="272" t="s">
        <v>87</v>
      </c>
      <c r="AV254" s="15" t="s">
        <v>182</v>
      </c>
      <c r="AW254" s="15" t="s">
        <v>32</v>
      </c>
      <c r="AX254" s="15" t="s">
        <v>85</v>
      </c>
      <c r="AY254" s="272" t="s">
        <v>175</v>
      </c>
    </row>
    <row r="255" s="2" customFormat="1" ht="24.15" customHeight="1">
      <c r="A255" s="39"/>
      <c r="B255" s="40"/>
      <c r="C255" s="227" t="s">
        <v>314</v>
      </c>
      <c r="D255" s="227" t="s">
        <v>177</v>
      </c>
      <c r="E255" s="228" t="s">
        <v>693</v>
      </c>
      <c r="F255" s="229" t="s">
        <v>694</v>
      </c>
      <c r="G255" s="230" t="s">
        <v>303</v>
      </c>
      <c r="H255" s="231">
        <v>46.899999999999999</v>
      </c>
      <c r="I255" s="232"/>
      <c r="J255" s="233">
        <f>ROUND(I255*H255,2)</f>
        <v>0</v>
      </c>
      <c r="K255" s="229" t="s">
        <v>181</v>
      </c>
      <c r="L255" s="45"/>
      <c r="M255" s="234" t="s">
        <v>1</v>
      </c>
      <c r="N255" s="235" t="s">
        <v>42</v>
      </c>
      <c r="O255" s="92"/>
      <c r="P255" s="236">
        <f>O255*H255</f>
        <v>0</v>
      </c>
      <c r="Q255" s="236">
        <v>0.00012</v>
      </c>
      <c r="R255" s="236">
        <f>Q255*H255</f>
        <v>0.0056280000000000002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182</v>
      </c>
      <c r="AT255" s="238" t="s">
        <v>177</v>
      </c>
      <c r="AU255" s="238" t="s">
        <v>87</v>
      </c>
      <c r="AY255" s="18" t="s">
        <v>175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182</v>
      </c>
      <c r="BM255" s="238" t="s">
        <v>695</v>
      </c>
    </row>
    <row r="256" s="13" customFormat="1">
      <c r="A256" s="13"/>
      <c r="B256" s="240"/>
      <c r="C256" s="241"/>
      <c r="D256" s="242" t="s">
        <v>184</v>
      </c>
      <c r="E256" s="243" t="s">
        <v>1</v>
      </c>
      <c r="F256" s="244" t="s">
        <v>291</v>
      </c>
      <c r="G256" s="241"/>
      <c r="H256" s="243" t="s">
        <v>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184</v>
      </c>
      <c r="AU256" s="250" t="s">
        <v>87</v>
      </c>
      <c r="AV256" s="13" t="s">
        <v>85</v>
      </c>
      <c r="AW256" s="13" t="s">
        <v>32</v>
      </c>
      <c r="AX256" s="13" t="s">
        <v>77</v>
      </c>
      <c r="AY256" s="250" t="s">
        <v>175</v>
      </c>
    </row>
    <row r="257" s="13" customFormat="1">
      <c r="A257" s="13"/>
      <c r="B257" s="240"/>
      <c r="C257" s="241"/>
      <c r="D257" s="242" t="s">
        <v>184</v>
      </c>
      <c r="E257" s="243" t="s">
        <v>1</v>
      </c>
      <c r="F257" s="244" t="s">
        <v>215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184</v>
      </c>
      <c r="AU257" s="250" t="s">
        <v>87</v>
      </c>
      <c r="AV257" s="13" t="s">
        <v>85</v>
      </c>
      <c r="AW257" s="13" t="s">
        <v>32</v>
      </c>
      <c r="AX257" s="13" t="s">
        <v>77</v>
      </c>
      <c r="AY257" s="250" t="s">
        <v>175</v>
      </c>
    </row>
    <row r="258" s="14" customFormat="1">
      <c r="A258" s="14"/>
      <c r="B258" s="251"/>
      <c r="C258" s="252"/>
      <c r="D258" s="242" t="s">
        <v>184</v>
      </c>
      <c r="E258" s="253" t="s">
        <v>1</v>
      </c>
      <c r="F258" s="254" t="s">
        <v>696</v>
      </c>
      <c r="G258" s="252"/>
      <c r="H258" s="255">
        <v>26.899999999999999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184</v>
      </c>
      <c r="AU258" s="261" t="s">
        <v>87</v>
      </c>
      <c r="AV258" s="14" t="s">
        <v>87</v>
      </c>
      <c r="AW258" s="14" t="s">
        <v>32</v>
      </c>
      <c r="AX258" s="14" t="s">
        <v>77</v>
      </c>
      <c r="AY258" s="261" t="s">
        <v>175</v>
      </c>
    </row>
    <row r="259" s="16" customFormat="1">
      <c r="A259" s="16"/>
      <c r="B259" s="273"/>
      <c r="C259" s="274"/>
      <c r="D259" s="242" t="s">
        <v>184</v>
      </c>
      <c r="E259" s="275" t="s">
        <v>1</v>
      </c>
      <c r="F259" s="276" t="s">
        <v>208</v>
      </c>
      <c r="G259" s="274"/>
      <c r="H259" s="277">
        <v>26.899999999999999</v>
      </c>
      <c r="I259" s="278"/>
      <c r="J259" s="274"/>
      <c r="K259" s="274"/>
      <c r="L259" s="279"/>
      <c r="M259" s="280"/>
      <c r="N259" s="281"/>
      <c r="O259" s="281"/>
      <c r="P259" s="281"/>
      <c r="Q259" s="281"/>
      <c r="R259" s="281"/>
      <c r="S259" s="281"/>
      <c r="T259" s="282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83" t="s">
        <v>184</v>
      </c>
      <c r="AU259" s="283" t="s">
        <v>87</v>
      </c>
      <c r="AV259" s="16" t="s">
        <v>192</v>
      </c>
      <c r="AW259" s="16" t="s">
        <v>32</v>
      </c>
      <c r="AX259" s="16" t="s">
        <v>77</v>
      </c>
      <c r="AY259" s="283" t="s">
        <v>175</v>
      </c>
    </row>
    <row r="260" s="13" customFormat="1">
      <c r="A260" s="13"/>
      <c r="B260" s="240"/>
      <c r="C260" s="241"/>
      <c r="D260" s="242" t="s">
        <v>184</v>
      </c>
      <c r="E260" s="243" t="s">
        <v>1</v>
      </c>
      <c r="F260" s="244" t="s">
        <v>209</v>
      </c>
      <c r="G260" s="241"/>
      <c r="H260" s="243" t="s">
        <v>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184</v>
      </c>
      <c r="AU260" s="250" t="s">
        <v>87</v>
      </c>
      <c r="AV260" s="13" t="s">
        <v>85</v>
      </c>
      <c r="AW260" s="13" t="s">
        <v>32</v>
      </c>
      <c r="AX260" s="13" t="s">
        <v>77</v>
      </c>
      <c r="AY260" s="250" t="s">
        <v>175</v>
      </c>
    </row>
    <row r="261" s="14" customFormat="1">
      <c r="A261" s="14"/>
      <c r="B261" s="251"/>
      <c r="C261" s="252"/>
      <c r="D261" s="242" t="s">
        <v>184</v>
      </c>
      <c r="E261" s="253" t="s">
        <v>1</v>
      </c>
      <c r="F261" s="254" t="s">
        <v>697</v>
      </c>
      <c r="G261" s="252"/>
      <c r="H261" s="255">
        <v>6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184</v>
      </c>
      <c r="AU261" s="261" t="s">
        <v>87</v>
      </c>
      <c r="AV261" s="14" t="s">
        <v>87</v>
      </c>
      <c r="AW261" s="14" t="s">
        <v>32</v>
      </c>
      <c r="AX261" s="14" t="s">
        <v>77</v>
      </c>
      <c r="AY261" s="261" t="s">
        <v>175</v>
      </c>
    </row>
    <row r="262" s="14" customFormat="1">
      <c r="A262" s="14"/>
      <c r="B262" s="251"/>
      <c r="C262" s="252"/>
      <c r="D262" s="242" t="s">
        <v>184</v>
      </c>
      <c r="E262" s="253" t="s">
        <v>1</v>
      </c>
      <c r="F262" s="254" t="s">
        <v>698</v>
      </c>
      <c r="G262" s="252"/>
      <c r="H262" s="255">
        <v>14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184</v>
      </c>
      <c r="AU262" s="261" t="s">
        <v>87</v>
      </c>
      <c r="AV262" s="14" t="s">
        <v>87</v>
      </c>
      <c r="AW262" s="14" t="s">
        <v>32</v>
      </c>
      <c r="AX262" s="14" t="s">
        <v>77</v>
      </c>
      <c r="AY262" s="261" t="s">
        <v>175</v>
      </c>
    </row>
    <row r="263" s="16" customFormat="1">
      <c r="A263" s="16"/>
      <c r="B263" s="273"/>
      <c r="C263" s="274"/>
      <c r="D263" s="242" t="s">
        <v>184</v>
      </c>
      <c r="E263" s="275" t="s">
        <v>1</v>
      </c>
      <c r="F263" s="276" t="s">
        <v>208</v>
      </c>
      <c r="G263" s="274"/>
      <c r="H263" s="277">
        <v>20</v>
      </c>
      <c r="I263" s="278"/>
      <c r="J263" s="274"/>
      <c r="K263" s="274"/>
      <c r="L263" s="279"/>
      <c r="M263" s="280"/>
      <c r="N263" s="281"/>
      <c r="O263" s="281"/>
      <c r="P263" s="281"/>
      <c r="Q263" s="281"/>
      <c r="R263" s="281"/>
      <c r="S263" s="281"/>
      <c r="T263" s="282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83" t="s">
        <v>184</v>
      </c>
      <c r="AU263" s="283" t="s">
        <v>87</v>
      </c>
      <c r="AV263" s="16" t="s">
        <v>192</v>
      </c>
      <c r="AW263" s="16" t="s">
        <v>32</v>
      </c>
      <c r="AX263" s="16" t="s">
        <v>77</v>
      </c>
      <c r="AY263" s="283" t="s">
        <v>175</v>
      </c>
    </row>
    <row r="264" s="15" customFormat="1">
      <c r="A264" s="15"/>
      <c r="B264" s="262"/>
      <c r="C264" s="263"/>
      <c r="D264" s="242" t="s">
        <v>184</v>
      </c>
      <c r="E264" s="264" t="s">
        <v>1</v>
      </c>
      <c r="F264" s="265" t="s">
        <v>191</v>
      </c>
      <c r="G264" s="263"/>
      <c r="H264" s="266">
        <v>46.899999999999999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2" t="s">
        <v>184</v>
      </c>
      <c r="AU264" s="272" t="s">
        <v>87</v>
      </c>
      <c r="AV264" s="15" t="s">
        <v>182</v>
      </c>
      <c r="AW264" s="15" t="s">
        <v>32</v>
      </c>
      <c r="AX264" s="15" t="s">
        <v>85</v>
      </c>
      <c r="AY264" s="272" t="s">
        <v>175</v>
      </c>
    </row>
    <row r="265" s="2" customFormat="1" ht="24.15" customHeight="1">
      <c r="A265" s="39"/>
      <c r="B265" s="40"/>
      <c r="C265" s="227" t="s">
        <v>319</v>
      </c>
      <c r="D265" s="227" t="s">
        <v>177</v>
      </c>
      <c r="E265" s="228" t="s">
        <v>699</v>
      </c>
      <c r="F265" s="229" t="s">
        <v>700</v>
      </c>
      <c r="G265" s="230" t="s">
        <v>303</v>
      </c>
      <c r="H265" s="231">
        <v>72.200000000000003</v>
      </c>
      <c r="I265" s="232"/>
      <c r="J265" s="233">
        <f>ROUND(I265*H265,2)</f>
        <v>0</v>
      </c>
      <c r="K265" s="229" t="s">
        <v>181</v>
      </c>
      <c r="L265" s="45"/>
      <c r="M265" s="234" t="s">
        <v>1</v>
      </c>
      <c r="N265" s="235" t="s">
        <v>42</v>
      </c>
      <c r="O265" s="92"/>
      <c r="P265" s="236">
        <f>O265*H265</f>
        <v>0</v>
      </c>
      <c r="Q265" s="236">
        <v>0.00012999999999999999</v>
      </c>
      <c r="R265" s="236">
        <f>Q265*H265</f>
        <v>0.0093860000000000002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182</v>
      </c>
      <c r="AT265" s="238" t="s">
        <v>177</v>
      </c>
      <c r="AU265" s="238" t="s">
        <v>87</v>
      </c>
      <c r="AY265" s="18" t="s">
        <v>175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182</v>
      </c>
      <c r="BM265" s="238" t="s">
        <v>701</v>
      </c>
    </row>
    <row r="266" s="14" customFormat="1">
      <c r="A266" s="14"/>
      <c r="B266" s="251"/>
      <c r="C266" s="252"/>
      <c r="D266" s="242" t="s">
        <v>184</v>
      </c>
      <c r="E266" s="253" t="s">
        <v>1</v>
      </c>
      <c r="F266" s="254" t="s">
        <v>702</v>
      </c>
      <c r="G266" s="252"/>
      <c r="H266" s="255">
        <v>51.200000000000003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184</v>
      </c>
      <c r="AU266" s="261" t="s">
        <v>87</v>
      </c>
      <c r="AV266" s="14" t="s">
        <v>87</v>
      </c>
      <c r="AW266" s="14" t="s">
        <v>32</v>
      </c>
      <c r="AX266" s="14" t="s">
        <v>77</v>
      </c>
      <c r="AY266" s="261" t="s">
        <v>175</v>
      </c>
    </row>
    <row r="267" s="14" customFormat="1">
      <c r="A267" s="14"/>
      <c r="B267" s="251"/>
      <c r="C267" s="252"/>
      <c r="D267" s="242" t="s">
        <v>184</v>
      </c>
      <c r="E267" s="253" t="s">
        <v>1</v>
      </c>
      <c r="F267" s="254" t="s">
        <v>675</v>
      </c>
      <c r="G267" s="252"/>
      <c r="H267" s="255">
        <v>21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184</v>
      </c>
      <c r="AU267" s="261" t="s">
        <v>87</v>
      </c>
      <c r="AV267" s="14" t="s">
        <v>87</v>
      </c>
      <c r="AW267" s="14" t="s">
        <v>32</v>
      </c>
      <c r="AX267" s="14" t="s">
        <v>77</v>
      </c>
      <c r="AY267" s="261" t="s">
        <v>175</v>
      </c>
    </row>
    <row r="268" s="15" customFormat="1">
      <c r="A268" s="15"/>
      <c r="B268" s="262"/>
      <c r="C268" s="263"/>
      <c r="D268" s="242" t="s">
        <v>184</v>
      </c>
      <c r="E268" s="264" t="s">
        <v>1</v>
      </c>
      <c r="F268" s="265" t="s">
        <v>191</v>
      </c>
      <c r="G268" s="263"/>
      <c r="H268" s="266">
        <v>72.200000000000003</v>
      </c>
      <c r="I268" s="267"/>
      <c r="J268" s="263"/>
      <c r="K268" s="263"/>
      <c r="L268" s="268"/>
      <c r="M268" s="269"/>
      <c r="N268" s="270"/>
      <c r="O268" s="270"/>
      <c r="P268" s="270"/>
      <c r="Q268" s="270"/>
      <c r="R268" s="270"/>
      <c r="S268" s="270"/>
      <c r="T268" s="27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2" t="s">
        <v>184</v>
      </c>
      <c r="AU268" s="272" t="s">
        <v>87</v>
      </c>
      <c r="AV268" s="15" t="s">
        <v>182</v>
      </c>
      <c r="AW268" s="15" t="s">
        <v>32</v>
      </c>
      <c r="AX268" s="15" t="s">
        <v>85</v>
      </c>
      <c r="AY268" s="272" t="s">
        <v>175</v>
      </c>
    </row>
    <row r="269" s="2" customFormat="1" ht="21.75" customHeight="1">
      <c r="A269" s="39"/>
      <c r="B269" s="40"/>
      <c r="C269" s="227" t="s">
        <v>7</v>
      </c>
      <c r="D269" s="227" t="s">
        <v>177</v>
      </c>
      <c r="E269" s="228" t="s">
        <v>703</v>
      </c>
      <c r="F269" s="229" t="s">
        <v>704</v>
      </c>
      <c r="G269" s="230" t="s">
        <v>180</v>
      </c>
      <c r="H269" s="231">
        <v>1.5</v>
      </c>
      <c r="I269" s="232"/>
      <c r="J269" s="233">
        <f>ROUND(I269*H269,2)</f>
        <v>0</v>
      </c>
      <c r="K269" s="229" t="s">
        <v>181</v>
      </c>
      <c r="L269" s="45"/>
      <c r="M269" s="234" t="s">
        <v>1</v>
      </c>
      <c r="N269" s="235" t="s">
        <v>42</v>
      </c>
      <c r="O269" s="92"/>
      <c r="P269" s="236">
        <f>O269*H269</f>
        <v>0</v>
      </c>
      <c r="Q269" s="236">
        <v>0.083409999999999998</v>
      </c>
      <c r="R269" s="236">
        <f>Q269*H269</f>
        <v>0.125115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182</v>
      </c>
      <c r="AT269" s="238" t="s">
        <v>177</v>
      </c>
      <c r="AU269" s="238" t="s">
        <v>87</v>
      </c>
      <c r="AY269" s="18" t="s">
        <v>175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182</v>
      </c>
      <c r="BM269" s="238" t="s">
        <v>705</v>
      </c>
    </row>
    <row r="270" s="13" customFormat="1">
      <c r="A270" s="13"/>
      <c r="B270" s="240"/>
      <c r="C270" s="241"/>
      <c r="D270" s="242" t="s">
        <v>184</v>
      </c>
      <c r="E270" s="243" t="s">
        <v>1</v>
      </c>
      <c r="F270" s="244" t="s">
        <v>706</v>
      </c>
      <c r="G270" s="241"/>
      <c r="H270" s="243" t="s">
        <v>1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0" t="s">
        <v>184</v>
      </c>
      <c r="AU270" s="250" t="s">
        <v>87</v>
      </c>
      <c r="AV270" s="13" t="s">
        <v>85</v>
      </c>
      <c r="AW270" s="13" t="s">
        <v>32</v>
      </c>
      <c r="AX270" s="13" t="s">
        <v>77</v>
      </c>
      <c r="AY270" s="250" t="s">
        <v>175</v>
      </c>
    </row>
    <row r="271" s="14" customFormat="1">
      <c r="A271" s="14"/>
      <c r="B271" s="251"/>
      <c r="C271" s="252"/>
      <c r="D271" s="242" t="s">
        <v>184</v>
      </c>
      <c r="E271" s="253" t="s">
        <v>1</v>
      </c>
      <c r="F271" s="254" t="s">
        <v>707</v>
      </c>
      <c r="G271" s="252"/>
      <c r="H271" s="255">
        <v>1.5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184</v>
      </c>
      <c r="AU271" s="261" t="s">
        <v>87</v>
      </c>
      <c r="AV271" s="14" t="s">
        <v>87</v>
      </c>
      <c r="AW271" s="14" t="s">
        <v>32</v>
      </c>
      <c r="AX271" s="14" t="s">
        <v>85</v>
      </c>
      <c r="AY271" s="261" t="s">
        <v>175</v>
      </c>
    </row>
    <row r="272" s="12" customFormat="1" ht="22.8" customHeight="1">
      <c r="A272" s="12"/>
      <c r="B272" s="211"/>
      <c r="C272" s="212"/>
      <c r="D272" s="213" t="s">
        <v>76</v>
      </c>
      <c r="E272" s="225" t="s">
        <v>211</v>
      </c>
      <c r="F272" s="225" t="s">
        <v>708</v>
      </c>
      <c r="G272" s="212"/>
      <c r="H272" s="212"/>
      <c r="I272" s="215"/>
      <c r="J272" s="226">
        <f>BK272</f>
        <v>0</v>
      </c>
      <c r="K272" s="212"/>
      <c r="L272" s="217"/>
      <c r="M272" s="218"/>
      <c r="N272" s="219"/>
      <c r="O272" s="219"/>
      <c r="P272" s="220">
        <f>SUM(P273:P282)</f>
        <v>0</v>
      </c>
      <c r="Q272" s="219"/>
      <c r="R272" s="220">
        <f>SUM(R273:R282)</f>
        <v>9.9027049999999992</v>
      </c>
      <c r="S272" s="219"/>
      <c r="T272" s="221">
        <f>SUM(T273:T282)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2" t="s">
        <v>85</v>
      </c>
      <c r="AT272" s="223" t="s">
        <v>76</v>
      </c>
      <c r="AU272" s="223" t="s">
        <v>85</v>
      </c>
      <c r="AY272" s="222" t="s">
        <v>175</v>
      </c>
      <c r="BK272" s="224">
        <f>SUM(BK273:BK282)</f>
        <v>0</v>
      </c>
    </row>
    <row r="273" s="2" customFormat="1" ht="24.15" customHeight="1">
      <c r="A273" s="39"/>
      <c r="B273" s="40"/>
      <c r="C273" s="227" t="s">
        <v>327</v>
      </c>
      <c r="D273" s="227" t="s">
        <v>177</v>
      </c>
      <c r="E273" s="228" t="s">
        <v>709</v>
      </c>
      <c r="F273" s="229" t="s">
        <v>710</v>
      </c>
      <c r="G273" s="230" t="s">
        <v>180</v>
      </c>
      <c r="H273" s="231">
        <v>17.5</v>
      </c>
      <c r="I273" s="232"/>
      <c r="J273" s="233">
        <f>ROUND(I273*H273,2)</f>
        <v>0</v>
      </c>
      <c r="K273" s="229" t="s">
        <v>181</v>
      </c>
      <c r="L273" s="45"/>
      <c r="M273" s="234" t="s">
        <v>1</v>
      </c>
      <c r="N273" s="235" t="s">
        <v>42</v>
      </c>
      <c r="O273" s="92"/>
      <c r="P273" s="236">
        <f>O273*H273</f>
        <v>0</v>
      </c>
      <c r="Q273" s="236">
        <v>0.34499999999999997</v>
      </c>
      <c r="R273" s="236">
        <f>Q273*H273</f>
        <v>6.0374999999999996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182</v>
      </c>
      <c r="AT273" s="238" t="s">
        <v>177</v>
      </c>
      <c r="AU273" s="238" t="s">
        <v>87</v>
      </c>
      <c r="AY273" s="18" t="s">
        <v>175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182</v>
      </c>
      <c r="BM273" s="238" t="s">
        <v>711</v>
      </c>
    </row>
    <row r="274" s="13" customFormat="1">
      <c r="A274" s="13"/>
      <c r="B274" s="240"/>
      <c r="C274" s="241"/>
      <c r="D274" s="242" t="s">
        <v>184</v>
      </c>
      <c r="E274" s="243" t="s">
        <v>1</v>
      </c>
      <c r="F274" s="244" t="s">
        <v>712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184</v>
      </c>
      <c r="AU274" s="250" t="s">
        <v>87</v>
      </c>
      <c r="AV274" s="13" t="s">
        <v>85</v>
      </c>
      <c r="AW274" s="13" t="s">
        <v>32</v>
      </c>
      <c r="AX274" s="13" t="s">
        <v>77</v>
      </c>
      <c r="AY274" s="250" t="s">
        <v>175</v>
      </c>
    </row>
    <row r="275" s="14" customFormat="1">
      <c r="A275" s="14"/>
      <c r="B275" s="251"/>
      <c r="C275" s="252"/>
      <c r="D275" s="242" t="s">
        <v>184</v>
      </c>
      <c r="E275" s="253" t="s">
        <v>1</v>
      </c>
      <c r="F275" s="254" t="s">
        <v>713</v>
      </c>
      <c r="G275" s="252"/>
      <c r="H275" s="255">
        <v>17.5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184</v>
      </c>
      <c r="AU275" s="261" t="s">
        <v>87</v>
      </c>
      <c r="AV275" s="14" t="s">
        <v>87</v>
      </c>
      <c r="AW275" s="14" t="s">
        <v>32</v>
      </c>
      <c r="AX275" s="14" t="s">
        <v>85</v>
      </c>
      <c r="AY275" s="261" t="s">
        <v>175</v>
      </c>
    </row>
    <row r="276" s="2" customFormat="1" ht="24.15" customHeight="1">
      <c r="A276" s="39"/>
      <c r="B276" s="40"/>
      <c r="C276" s="227" t="s">
        <v>333</v>
      </c>
      <c r="D276" s="227" t="s">
        <v>177</v>
      </c>
      <c r="E276" s="228" t="s">
        <v>714</v>
      </c>
      <c r="F276" s="229" t="s">
        <v>715</v>
      </c>
      <c r="G276" s="230" t="s">
        <v>180</v>
      </c>
      <c r="H276" s="231">
        <v>17.5</v>
      </c>
      <c r="I276" s="232"/>
      <c r="J276" s="233">
        <f>ROUND(I276*H276,2)</f>
        <v>0</v>
      </c>
      <c r="K276" s="229" t="s">
        <v>181</v>
      </c>
      <c r="L276" s="45"/>
      <c r="M276" s="234" t="s">
        <v>1</v>
      </c>
      <c r="N276" s="235" t="s">
        <v>42</v>
      </c>
      <c r="O276" s="92"/>
      <c r="P276" s="236">
        <f>O276*H276</f>
        <v>0</v>
      </c>
      <c r="Q276" s="236">
        <v>0.20893000000000001</v>
      </c>
      <c r="R276" s="236">
        <f>Q276*H276</f>
        <v>3.6562749999999999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182</v>
      </c>
      <c r="AT276" s="238" t="s">
        <v>177</v>
      </c>
      <c r="AU276" s="238" t="s">
        <v>87</v>
      </c>
      <c r="AY276" s="18" t="s">
        <v>175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182</v>
      </c>
      <c r="BM276" s="238" t="s">
        <v>716</v>
      </c>
    </row>
    <row r="277" s="13" customFormat="1">
      <c r="A277" s="13"/>
      <c r="B277" s="240"/>
      <c r="C277" s="241"/>
      <c r="D277" s="242" t="s">
        <v>184</v>
      </c>
      <c r="E277" s="243" t="s">
        <v>1</v>
      </c>
      <c r="F277" s="244" t="s">
        <v>291</v>
      </c>
      <c r="G277" s="241"/>
      <c r="H277" s="243" t="s">
        <v>1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184</v>
      </c>
      <c r="AU277" s="250" t="s">
        <v>87</v>
      </c>
      <c r="AV277" s="13" t="s">
        <v>85</v>
      </c>
      <c r="AW277" s="13" t="s">
        <v>32</v>
      </c>
      <c r="AX277" s="13" t="s">
        <v>77</v>
      </c>
      <c r="AY277" s="250" t="s">
        <v>175</v>
      </c>
    </row>
    <row r="278" s="14" customFormat="1">
      <c r="A278" s="14"/>
      <c r="B278" s="251"/>
      <c r="C278" s="252"/>
      <c r="D278" s="242" t="s">
        <v>184</v>
      </c>
      <c r="E278" s="253" t="s">
        <v>1</v>
      </c>
      <c r="F278" s="254" t="s">
        <v>186</v>
      </c>
      <c r="G278" s="252"/>
      <c r="H278" s="255">
        <v>17.5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184</v>
      </c>
      <c r="AU278" s="261" t="s">
        <v>87</v>
      </c>
      <c r="AV278" s="14" t="s">
        <v>87</v>
      </c>
      <c r="AW278" s="14" t="s">
        <v>32</v>
      </c>
      <c r="AX278" s="14" t="s">
        <v>85</v>
      </c>
      <c r="AY278" s="261" t="s">
        <v>175</v>
      </c>
    </row>
    <row r="279" s="2" customFormat="1" ht="21.75" customHeight="1">
      <c r="A279" s="39"/>
      <c r="B279" s="40"/>
      <c r="C279" s="227" t="s">
        <v>341</v>
      </c>
      <c r="D279" s="227" t="s">
        <v>177</v>
      </c>
      <c r="E279" s="228" t="s">
        <v>717</v>
      </c>
      <c r="F279" s="229" t="s">
        <v>718</v>
      </c>
      <c r="G279" s="230" t="s">
        <v>270</v>
      </c>
      <c r="H279" s="231">
        <v>1</v>
      </c>
      <c r="I279" s="232"/>
      <c r="J279" s="233">
        <f>ROUND(I279*H279,2)</f>
        <v>0</v>
      </c>
      <c r="K279" s="229" t="s">
        <v>271</v>
      </c>
      <c r="L279" s="45"/>
      <c r="M279" s="234" t="s">
        <v>1</v>
      </c>
      <c r="N279" s="235" t="s">
        <v>42</v>
      </c>
      <c r="O279" s="92"/>
      <c r="P279" s="236">
        <f>O279*H279</f>
        <v>0</v>
      </c>
      <c r="Q279" s="236">
        <v>0.20893000000000001</v>
      </c>
      <c r="R279" s="236">
        <f>Q279*H279</f>
        <v>0.20893000000000001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182</v>
      </c>
      <c r="AT279" s="238" t="s">
        <v>177</v>
      </c>
      <c r="AU279" s="238" t="s">
        <v>87</v>
      </c>
      <c r="AY279" s="18" t="s">
        <v>175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182</v>
      </c>
      <c r="BM279" s="238" t="s">
        <v>719</v>
      </c>
    </row>
    <row r="280" s="2" customFormat="1">
      <c r="A280" s="39"/>
      <c r="B280" s="40"/>
      <c r="C280" s="41"/>
      <c r="D280" s="242" t="s">
        <v>273</v>
      </c>
      <c r="E280" s="41"/>
      <c r="F280" s="284" t="s">
        <v>274</v>
      </c>
      <c r="G280" s="41"/>
      <c r="H280" s="41"/>
      <c r="I280" s="285"/>
      <c r="J280" s="41"/>
      <c r="K280" s="41"/>
      <c r="L280" s="45"/>
      <c r="M280" s="286"/>
      <c r="N280" s="287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273</v>
      </c>
      <c r="AU280" s="18" t="s">
        <v>87</v>
      </c>
    </row>
    <row r="281" s="13" customFormat="1">
      <c r="A281" s="13"/>
      <c r="B281" s="240"/>
      <c r="C281" s="241"/>
      <c r="D281" s="242" t="s">
        <v>184</v>
      </c>
      <c r="E281" s="243" t="s">
        <v>1</v>
      </c>
      <c r="F281" s="244" t="s">
        <v>720</v>
      </c>
      <c r="G281" s="241"/>
      <c r="H281" s="243" t="s">
        <v>1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0" t="s">
        <v>184</v>
      </c>
      <c r="AU281" s="250" t="s">
        <v>87</v>
      </c>
      <c r="AV281" s="13" t="s">
        <v>85</v>
      </c>
      <c r="AW281" s="13" t="s">
        <v>32</v>
      </c>
      <c r="AX281" s="13" t="s">
        <v>77</v>
      </c>
      <c r="AY281" s="250" t="s">
        <v>175</v>
      </c>
    </row>
    <row r="282" s="14" customFormat="1">
      <c r="A282" s="14"/>
      <c r="B282" s="251"/>
      <c r="C282" s="252"/>
      <c r="D282" s="242" t="s">
        <v>184</v>
      </c>
      <c r="E282" s="253" t="s">
        <v>1</v>
      </c>
      <c r="F282" s="254" t="s">
        <v>85</v>
      </c>
      <c r="G282" s="252"/>
      <c r="H282" s="255">
        <v>1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1" t="s">
        <v>184</v>
      </c>
      <c r="AU282" s="261" t="s">
        <v>87</v>
      </c>
      <c r="AV282" s="14" t="s">
        <v>87</v>
      </c>
      <c r="AW282" s="14" t="s">
        <v>32</v>
      </c>
      <c r="AX282" s="14" t="s">
        <v>85</v>
      </c>
      <c r="AY282" s="261" t="s">
        <v>175</v>
      </c>
    </row>
    <row r="283" s="12" customFormat="1" ht="22.8" customHeight="1">
      <c r="A283" s="12"/>
      <c r="B283" s="211"/>
      <c r="C283" s="212"/>
      <c r="D283" s="213" t="s">
        <v>76</v>
      </c>
      <c r="E283" s="225" t="s">
        <v>220</v>
      </c>
      <c r="F283" s="225" t="s">
        <v>721</v>
      </c>
      <c r="G283" s="212"/>
      <c r="H283" s="212"/>
      <c r="I283" s="215"/>
      <c r="J283" s="226">
        <f>BK283</f>
        <v>0</v>
      </c>
      <c r="K283" s="212"/>
      <c r="L283" s="217"/>
      <c r="M283" s="218"/>
      <c r="N283" s="219"/>
      <c r="O283" s="219"/>
      <c r="P283" s="220">
        <f>SUM(P284:P460)</f>
        <v>0</v>
      </c>
      <c r="Q283" s="219"/>
      <c r="R283" s="220">
        <f>SUM(R284:R460)</f>
        <v>60.434590869999994</v>
      </c>
      <c r="S283" s="219"/>
      <c r="T283" s="221">
        <f>SUM(T284:T460)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2" t="s">
        <v>85</v>
      </c>
      <c r="AT283" s="223" t="s">
        <v>76</v>
      </c>
      <c r="AU283" s="223" t="s">
        <v>85</v>
      </c>
      <c r="AY283" s="222" t="s">
        <v>175</v>
      </c>
      <c r="BK283" s="224">
        <f>SUM(BK284:BK460)</f>
        <v>0</v>
      </c>
    </row>
    <row r="284" s="2" customFormat="1" ht="24.15" customHeight="1">
      <c r="A284" s="39"/>
      <c r="B284" s="40"/>
      <c r="C284" s="227" t="s">
        <v>375</v>
      </c>
      <c r="D284" s="227" t="s">
        <v>177</v>
      </c>
      <c r="E284" s="228" t="s">
        <v>722</v>
      </c>
      <c r="F284" s="229" t="s">
        <v>723</v>
      </c>
      <c r="G284" s="230" t="s">
        <v>180</v>
      </c>
      <c r="H284" s="231">
        <v>231.24000000000001</v>
      </c>
      <c r="I284" s="232"/>
      <c r="J284" s="233">
        <f>ROUND(I284*H284,2)</f>
        <v>0</v>
      </c>
      <c r="K284" s="229" t="s">
        <v>181</v>
      </c>
      <c r="L284" s="45"/>
      <c r="M284" s="234" t="s">
        <v>1</v>
      </c>
      <c r="N284" s="235" t="s">
        <v>42</v>
      </c>
      <c r="O284" s="92"/>
      <c r="P284" s="236">
        <f>O284*H284</f>
        <v>0</v>
      </c>
      <c r="Q284" s="236">
        <v>0.00025999999999999998</v>
      </c>
      <c r="R284" s="236">
        <f>Q284*H284</f>
        <v>0.060122399999999999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182</v>
      </c>
      <c r="AT284" s="238" t="s">
        <v>177</v>
      </c>
      <c r="AU284" s="238" t="s">
        <v>87</v>
      </c>
      <c r="AY284" s="18" t="s">
        <v>175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85</v>
      </c>
      <c r="BK284" s="239">
        <f>ROUND(I284*H284,2)</f>
        <v>0</v>
      </c>
      <c r="BL284" s="18" t="s">
        <v>182</v>
      </c>
      <c r="BM284" s="238" t="s">
        <v>724</v>
      </c>
    </row>
    <row r="285" s="14" customFormat="1">
      <c r="A285" s="14"/>
      <c r="B285" s="251"/>
      <c r="C285" s="252"/>
      <c r="D285" s="242" t="s">
        <v>184</v>
      </c>
      <c r="E285" s="253" t="s">
        <v>1</v>
      </c>
      <c r="F285" s="254" t="s">
        <v>725</v>
      </c>
      <c r="G285" s="252"/>
      <c r="H285" s="255">
        <v>231.24000000000001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184</v>
      </c>
      <c r="AU285" s="261" t="s">
        <v>87</v>
      </c>
      <c r="AV285" s="14" t="s">
        <v>87</v>
      </c>
      <c r="AW285" s="14" t="s">
        <v>32</v>
      </c>
      <c r="AX285" s="14" t="s">
        <v>85</v>
      </c>
      <c r="AY285" s="261" t="s">
        <v>175</v>
      </c>
    </row>
    <row r="286" s="2" customFormat="1" ht="37.8" customHeight="1">
      <c r="A286" s="39"/>
      <c r="B286" s="40"/>
      <c r="C286" s="227" t="s">
        <v>380</v>
      </c>
      <c r="D286" s="227" t="s">
        <v>177</v>
      </c>
      <c r="E286" s="228" t="s">
        <v>726</v>
      </c>
      <c r="F286" s="229" t="s">
        <v>727</v>
      </c>
      <c r="G286" s="230" t="s">
        <v>180</v>
      </c>
      <c r="H286" s="231">
        <v>231.24000000000001</v>
      </c>
      <c r="I286" s="232"/>
      <c r="J286" s="233">
        <f>ROUND(I286*H286,2)</f>
        <v>0</v>
      </c>
      <c r="K286" s="229" t="s">
        <v>181</v>
      </c>
      <c r="L286" s="45"/>
      <c r="M286" s="234" t="s">
        <v>1</v>
      </c>
      <c r="N286" s="235" t="s">
        <v>42</v>
      </c>
      <c r="O286" s="92"/>
      <c r="P286" s="236">
        <f>O286*H286</f>
        <v>0</v>
      </c>
      <c r="Q286" s="236">
        <v>0.021000000000000001</v>
      </c>
      <c r="R286" s="236">
        <f>Q286*H286</f>
        <v>4.8560400000000001</v>
      </c>
      <c r="S286" s="236">
        <v>0</v>
      </c>
      <c r="T286" s="23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8" t="s">
        <v>182</v>
      </c>
      <c r="AT286" s="238" t="s">
        <v>177</v>
      </c>
      <c r="AU286" s="238" t="s">
        <v>87</v>
      </c>
      <c r="AY286" s="18" t="s">
        <v>175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8" t="s">
        <v>85</v>
      </c>
      <c r="BK286" s="239">
        <f>ROUND(I286*H286,2)</f>
        <v>0</v>
      </c>
      <c r="BL286" s="18" t="s">
        <v>182</v>
      </c>
      <c r="BM286" s="238" t="s">
        <v>728</v>
      </c>
    </row>
    <row r="287" s="13" customFormat="1">
      <c r="A287" s="13"/>
      <c r="B287" s="240"/>
      <c r="C287" s="241"/>
      <c r="D287" s="242" t="s">
        <v>184</v>
      </c>
      <c r="E287" s="243" t="s">
        <v>1</v>
      </c>
      <c r="F287" s="244" t="s">
        <v>291</v>
      </c>
      <c r="G287" s="241"/>
      <c r="H287" s="243" t="s">
        <v>1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184</v>
      </c>
      <c r="AU287" s="250" t="s">
        <v>87</v>
      </c>
      <c r="AV287" s="13" t="s">
        <v>85</v>
      </c>
      <c r="AW287" s="13" t="s">
        <v>32</v>
      </c>
      <c r="AX287" s="13" t="s">
        <v>77</v>
      </c>
      <c r="AY287" s="250" t="s">
        <v>175</v>
      </c>
    </row>
    <row r="288" s="13" customFormat="1">
      <c r="A288" s="13"/>
      <c r="B288" s="240"/>
      <c r="C288" s="241"/>
      <c r="D288" s="242" t="s">
        <v>184</v>
      </c>
      <c r="E288" s="243" t="s">
        <v>1</v>
      </c>
      <c r="F288" s="244" t="s">
        <v>215</v>
      </c>
      <c r="G288" s="241"/>
      <c r="H288" s="243" t="s">
        <v>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184</v>
      </c>
      <c r="AU288" s="250" t="s">
        <v>87</v>
      </c>
      <c r="AV288" s="13" t="s">
        <v>85</v>
      </c>
      <c r="AW288" s="13" t="s">
        <v>32</v>
      </c>
      <c r="AX288" s="13" t="s">
        <v>77</v>
      </c>
      <c r="AY288" s="250" t="s">
        <v>175</v>
      </c>
    </row>
    <row r="289" s="13" customFormat="1">
      <c r="A289" s="13"/>
      <c r="B289" s="240"/>
      <c r="C289" s="241"/>
      <c r="D289" s="242" t="s">
        <v>184</v>
      </c>
      <c r="E289" s="243" t="s">
        <v>1</v>
      </c>
      <c r="F289" s="244" t="s">
        <v>254</v>
      </c>
      <c r="G289" s="241"/>
      <c r="H289" s="243" t="s">
        <v>1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184</v>
      </c>
      <c r="AU289" s="250" t="s">
        <v>87</v>
      </c>
      <c r="AV289" s="13" t="s">
        <v>85</v>
      </c>
      <c r="AW289" s="13" t="s">
        <v>32</v>
      </c>
      <c r="AX289" s="13" t="s">
        <v>77</v>
      </c>
      <c r="AY289" s="250" t="s">
        <v>175</v>
      </c>
    </row>
    <row r="290" s="14" customFormat="1">
      <c r="A290" s="14"/>
      <c r="B290" s="251"/>
      <c r="C290" s="252"/>
      <c r="D290" s="242" t="s">
        <v>184</v>
      </c>
      <c r="E290" s="253" t="s">
        <v>1</v>
      </c>
      <c r="F290" s="254" t="s">
        <v>729</v>
      </c>
      <c r="G290" s="252"/>
      <c r="H290" s="255">
        <v>13.279999999999999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184</v>
      </c>
      <c r="AU290" s="261" t="s">
        <v>87</v>
      </c>
      <c r="AV290" s="14" t="s">
        <v>87</v>
      </c>
      <c r="AW290" s="14" t="s">
        <v>32</v>
      </c>
      <c r="AX290" s="14" t="s">
        <v>77</v>
      </c>
      <c r="AY290" s="261" t="s">
        <v>175</v>
      </c>
    </row>
    <row r="291" s="13" customFormat="1">
      <c r="A291" s="13"/>
      <c r="B291" s="240"/>
      <c r="C291" s="241"/>
      <c r="D291" s="242" t="s">
        <v>184</v>
      </c>
      <c r="E291" s="243" t="s">
        <v>1</v>
      </c>
      <c r="F291" s="244" t="s">
        <v>348</v>
      </c>
      <c r="G291" s="241"/>
      <c r="H291" s="243" t="s">
        <v>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184</v>
      </c>
      <c r="AU291" s="250" t="s">
        <v>87</v>
      </c>
      <c r="AV291" s="13" t="s">
        <v>85</v>
      </c>
      <c r="AW291" s="13" t="s">
        <v>32</v>
      </c>
      <c r="AX291" s="13" t="s">
        <v>77</v>
      </c>
      <c r="AY291" s="250" t="s">
        <v>175</v>
      </c>
    </row>
    <row r="292" s="14" customFormat="1">
      <c r="A292" s="14"/>
      <c r="B292" s="251"/>
      <c r="C292" s="252"/>
      <c r="D292" s="242" t="s">
        <v>184</v>
      </c>
      <c r="E292" s="253" t="s">
        <v>1</v>
      </c>
      <c r="F292" s="254" t="s">
        <v>730</v>
      </c>
      <c r="G292" s="252"/>
      <c r="H292" s="255">
        <v>20.399999999999999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184</v>
      </c>
      <c r="AU292" s="261" t="s">
        <v>87</v>
      </c>
      <c r="AV292" s="14" t="s">
        <v>87</v>
      </c>
      <c r="AW292" s="14" t="s">
        <v>32</v>
      </c>
      <c r="AX292" s="14" t="s">
        <v>77</v>
      </c>
      <c r="AY292" s="261" t="s">
        <v>175</v>
      </c>
    </row>
    <row r="293" s="13" customFormat="1">
      <c r="A293" s="13"/>
      <c r="B293" s="240"/>
      <c r="C293" s="241"/>
      <c r="D293" s="242" t="s">
        <v>184</v>
      </c>
      <c r="E293" s="243" t="s">
        <v>1</v>
      </c>
      <c r="F293" s="244" t="s">
        <v>244</v>
      </c>
      <c r="G293" s="241"/>
      <c r="H293" s="243" t="s">
        <v>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0" t="s">
        <v>184</v>
      </c>
      <c r="AU293" s="250" t="s">
        <v>87</v>
      </c>
      <c r="AV293" s="13" t="s">
        <v>85</v>
      </c>
      <c r="AW293" s="13" t="s">
        <v>32</v>
      </c>
      <c r="AX293" s="13" t="s">
        <v>77</v>
      </c>
      <c r="AY293" s="250" t="s">
        <v>175</v>
      </c>
    </row>
    <row r="294" s="14" customFormat="1">
      <c r="A294" s="14"/>
      <c r="B294" s="251"/>
      <c r="C294" s="252"/>
      <c r="D294" s="242" t="s">
        <v>184</v>
      </c>
      <c r="E294" s="253" t="s">
        <v>1</v>
      </c>
      <c r="F294" s="254" t="s">
        <v>731</v>
      </c>
      <c r="G294" s="252"/>
      <c r="H294" s="255">
        <v>15.99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184</v>
      </c>
      <c r="AU294" s="261" t="s">
        <v>87</v>
      </c>
      <c r="AV294" s="14" t="s">
        <v>87</v>
      </c>
      <c r="AW294" s="14" t="s">
        <v>32</v>
      </c>
      <c r="AX294" s="14" t="s">
        <v>77</v>
      </c>
      <c r="AY294" s="261" t="s">
        <v>175</v>
      </c>
    </row>
    <row r="295" s="13" customFormat="1">
      <c r="A295" s="13"/>
      <c r="B295" s="240"/>
      <c r="C295" s="241"/>
      <c r="D295" s="242" t="s">
        <v>184</v>
      </c>
      <c r="E295" s="243" t="s">
        <v>1</v>
      </c>
      <c r="F295" s="244" t="s">
        <v>246</v>
      </c>
      <c r="G295" s="241"/>
      <c r="H295" s="243" t="s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184</v>
      </c>
      <c r="AU295" s="250" t="s">
        <v>87</v>
      </c>
      <c r="AV295" s="13" t="s">
        <v>85</v>
      </c>
      <c r="AW295" s="13" t="s">
        <v>32</v>
      </c>
      <c r="AX295" s="13" t="s">
        <v>77</v>
      </c>
      <c r="AY295" s="250" t="s">
        <v>175</v>
      </c>
    </row>
    <row r="296" s="14" customFormat="1">
      <c r="A296" s="14"/>
      <c r="B296" s="251"/>
      <c r="C296" s="252"/>
      <c r="D296" s="242" t="s">
        <v>184</v>
      </c>
      <c r="E296" s="253" t="s">
        <v>1</v>
      </c>
      <c r="F296" s="254" t="s">
        <v>732</v>
      </c>
      <c r="G296" s="252"/>
      <c r="H296" s="255">
        <v>18.469999999999999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184</v>
      </c>
      <c r="AU296" s="261" t="s">
        <v>87</v>
      </c>
      <c r="AV296" s="14" t="s">
        <v>87</v>
      </c>
      <c r="AW296" s="14" t="s">
        <v>32</v>
      </c>
      <c r="AX296" s="14" t="s">
        <v>77</v>
      </c>
      <c r="AY296" s="261" t="s">
        <v>175</v>
      </c>
    </row>
    <row r="297" s="13" customFormat="1">
      <c r="A297" s="13"/>
      <c r="B297" s="240"/>
      <c r="C297" s="241"/>
      <c r="D297" s="242" t="s">
        <v>184</v>
      </c>
      <c r="E297" s="243" t="s">
        <v>1</v>
      </c>
      <c r="F297" s="244" t="s">
        <v>250</v>
      </c>
      <c r="G297" s="241"/>
      <c r="H297" s="243" t="s">
        <v>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0" t="s">
        <v>184</v>
      </c>
      <c r="AU297" s="250" t="s">
        <v>87</v>
      </c>
      <c r="AV297" s="13" t="s">
        <v>85</v>
      </c>
      <c r="AW297" s="13" t="s">
        <v>32</v>
      </c>
      <c r="AX297" s="13" t="s">
        <v>77</v>
      </c>
      <c r="AY297" s="250" t="s">
        <v>175</v>
      </c>
    </row>
    <row r="298" s="14" customFormat="1">
      <c r="A298" s="14"/>
      <c r="B298" s="251"/>
      <c r="C298" s="252"/>
      <c r="D298" s="242" t="s">
        <v>184</v>
      </c>
      <c r="E298" s="253" t="s">
        <v>1</v>
      </c>
      <c r="F298" s="254" t="s">
        <v>733</v>
      </c>
      <c r="G298" s="252"/>
      <c r="H298" s="255">
        <v>8.9000000000000004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184</v>
      </c>
      <c r="AU298" s="261" t="s">
        <v>87</v>
      </c>
      <c r="AV298" s="14" t="s">
        <v>87</v>
      </c>
      <c r="AW298" s="14" t="s">
        <v>32</v>
      </c>
      <c r="AX298" s="14" t="s">
        <v>77</v>
      </c>
      <c r="AY298" s="261" t="s">
        <v>175</v>
      </c>
    </row>
    <row r="299" s="13" customFormat="1">
      <c r="A299" s="13"/>
      <c r="B299" s="240"/>
      <c r="C299" s="241"/>
      <c r="D299" s="242" t="s">
        <v>184</v>
      </c>
      <c r="E299" s="243" t="s">
        <v>1</v>
      </c>
      <c r="F299" s="244" t="s">
        <v>734</v>
      </c>
      <c r="G299" s="241"/>
      <c r="H299" s="243" t="s">
        <v>1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184</v>
      </c>
      <c r="AU299" s="250" t="s">
        <v>87</v>
      </c>
      <c r="AV299" s="13" t="s">
        <v>85</v>
      </c>
      <c r="AW299" s="13" t="s">
        <v>32</v>
      </c>
      <c r="AX299" s="13" t="s">
        <v>77</v>
      </c>
      <c r="AY299" s="250" t="s">
        <v>175</v>
      </c>
    </row>
    <row r="300" s="14" customFormat="1">
      <c r="A300" s="14"/>
      <c r="B300" s="251"/>
      <c r="C300" s="252"/>
      <c r="D300" s="242" t="s">
        <v>184</v>
      </c>
      <c r="E300" s="253" t="s">
        <v>1</v>
      </c>
      <c r="F300" s="254" t="s">
        <v>735</v>
      </c>
      <c r="G300" s="252"/>
      <c r="H300" s="255">
        <v>10.880000000000001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184</v>
      </c>
      <c r="AU300" s="261" t="s">
        <v>87</v>
      </c>
      <c r="AV300" s="14" t="s">
        <v>87</v>
      </c>
      <c r="AW300" s="14" t="s">
        <v>32</v>
      </c>
      <c r="AX300" s="14" t="s">
        <v>77</v>
      </c>
      <c r="AY300" s="261" t="s">
        <v>175</v>
      </c>
    </row>
    <row r="301" s="13" customFormat="1">
      <c r="A301" s="13"/>
      <c r="B301" s="240"/>
      <c r="C301" s="241"/>
      <c r="D301" s="242" t="s">
        <v>184</v>
      </c>
      <c r="E301" s="243" t="s">
        <v>1</v>
      </c>
      <c r="F301" s="244" t="s">
        <v>736</v>
      </c>
      <c r="G301" s="241"/>
      <c r="H301" s="243" t="s">
        <v>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0" t="s">
        <v>184</v>
      </c>
      <c r="AU301" s="250" t="s">
        <v>87</v>
      </c>
      <c r="AV301" s="13" t="s">
        <v>85</v>
      </c>
      <c r="AW301" s="13" t="s">
        <v>32</v>
      </c>
      <c r="AX301" s="13" t="s">
        <v>77</v>
      </c>
      <c r="AY301" s="250" t="s">
        <v>175</v>
      </c>
    </row>
    <row r="302" s="14" customFormat="1">
      <c r="A302" s="14"/>
      <c r="B302" s="251"/>
      <c r="C302" s="252"/>
      <c r="D302" s="242" t="s">
        <v>184</v>
      </c>
      <c r="E302" s="253" t="s">
        <v>1</v>
      </c>
      <c r="F302" s="254" t="s">
        <v>737</v>
      </c>
      <c r="G302" s="252"/>
      <c r="H302" s="255">
        <v>14.460000000000001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184</v>
      </c>
      <c r="AU302" s="261" t="s">
        <v>87</v>
      </c>
      <c r="AV302" s="14" t="s">
        <v>87</v>
      </c>
      <c r="AW302" s="14" t="s">
        <v>32</v>
      </c>
      <c r="AX302" s="14" t="s">
        <v>77</v>
      </c>
      <c r="AY302" s="261" t="s">
        <v>175</v>
      </c>
    </row>
    <row r="303" s="13" customFormat="1">
      <c r="A303" s="13"/>
      <c r="B303" s="240"/>
      <c r="C303" s="241"/>
      <c r="D303" s="242" t="s">
        <v>184</v>
      </c>
      <c r="E303" s="243" t="s">
        <v>1</v>
      </c>
      <c r="F303" s="244" t="s">
        <v>738</v>
      </c>
      <c r="G303" s="241"/>
      <c r="H303" s="243" t="s">
        <v>1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0" t="s">
        <v>184</v>
      </c>
      <c r="AU303" s="250" t="s">
        <v>87</v>
      </c>
      <c r="AV303" s="13" t="s">
        <v>85</v>
      </c>
      <c r="AW303" s="13" t="s">
        <v>32</v>
      </c>
      <c r="AX303" s="13" t="s">
        <v>77</v>
      </c>
      <c r="AY303" s="250" t="s">
        <v>175</v>
      </c>
    </row>
    <row r="304" s="14" customFormat="1">
      <c r="A304" s="14"/>
      <c r="B304" s="251"/>
      <c r="C304" s="252"/>
      <c r="D304" s="242" t="s">
        <v>184</v>
      </c>
      <c r="E304" s="253" t="s">
        <v>1</v>
      </c>
      <c r="F304" s="254" t="s">
        <v>739</v>
      </c>
      <c r="G304" s="252"/>
      <c r="H304" s="255">
        <v>4.7699999999999996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184</v>
      </c>
      <c r="AU304" s="261" t="s">
        <v>87</v>
      </c>
      <c r="AV304" s="14" t="s">
        <v>87</v>
      </c>
      <c r="AW304" s="14" t="s">
        <v>32</v>
      </c>
      <c r="AX304" s="14" t="s">
        <v>77</v>
      </c>
      <c r="AY304" s="261" t="s">
        <v>175</v>
      </c>
    </row>
    <row r="305" s="16" customFormat="1">
      <c r="A305" s="16"/>
      <c r="B305" s="273"/>
      <c r="C305" s="274"/>
      <c r="D305" s="242" t="s">
        <v>184</v>
      </c>
      <c r="E305" s="275" t="s">
        <v>1</v>
      </c>
      <c r="F305" s="276" t="s">
        <v>208</v>
      </c>
      <c r="G305" s="274"/>
      <c r="H305" s="277">
        <v>107.14999999999999</v>
      </c>
      <c r="I305" s="278"/>
      <c r="J305" s="274"/>
      <c r="K305" s="274"/>
      <c r="L305" s="279"/>
      <c r="M305" s="280"/>
      <c r="N305" s="281"/>
      <c r="O305" s="281"/>
      <c r="P305" s="281"/>
      <c r="Q305" s="281"/>
      <c r="R305" s="281"/>
      <c r="S305" s="281"/>
      <c r="T305" s="282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83" t="s">
        <v>184</v>
      </c>
      <c r="AU305" s="283" t="s">
        <v>87</v>
      </c>
      <c r="AV305" s="16" t="s">
        <v>192</v>
      </c>
      <c r="AW305" s="16" t="s">
        <v>32</v>
      </c>
      <c r="AX305" s="16" t="s">
        <v>77</v>
      </c>
      <c r="AY305" s="283" t="s">
        <v>175</v>
      </c>
    </row>
    <row r="306" s="13" customFormat="1">
      <c r="A306" s="13"/>
      <c r="B306" s="240"/>
      <c r="C306" s="241"/>
      <c r="D306" s="242" t="s">
        <v>184</v>
      </c>
      <c r="E306" s="243" t="s">
        <v>1</v>
      </c>
      <c r="F306" s="244" t="s">
        <v>254</v>
      </c>
      <c r="G306" s="241"/>
      <c r="H306" s="243" t="s">
        <v>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0" t="s">
        <v>184</v>
      </c>
      <c r="AU306" s="250" t="s">
        <v>87</v>
      </c>
      <c r="AV306" s="13" t="s">
        <v>85</v>
      </c>
      <c r="AW306" s="13" t="s">
        <v>32</v>
      </c>
      <c r="AX306" s="13" t="s">
        <v>77</v>
      </c>
      <c r="AY306" s="250" t="s">
        <v>175</v>
      </c>
    </row>
    <row r="307" s="14" customFormat="1">
      <c r="A307" s="14"/>
      <c r="B307" s="251"/>
      <c r="C307" s="252"/>
      <c r="D307" s="242" t="s">
        <v>184</v>
      </c>
      <c r="E307" s="253" t="s">
        <v>1</v>
      </c>
      <c r="F307" s="254" t="s">
        <v>740</v>
      </c>
      <c r="G307" s="252"/>
      <c r="H307" s="255">
        <v>16.879999999999999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184</v>
      </c>
      <c r="AU307" s="261" t="s">
        <v>87</v>
      </c>
      <c r="AV307" s="14" t="s">
        <v>87</v>
      </c>
      <c r="AW307" s="14" t="s">
        <v>32</v>
      </c>
      <c r="AX307" s="14" t="s">
        <v>77</v>
      </c>
      <c r="AY307" s="261" t="s">
        <v>175</v>
      </c>
    </row>
    <row r="308" s="13" customFormat="1">
      <c r="A308" s="13"/>
      <c r="B308" s="240"/>
      <c r="C308" s="241"/>
      <c r="D308" s="242" t="s">
        <v>184</v>
      </c>
      <c r="E308" s="243" t="s">
        <v>1</v>
      </c>
      <c r="F308" s="244" t="s">
        <v>523</v>
      </c>
      <c r="G308" s="241"/>
      <c r="H308" s="243" t="s">
        <v>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184</v>
      </c>
      <c r="AU308" s="250" t="s">
        <v>87</v>
      </c>
      <c r="AV308" s="13" t="s">
        <v>85</v>
      </c>
      <c r="AW308" s="13" t="s">
        <v>32</v>
      </c>
      <c r="AX308" s="13" t="s">
        <v>77</v>
      </c>
      <c r="AY308" s="250" t="s">
        <v>175</v>
      </c>
    </row>
    <row r="309" s="14" customFormat="1">
      <c r="A309" s="14"/>
      <c r="B309" s="251"/>
      <c r="C309" s="252"/>
      <c r="D309" s="242" t="s">
        <v>184</v>
      </c>
      <c r="E309" s="253" t="s">
        <v>1</v>
      </c>
      <c r="F309" s="254" t="s">
        <v>257</v>
      </c>
      <c r="G309" s="252"/>
      <c r="H309" s="255">
        <v>3.2999999999999998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184</v>
      </c>
      <c r="AU309" s="261" t="s">
        <v>87</v>
      </c>
      <c r="AV309" s="14" t="s">
        <v>87</v>
      </c>
      <c r="AW309" s="14" t="s">
        <v>32</v>
      </c>
      <c r="AX309" s="14" t="s">
        <v>77</v>
      </c>
      <c r="AY309" s="261" t="s">
        <v>175</v>
      </c>
    </row>
    <row r="310" s="13" customFormat="1">
      <c r="A310" s="13"/>
      <c r="B310" s="240"/>
      <c r="C310" s="241"/>
      <c r="D310" s="242" t="s">
        <v>184</v>
      </c>
      <c r="E310" s="243" t="s">
        <v>1</v>
      </c>
      <c r="F310" s="244" t="s">
        <v>741</v>
      </c>
      <c r="G310" s="241"/>
      <c r="H310" s="243" t="s">
        <v>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184</v>
      </c>
      <c r="AU310" s="250" t="s">
        <v>87</v>
      </c>
      <c r="AV310" s="13" t="s">
        <v>85</v>
      </c>
      <c r="AW310" s="13" t="s">
        <v>32</v>
      </c>
      <c r="AX310" s="13" t="s">
        <v>77</v>
      </c>
      <c r="AY310" s="250" t="s">
        <v>175</v>
      </c>
    </row>
    <row r="311" s="14" customFormat="1">
      <c r="A311" s="14"/>
      <c r="B311" s="251"/>
      <c r="C311" s="252"/>
      <c r="D311" s="242" t="s">
        <v>184</v>
      </c>
      <c r="E311" s="253" t="s">
        <v>1</v>
      </c>
      <c r="F311" s="254" t="s">
        <v>742</v>
      </c>
      <c r="G311" s="252"/>
      <c r="H311" s="255">
        <v>17.329999999999998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184</v>
      </c>
      <c r="AU311" s="261" t="s">
        <v>87</v>
      </c>
      <c r="AV311" s="14" t="s">
        <v>87</v>
      </c>
      <c r="AW311" s="14" t="s">
        <v>32</v>
      </c>
      <c r="AX311" s="14" t="s">
        <v>77</v>
      </c>
      <c r="AY311" s="261" t="s">
        <v>175</v>
      </c>
    </row>
    <row r="312" s="13" customFormat="1">
      <c r="A312" s="13"/>
      <c r="B312" s="240"/>
      <c r="C312" s="241"/>
      <c r="D312" s="242" t="s">
        <v>184</v>
      </c>
      <c r="E312" s="243" t="s">
        <v>1</v>
      </c>
      <c r="F312" s="244" t="s">
        <v>527</v>
      </c>
      <c r="G312" s="241"/>
      <c r="H312" s="243" t="s">
        <v>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0" t="s">
        <v>184</v>
      </c>
      <c r="AU312" s="250" t="s">
        <v>87</v>
      </c>
      <c r="AV312" s="13" t="s">
        <v>85</v>
      </c>
      <c r="AW312" s="13" t="s">
        <v>32</v>
      </c>
      <c r="AX312" s="13" t="s">
        <v>77</v>
      </c>
      <c r="AY312" s="250" t="s">
        <v>175</v>
      </c>
    </row>
    <row r="313" s="14" customFormat="1">
      <c r="A313" s="14"/>
      <c r="B313" s="251"/>
      <c r="C313" s="252"/>
      <c r="D313" s="242" t="s">
        <v>184</v>
      </c>
      <c r="E313" s="253" t="s">
        <v>1</v>
      </c>
      <c r="F313" s="254" t="s">
        <v>743</v>
      </c>
      <c r="G313" s="252"/>
      <c r="H313" s="255">
        <v>15.539999999999999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184</v>
      </c>
      <c r="AU313" s="261" t="s">
        <v>87</v>
      </c>
      <c r="AV313" s="14" t="s">
        <v>87</v>
      </c>
      <c r="AW313" s="14" t="s">
        <v>32</v>
      </c>
      <c r="AX313" s="14" t="s">
        <v>77</v>
      </c>
      <c r="AY313" s="261" t="s">
        <v>175</v>
      </c>
    </row>
    <row r="314" s="16" customFormat="1">
      <c r="A314" s="16"/>
      <c r="B314" s="273"/>
      <c r="C314" s="274"/>
      <c r="D314" s="242" t="s">
        <v>184</v>
      </c>
      <c r="E314" s="275" t="s">
        <v>1</v>
      </c>
      <c r="F314" s="276" t="s">
        <v>744</v>
      </c>
      <c r="G314" s="274"/>
      <c r="H314" s="277">
        <v>53.049999999999997</v>
      </c>
      <c r="I314" s="278"/>
      <c r="J314" s="274"/>
      <c r="K314" s="274"/>
      <c r="L314" s="279"/>
      <c r="M314" s="280"/>
      <c r="N314" s="281"/>
      <c r="O314" s="281"/>
      <c r="P314" s="281"/>
      <c r="Q314" s="281"/>
      <c r="R314" s="281"/>
      <c r="S314" s="281"/>
      <c r="T314" s="282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83" t="s">
        <v>184</v>
      </c>
      <c r="AU314" s="283" t="s">
        <v>87</v>
      </c>
      <c r="AV314" s="16" t="s">
        <v>192</v>
      </c>
      <c r="AW314" s="16" t="s">
        <v>32</v>
      </c>
      <c r="AX314" s="16" t="s">
        <v>77</v>
      </c>
      <c r="AY314" s="283" t="s">
        <v>175</v>
      </c>
    </row>
    <row r="315" s="14" customFormat="1">
      <c r="A315" s="14"/>
      <c r="B315" s="251"/>
      <c r="C315" s="252"/>
      <c r="D315" s="242" t="s">
        <v>184</v>
      </c>
      <c r="E315" s="253" t="s">
        <v>1</v>
      </c>
      <c r="F315" s="254" t="s">
        <v>745</v>
      </c>
      <c r="G315" s="252"/>
      <c r="H315" s="255">
        <v>20.129999999999999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184</v>
      </c>
      <c r="AU315" s="261" t="s">
        <v>87</v>
      </c>
      <c r="AV315" s="14" t="s">
        <v>87</v>
      </c>
      <c r="AW315" s="14" t="s">
        <v>32</v>
      </c>
      <c r="AX315" s="14" t="s">
        <v>77</v>
      </c>
      <c r="AY315" s="261" t="s">
        <v>175</v>
      </c>
    </row>
    <row r="316" s="13" customFormat="1">
      <c r="A316" s="13"/>
      <c r="B316" s="240"/>
      <c r="C316" s="241"/>
      <c r="D316" s="242" t="s">
        <v>184</v>
      </c>
      <c r="E316" s="243" t="s">
        <v>1</v>
      </c>
      <c r="F316" s="244" t="s">
        <v>531</v>
      </c>
      <c r="G316" s="241"/>
      <c r="H316" s="243" t="s">
        <v>1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0" t="s">
        <v>184</v>
      </c>
      <c r="AU316" s="250" t="s">
        <v>87</v>
      </c>
      <c r="AV316" s="13" t="s">
        <v>85</v>
      </c>
      <c r="AW316" s="13" t="s">
        <v>32</v>
      </c>
      <c r="AX316" s="13" t="s">
        <v>77</v>
      </c>
      <c r="AY316" s="250" t="s">
        <v>175</v>
      </c>
    </row>
    <row r="317" s="14" customFormat="1">
      <c r="A317" s="14"/>
      <c r="B317" s="251"/>
      <c r="C317" s="252"/>
      <c r="D317" s="242" t="s">
        <v>184</v>
      </c>
      <c r="E317" s="253" t="s">
        <v>1</v>
      </c>
      <c r="F317" s="254" t="s">
        <v>746</v>
      </c>
      <c r="G317" s="252"/>
      <c r="H317" s="255">
        <v>18.789999999999999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1" t="s">
        <v>184</v>
      </c>
      <c r="AU317" s="261" t="s">
        <v>87</v>
      </c>
      <c r="AV317" s="14" t="s">
        <v>87</v>
      </c>
      <c r="AW317" s="14" t="s">
        <v>32</v>
      </c>
      <c r="AX317" s="14" t="s">
        <v>77</v>
      </c>
      <c r="AY317" s="261" t="s">
        <v>175</v>
      </c>
    </row>
    <row r="318" s="13" customFormat="1">
      <c r="A318" s="13"/>
      <c r="B318" s="240"/>
      <c r="C318" s="241"/>
      <c r="D318" s="242" t="s">
        <v>184</v>
      </c>
      <c r="E318" s="243" t="s">
        <v>1</v>
      </c>
      <c r="F318" s="244" t="s">
        <v>535</v>
      </c>
      <c r="G318" s="241"/>
      <c r="H318" s="243" t="s">
        <v>1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0" t="s">
        <v>184</v>
      </c>
      <c r="AU318" s="250" t="s">
        <v>87</v>
      </c>
      <c r="AV318" s="13" t="s">
        <v>85</v>
      </c>
      <c r="AW318" s="13" t="s">
        <v>32</v>
      </c>
      <c r="AX318" s="13" t="s">
        <v>77</v>
      </c>
      <c r="AY318" s="250" t="s">
        <v>175</v>
      </c>
    </row>
    <row r="319" s="14" customFormat="1">
      <c r="A319" s="14"/>
      <c r="B319" s="251"/>
      <c r="C319" s="252"/>
      <c r="D319" s="242" t="s">
        <v>184</v>
      </c>
      <c r="E319" s="253" t="s">
        <v>1</v>
      </c>
      <c r="F319" s="254" t="s">
        <v>747</v>
      </c>
      <c r="G319" s="252"/>
      <c r="H319" s="255">
        <v>22.789999999999999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1" t="s">
        <v>184</v>
      </c>
      <c r="AU319" s="261" t="s">
        <v>87</v>
      </c>
      <c r="AV319" s="14" t="s">
        <v>87</v>
      </c>
      <c r="AW319" s="14" t="s">
        <v>32</v>
      </c>
      <c r="AX319" s="14" t="s">
        <v>77</v>
      </c>
      <c r="AY319" s="261" t="s">
        <v>175</v>
      </c>
    </row>
    <row r="320" s="13" customFormat="1">
      <c r="A320" s="13"/>
      <c r="B320" s="240"/>
      <c r="C320" s="241"/>
      <c r="D320" s="242" t="s">
        <v>184</v>
      </c>
      <c r="E320" s="243" t="s">
        <v>1</v>
      </c>
      <c r="F320" s="244" t="s">
        <v>258</v>
      </c>
      <c r="G320" s="241"/>
      <c r="H320" s="243" t="s">
        <v>1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0" t="s">
        <v>184</v>
      </c>
      <c r="AU320" s="250" t="s">
        <v>87</v>
      </c>
      <c r="AV320" s="13" t="s">
        <v>85</v>
      </c>
      <c r="AW320" s="13" t="s">
        <v>32</v>
      </c>
      <c r="AX320" s="13" t="s">
        <v>77</v>
      </c>
      <c r="AY320" s="250" t="s">
        <v>175</v>
      </c>
    </row>
    <row r="321" s="14" customFormat="1">
      <c r="A321" s="14"/>
      <c r="B321" s="251"/>
      <c r="C321" s="252"/>
      <c r="D321" s="242" t="s">
        <v>184</v>
      </c>
      <c r="E321" s="253" t="s">
        <v>1</v>
      </c>
      <c r="F321" s="254" t="s">
        <v>748</v>
      </c>
      <c r="G321" s="252"/>
      <c r="H321" s="255">
        <v>7.5800000000000001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1" t="s">
        <v>184</v>
      </c>
      <c r="AU321" s="261" t="s">
        <v>87</v>
      </c>
      <c r="AV321" s="14" t="s">
        <v>87</v>
      </c>
      <c r="AW321" s="14" t="s">
        <v>32</v>
      </c>
      <c r="AX321" s="14" t="s">
        <v>77</v>
      </c>
      <c r="AY321" s="261" t="s">
        <v>175</v>
      </c>
    </row>
    <row r="322" s="13" customFormat="1">
      <c r="A322" s="13"/>
      <c r="B322" s="240"/>
      <c r="C322" s="241"/>
      <c r="D322" s="242" t="s">
        <v>184</v>
      </c>
      <c r="E322" s="243" t="s">
        <v>1</v>
      </c>
      <c r="F322" s="244" t="s">
        <v>749</v>
      </c>
      <c r="G322" s="241"/>
      <c r="H322" s="243" t="s">
        <v>1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0" t="s">
        <v>184</v>
      </c>
      <c r="AU322" s="250" t="s">
        <v>87</v>
      </c>
      <c r="AV322" s="13" t="s">
        <v>85</v>
      </c>
      <c r="AW322" s="13" t="s">
        <v>32</v>
      </c>
      <c r="AX322" s="13" t="s">
        <v>77</v>
      </c>
      <c r="AY322" s="250" t="s">
        <v>175</v>
      </c>
    </row>
    <row r="323" s="14" customFormat="1">
      <c r="A323" s="14"/>
      <c r="B323" s="251"/>
      <c r="C323" s="252"/>
      <c r="D323" s="242" t="s">
        <v>184</v>
      </c>
      <c r="E323" s="253" t="s">
        <v>1</v>
      </c>
      <c r="F323" s="254" t="s">
        <v>750</v>
      </c>
      <c r="G323" s="252"/>
      <c r="H323" s="255">
        <v>1.75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1" t="s">
        <v>184</v>
      </c>
      <c r="AU323" s="261" t="s">
        <v>87</v>
      </c>
      <c r="AV323" s="14" t="s">
        <v>87</v>
      </c>
      <c r="AW323" s="14" t="s">
        <v>32</v>
      </c>
      <c r="AX323" s="14" t="s">
        <v>77</v>
      </c>
      <c r="AY323" s="261" t="s">
        <v>175</v>
      </c>
    </row>
    <row r="324" s="16" customFormat="1">
      <c r="A324" s="16"/>
      <c r="B324" s="273"/>
      <c r="C324" s="274"/>
      <c r="D324" s="242" t="s">
        <v>184</v>
      </c>
      <c r="E324" s="275" t="s">
        <v>1</v>
      </c>
      <c r="F324" s="276" t="s">
        <v>208</v>
      </c>
      <c r="G324" s="274"/>
      <c r="H324" s="277">
        <v>71.040000000000006</v>
      </c>
      <c r="I324" s="278"/>
      <c r="J324" s="274"/>
      <c r="K324" s="274"/>
      <c r="L324" s="279"/>
      <c r="M324" s="280"/>
      <c r="N324" s="281"/>
      <c r="O324" s="281"/>
      <c r="P324" s="281"/>
      <c r="Q324" s="281"/>
      <c r="R324" s="281"/>
      <c r="S324" s="281"/>
      <c r="T324" s="282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83" t="s">
        <v>184</v>
      </c>
      <c r="AU324" s="283" t="s">
        <v>87</v>
      </c>
      <c r="AV324" s="16" t="s">
        <v>192</v>
      </c>
      <c r="AW324" s="16" t="s">
        <v>32</v>
      </c>
      <c r="AX324" s="16" t="s">
        <v>77</v>
      </c>
      <c r="AY324" s="283" t="s">
        <v>175</v>
      </c>
    </row>
    <row r="325" s="15" customFormat="1">
      <c r="A325" s="15"/>
      <c r="B325" s="262"/>
      <c r="C325" s="263"/>
      <c r="D325" s="242" t="s">
        <v>184</v>
      </c>
      <c r="E325" s="264" t="s">
        <v>1</v>
      </c>
      <c r="F325" s="265" t="s">
        <v>191</v>
      </c>
      <c r="G325" s="263"/>
      <c r="H325" s="266">
        <v>231.23999999999995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2" t="s">
        <v>184</v>
      </c>
      <c r="AU325" s="272" t="s">
        <v>87</v>
      </c>
      <c r="AV325" s="15" t="s">
        <v>182</v>
      </c>
      <c r="AW325" s="15" t="s">
        <v>32</v>
      </c>
      <c r="AX325" s="15" t="s">
        <v>85</v>
      </c>
      <c r="AY325" s="272" t="s">
        <v>175</v>
      </c>
    </row>
    <row r="326" s="2" customFormat="1" ht="24.15" customHeight="1">
      <c r="A326" s="39"/>
      <c r="B326" s="40"/>
      <c r="C326" s="227" t="s">
        <v>384</v>
      </c>
      <c r="D326" s="227" t="s">
        <v>177</v>
      </c>
      <c r="E326" s="228" t="s">
        <v>751</v>
      </c>
      <c r="F326" s="229" t="s">
        <v>752</v>
      </c>
      <c r="G326" s="230" t="s">
        <v>180</v>
      </c>
      <c r="H326" s="231">
        <v>203.55500000000001</v>
      </c>
      <c r="I326" s="232"/>
      <c r="J326" s="233">
        <f>ROUND(I326*H326,2)</f>
        <v>0</v>
      </c>
      <c r="K326" s="229" t="s">
        <v>181</v>
      </c>
      <c r="L326" s="45"/>
      <c r="M326" s="234" t="s">
        <v>1</v>
      </c>
      <c r="N326" s="235" t="s">
        <v>42</v>
      </c>
      <c r="O326" s="92"/>
      <c r="P326" s="236">
        <f>O326*H326</f>
        <v>0</v>
      </c>
      <c r="Q326" s="236">
        <v>0.0073499999999999998</v>
      </c>
      <c r="R326" s="236">
        <f>Q326*H326</f>
        <v>1.4961292500000001</v>
      </c>
      <c r="S326" s="236">
        <v>0</v>
      </c>
      <c r="T326" s="23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8" t="s">
        <v>182</v>
      </c>
      <c r="AT326" s="238" t="s">
        <v>177</v>
      </c>
      <c r="AU326" s="238" t="s">
        <v>87</v>
      </c>
      <c r="AY326" s="18" t="s">
        <v>175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8" t="s">
        <v>85</v>
      </c>
      <c r="BK326" s="239">
        <f>ROUND(I326*H326,2)</f>
        <v>0</v>
      </c>
      <c r="BL326" s="18" t="s">
        <v>182</v>
      </c>
      <c r="BM326" s="238" t="s">
        <v>753</v>
      </c>
    </row>
    <row r="327" s="13" customFormat="1">
      <c r="A327" s="13"/>
      <c r="B327" s="240"/>
      <c r="C327" s="241"/>
      <c r="D327" s="242" t="s">
        <v>184</v>
      </c>
      <c r="E327" s="243" t="s">
        <v>1</v>
      </c>
      <c r="F327" s="244" t="s">
        <v>754</v>
      </c>
      <c r="G327" s="241"/>
      <c r="H327" s="243" t="s">
        <v>1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0" t="s">
        <v>184</v>
      </c>
      <c r="AU327" s="250" t="s">
        <v>87</v>
      </c>
      <c r="AV327" s="13" t="s">
        <v>85</v>
      </c>
      <c r="AW327" s="13" t="s">
        <v>32</v>
      </c>
      <c r="AX327" s="13" t="s">
        <v>77</v>
      </c>
      <c r="AY327" s="250" t="s">
        <v>175</v>
      </c>
    </row>
    <row r="328" s="14" customFormat="1">
      <c r="A328" s="14"/>
      <c r="B328" s="251"/>
      <c r="C328" s="252"/>
      <c r="D328" s="242" t="s">
        <v>184</v>
      </c>
      <c r="E328" s="253" t="s">
        <v>1</v>
      </c>
      <c r="F328" s="254" t="s">
        <v>755</v>
      </c>
      <c r="G328" s="252"/>
      <c r="H328" s="255">
        <v>203.55500000000001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184</v>
      </c>
      <c r="AU328" s="261" t="s">
        <v>87</v>
      </c>
      <c r="AV328" s="14" t="s">
        <v>87</v>
      </c>
      <c r="AW328" s="14" t="s">
        <v>32</v>
      </c>
      <c r="AX328" s="14" t="s">
        <v>85</v>
      </c>
      <c r="AY328" s="261" t="s">
        <v>175</v>
      </c>
    </row>
    <row r="329" s="2" customFormat="1" ht="24.15" customHeight="1">
      <c r="A329" s="39"/>
      <c r="B329" s="40"/>
      <c r="C329" s="227" t="s">
        <v>389</v>
      </c>
      <c r="D329" s="227" t="s">
        <v>177</v>
      </c>
      <c r="E329" s="228" t="s">
        <v>756</v>
      </c>
      <c r="F329" s="229" t="s">
        <v>757</v>
      </c>
      <c r="G329" s="230" t="s">
        <v>180</v>
      </c>
      <c r="H329" s="231">
        <v>678.51599999999996</v>
      </c>
      <c r="I329" s="232"/>
      <c r="J329" s="233">
        <f>ROUND(I329*H329,2)</f>
        <v>0</v>
      </c>
      <c r="K329" s="229" t="s">
        <v>181</v>
      </c>
      <c r="L329" s="45"/>
      <c r="M329" s="234" t="s">
        <v>1</v>
      </c>
      <c r="N329" s="235" t="s">
        <v>42</v>
      </c>
      <c r="O329" s="92"/>
      <c r="P329" s="236">
        <f>O329*H329</f>
        <v>0</v>
      </c>
      <c r="Q329" s="236">
        <v>0.00025999999999999998</v>
      </c>
      <c r="R329" s="236">
        <f>Q329*H329</f>
        <v>0.17641415999999999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182</v>
      </c>
      <c r="AT329" s="238" t="s">
        <v>177</v>
      </c>
      <c r="AU329" s="238" t="s">
        <v>87</v>
      </c>
      <c r="AY329" s="18" t="s">
        <v>175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85</v>
      </c>
      <c r="BK329" s="239">
        <f>ROUND(I329*H329,2)</f>
        <v>0</v>
      </c>
      <c r="BL329" s="18" t="s">
        <v>182</v>
      </c>
      <c r="BM329" s="238" t="s">
        <v>758</v>
      </c>
    </row>
    <row r="330" s="14" customFormat="1">
      <c r="A330" s="14"/>
      <c r="B330" s="251"/>
      <c r="C330" s="252"/>
      <c r="D330" s="242" t="s">
        <v>184</v>
      </c>
      <c r="E330" s="253" t="s">
        <v>1</v>
      </c>
      <c r="F330" s="254" t="s">
        <v>759</v>
      </c>
      <c r="G330" s="252"/>
      <c r="H330" s="255">
        <v>678.51599999999996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184</v>
      </c>
      <c r="AU330" s="261" t="s">
        <v>87</v>
      </c>
      <c r="AV330" s="14" t="s">
        <v>87</v>
      </c>
      <c r="AW330" s="14" t="s">
        <v>32</v>
      </c>
      <c r="AX330" s="14" t="s">
        <v>85</v>
      </c>
      <c r="AY330" s="261" t="s">
        <v>175</v>
      </c>
    </row>
    <row r="331" s="2" customFormat="1" ht="24.15" customHeight="1">
      <c r="A331" s="39"/>
      <c r="B331" s="40"/>
      <c r="C331" s="227" t="s">
        <v>394</v>
      </c>
      <c r="D331" s="227" t="s">
        <v>177</v>
      </c>
      <c r="E331" s="228" t="s">
        <v>760</v>
      </c>
      <c r="F331" s="229" t="s">
        <v>761</v>
      </c>
      <c r="G331" s="230" t="s">
        <v>180</v>
      </c>
      <c r="H331" s="231">
        <v>48.316000000000002</v>
      </c>
      <c r="I331" s="232"/>
      <c r="J331" s="233">
        <f>ROUND(I331*H331,2)</f>
        <v>0</v>
      </c>
      <c r="K331" s="229" t="s">
        <v>181</v>
      </c>
      <c r="L331" s="45"/>
      <c r="M331" s="234" t="s">
        <v>1</v>
      </c>
      <c r="N331" s="235" t="s">
        <v>42</v>
      </c>
      <c r="O331" s="92"/>
      <c r="P331" s="236">
        <f>O331*H331</f>
        <v>0</v>
      </c>
      <c r="Q331" s="236">
        <v>0.020480000000000002</v>
      </c>
      <c r="R331" s="236">
        <f>Q331*H331</f>
        <v>0.98951168000000012</v>
      </c>
      <c r="S331" s="236">
        <v>0</v>
      </c>
      <c r="T331" s="23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8" t="s">
        <v>182</v>
      </c>
      <c r="AT331" s="238" t="s">
        <v>177</v>
      </c>
      <c r="AU331" s="238" t="s">
        <v>87</v>
      </c>
      <c r="AY331" s="18" t="s">
        <v>175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8" t="s">
        <v>85</v>
      </c>
      <c r="BK331" s="239">
        <f>ROUND(I331*H331,2)</f>
        <v>0</v>
      </c>
      <c r="BL331" s="18" t="s">
        <v>182</v>
      </c>
      <c r="BM331" s="238" t="s">
        <v>762</v>
      </c>
    </row>
    <row r="332" s="14" customFormat="1">
      <c r="A332" s="14"/>
      <c r="B332" s="251"/>
      <c r="C332" s="252"/>
      <c r="D332" s="242" t="s">
        <v>184</v>
      </c>
      <c r="E332" s="253" t="s">
        <v>1</v>
      </c>
      <c r="F332" s="254" t="s">
        <v>763</v>
      </c>
      <c r="G332" s="252"/>
      <c r="H332" s="255">
        <v>48.316000000000002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184</v>
      </c>
      <c r="AU332" s="261" t="s">
        <v>87</v>
      </c>
      <c r="AV332" s="14" t="s">
        <v>87</v>
      </c>
      <c r="AW332" s="14" t="s">
        <v>32</v>
      </c>
      <c r="AX332" s="14" t="s">
        <v>85</v>
      </c>
      <c r="AY332" s="261" t="s">
        <v>175</v>
      </c>
    </row>
    <row r="333" s="2" customFormat="1" ht="21.75" customHeight="1">
      <c r="A333" s="39"/>
      <c r="B333" s="40"/>
      <c r="C333" s="227" t="s">
        <v>403</v>
      </c>
      <c r="D333" s="227" t="s">
        <v>177</v>
      </c>
      <c r="E333" s="228" t="s">
        <v>764</v>
      </c>
      <c r="F333" s="229" t="s">
        <v>765</v>
      </c>
      <c r="G333" s="230" t="s">
        <v>180</v>
      </c>
      <c r="H333" s="231">
        <v>48.316000000000002</v>
      </c>
      <c r="I333" s="232"/>
      <c r="J333" s="233">
        <f>ROUND(I333*H333,2)</f>
        <v>0</v>
      </c>
      <c r="K333" s="229" t="s">
        <v>181</v>
      </c>
      <c r="L333" s="45"/>
      <c r="M333" s="234" t="s">
        <v>1</v>
      </c>
      <c r="N333" s="235" t="s">
        <v>42</v>
      </c>
      <c r="O333" s="92"/>
      <c r="P333" s="236">
        <f>O333*H333</f>
        <v>0</v>
      </c>
      <c r="Q333" s="236">
        <v>0.0054599999999999996</v>
      </c>
      <c r="R333" s="236">
        <f>Q333*H333</f>
        <v>0.26380535999999999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182</v>
      </c>
      <c r="AT333" s="238" t="s">
        <v>177</v>
      </c>
      <c r="AU333" s="238" t="s">
        <v>87</v>
      </c>
      <c r="AY333" s="18" t="s">
        <v>175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85</v>
      </c>
      <c r="BK333" s="239">
        <f>ROUND(I333*H333,2)</f>
        <v>0</v>
      </c>
      <c r="BL333" s="18" t="s">
        <v>182</v>
      </c>
      <c r="BM333" s="238" t="s">
        <v>766</v>
      </c>
    </row>
    <row r="334" s="14" customFormat="1">
      <c r="A334" s="14"/>
      <c r="B334" s="251"/>
      <c r="C334" s="252"/>
      <c r="D334" s="242" t="s">
        <v>184</v>
      </c>
      <c r="E334" s="253" t="s">
        <v>1</v>
      </c>
      <c r="F334" s="254" t="s">
        <v>763</v>
      </c>
      <c r="G334" s="252"/>
      <c r="H334" s="255">
        <v>48.316000000000002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184</v>
      </c>
      <c r="AU334" s="261" t="s">
        <v>87</v>
      </c>
      <c r="AV334" s="14" t="s">
        <v>87</v>
      </c>
      <c r="AW334" s="14" t="s">
        <v>32</v>
      </c>
      <c r="AX334" s="14" t="s">
        <v>85</v>
      </c>
      <c r="AY334" s="261" t="s">
        <v>175</v>
      </c>
    </row>
    <row r="335" s="2" customFormat="1" ht="24.15" customHeight="1">
      <c r="A335" s="39"/>
      <c r="B335" s="40"/>
      <c r="C335" s="227" t="s">
        <v>409</v>
      </c>
      <c r="D335" s="227" t="s">
        <v>177</v>
      </c>
      <c r="E335" s="228" t="s">
        <v>767</v>
      </c>
      <c r="F335" s="229" t="s">
        <v>768</v>
      </c>
      <c r="G335" s="230" t="s">
        <v>180</v>
      </c>
      <c r="H335" s="231">
        <v>678.51599999999996</v>
      </c>
      <c r="I335" s="232"/>
      <c r="J335" s="233">
        <f>ROUND(I335*H335,2)</f>
        <v>0</v>
      </c>
      <c r="K335" s="229" t="s">
        <v>181</v>
      </c>
      <c r="L335" s="45"/>
      <c r="M335" s="234" t="s">
        <v>1</v>
      </c>
      <c r="N335" s="235" t="s">
        <v>42</v>
      </c>
      <c r="O335" s="92"/>
      <c r="P335" s="236">
        <f>O335*H335</f>
        <v>0</v>
      </c>
      <c r="Q335" s="236">
        <v>0.015400000000000001</v>
      </c>
      <c r="R335" s="236">
        <f>Q335*H335</f>
        <v>10.4491464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182</v>
      </c>
      <c r="AT335" s="238" t="s">
        <v>177</v>
      </c>
      <c r="AU335" s="238" t="s">
        <v>87</v>
      </c>
      <c r="AY335" s="18" t="s">
        <v>175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85</v>
      </c>
      <c r="BK335" s="239">
        <f>ROUND(I335*H335,2)</f>
        <v>0</v>
      </c>
      <c r="BL335" s="18" t="s">
        <v>182</v>
      </c>
      <c r="BM335" s="238" t="s">
        <v>769</v>
      </c>
    </row>
    <row r="336" s="13" customFormat="1">
      <c r="A336" s="13"/>
      <c r="B336" s="240"/>
      <c r="C336" s="241"/>
      <c r="D336" s="242" t="s">
        <v>184</v>
      </c>
      <c r="E336" s="243" t="s">
        <v>1</v>
      </c>
      <c r="F336" s="244" t="s">
        <v>291</v>
      </c>
      <c r="G336" s="241"/>
      <c r="H336" s="243" t="s">
        <v>1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0" t="s">
        <v>184</v>
      </c>
      <c r="AU336" s="250" t="s">
        <v>87</v>
      </c>
      <c r="AV336" s="13" t="s">
        <v>85</v>
      </c>
      <c r="AW336" s="13" t="s">
        <v>32</v>
      </c>
      <c r="AX336" s="13" t="s">
        <v>77</v>
      </c>
      <c r="AY336" s="250" t="s">
        <v>175</v>
      </c>
    </row>
    <row r="337" s="13" customFormat="1">
      <c r="A337" s="13"/>
      <c r="B337" s="240"/>
      <c r="C337" s="241"/>
      <c r="D337" s="242" t="s">
        <v>184</v>
      </c>
      <c r="E337" s="243" t="s">
        <v>1</v>
      </c>
      <c r="F337" s="244" t="s">
        <v>215</v>
      </c>
      <c r="G337" s="241"/>
      <c r="H337" s="243" t="s">
        <v>1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0" t="s">
        <v>184</v>
      </c>
      <c r="AU337" s="250" t="s">
        <v>87</v>
      </c>
      <c r="AV337" s="13" t="s">
        <v>85</v>
      </c>
      <c r="AW337" s="13" t="s">
        <v>32</v>
      </c>
      <c r="AX337" s="13" t="s">
        <v>77</v>
      </c>
      <c r="AY337" s="250" t="s">
        <v>175</v>
      </c>
    </row>
    <row r="338" s="14" customFormat="1">
      <c r="A338" s="14"/>
      <c r="B338" s="251"/>
      <c r="C338" s="252"/>
      <c r="D338" s="242" t="s">
        <v>184</v>
      </c>
      <c r="E338" s="253" t="s">
        <v>1</v>
      </c>
      <c r="F338" s="254" t="s">
        <v>654</v>
      </c>
      <c r="G338" s="252"/>
      <c r="H338" s="255">
        <v>38.079999999999998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1" t="s">
        <v>184</v>
      </c>
      <c r="AU338" s="261" t="s">
        <v>87</v>
      </c>
      <c r="AV338" s="14" t="s">
        <v>87</v>
      </c>
      <c r="AW338" s="14" t="s">
        <v>32</v>
      </c>
      <c r="AX338" s="14" t="s">
        <v>77</v>
      </c>
      <c r="AY338" s="261" t="s">
        <v>175</v>
      </c>
    </row>
    <row r="339" s="14" customFormat="1">
      <c r="A339" s="14"/>
      <c r="B339" s="251"/>
      <c r="C339" s="252"/>
      <c r="D339" s="242" t="s">
        <v>184</v>
      </c>
      <c r="E339" s="253" t="s">
        <v>1</v>
      </c>
      <c r="F339" s="254" t="s">
        <v>351</v>
      </c>
      <c r="G339" s="252"/>
      <c r="H339" s="255">
        <v>-3.1520000000000001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184</v>
      </c>
      <c r="AU339" s="261" t="s">
        <v>87</v>
      </c>
      <c r="AV339" s="14" t="s">
        <v>87</v>
      </c>
      <c r="AW339" s="14" t="s">
        <v>32</v>
      </c>
      <c r="AX339" s="14" t="s">
        <v>77</v>
      </c>
      <c r="AY339" s="261" t="s">
        <v>175</v>
      </c>
    </row>
    <row r="340" s="14" customFormat="1">
      <c r="A340" s="14"/>
      <c r="B340" s="251"/>
      <c r="C340" s="252"/>
      <c r="D340" s="242" t="s">
        <v>184</v>
      </c>
      <c r="E340" s="253" t="s">
        <v>1</v>
      </c>
      <c r="F340" s="254" t="s">
        <v>655</v>
      </c>
      <c r="G340" s="252"/>
      <c r="H340" s="255">
        <v>23.039999999999999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184</v>
      </c>
      <c r="AU340" s="261" t="s">
        <v>87</v>
      </c>
      <c r="AV340" s="14" t="s">
        <v>87</v>
      </c>
      <c r="AW340" s="14" t="s">
        <v>32</v>
      </c>
      <c r="AX340" s="14" t="s">
        <v>77</v>
      </c>
      <c r="AY340" s="261" t="s">
        <v>175</v>
      </c>
    </row>
    <row r="341" s="14" customFormat="1">
      <c r="A341" s="14"/>
      <c r="B341" s="251"/>
      <c r="C341" s="252"/>
      <c r="D341" s="242" t="s">
        <v>184</v>
      </c>
      <c r="E341" s="253" t="s">
        <v>1</v>
      </c>
      <c r="F341" s="254" t="s">
        <v>656</v>
      </c>
      <c r="G341" s="252"/>
      <c r="H341" s="255">
        <v>-3.1520000000000001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184</v>
      </c>
      <c r="AU341" s="261" t="s">
        <v>87</v>
      </c>
      <c r="AV341" s="14" t="s">
        <v>87</v>
      </c>
      <c r="AW341" s="14" t="s">
        <v>32</v>
      </c>
      <c r="AX341" s="14" t="s">
        <v>77</v>
      </c>
      <c r="AY341" s="261" t="s">
        <v>175</v>
      </c>
    </row>
    <row r="342" s="14" customFormat="1">
      <c r="A342" s="14"/>
      <c r="B342" s="251"/>
      <c r="C342" s="252"/>
      <c r="D342" s="242" t="s">
        <v>184</v>
      </c>
      <c r="E342" s="253" t="s">
        <v>1</v>
      </c>
      <c r="F342" s="254" t="s">
        <v>657</v>
      </c>
      <c r="G342" s="252"/>
      <c r="H342" s="255">
        <v>12.288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184</v>
      </c>
      <c r="AU342" s="261" t="s">
        <v>87</v>
      </c>
      <c r="AV342" s="14" t="s">
        <v>87</v>
      </c>
      <c r="AW342" s="14" t="s">
        <v>32</v>
      </c>
      <c r="AX342" s="14" t="s">
        <v>77</v>
      </c>
      <c r="AY342" s="261" t="s">
        <v>175</v>
      </c>
    </row>
    <row r="343" s="14" customFormat="1">
      <c r="A343" s="14"/>
      <c r="B343" s="251"/>
      <c r="C343" s="252"/>
      <c r="D343" s="242" t="s">
        <v>184</v>
      </c>
      <c r="E343" s="253" t="s">
        <v>1</v>
      </c>
      <c r="F343" s="254" t="s">
        <v>347</v>
      </c>
      <c r="G343" s="252"/>
      <c r="H343" s="255">
        <v>-1.5760000000000001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184</v>
      </c>
      <c r="AU343" s="261" t="s">
        <v>87</v>
      </c>
      <c r="AV343" s="14" t="s">
        <v>87</v>
      </c>
      <c r="AW343" s="14" t="s">
        <v>32</v>
      </c>
      <c r="AX343" s="14" t="s">
        <v>77</v>
      </c>
      <c r="AY343" s="261" t="s">
        <v>175</v>
      </c>
    </row>
    <row r="344" s="14" customFormat="1">
      <c r="A344" s="14"/>
      <c r="B344" s="251"/>
      <c r="C344" s="252"/>
      <c r="D344" s="242" t="s">
        <v>184</v>
      </c>
      <c r="E344" s="253" t="s">
        <v>1</v>
      </c>
      <c r="F344" s="254" t="s">
        <v>658</v>
      </c>
      <c r="G344" s="252"/>
      <c r="H344" s="255">
        <v>10.560000000000001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184</v>
      </c>
      <c r="AU344" s="261" t="s">
        <v>87</v>
      </c>
      <c r="AV344" s="14" t="s">
        <v>87</v>
      </c>
      <c r="AW344" s="14" t="s">
        <v>32</v>
      </c>
      <c r="AX344" s="14" t="s">
        <v>77</v>
      </c>
      <c r="AY344" s="261" t="s">
        <v>175</v>
      </c>
    </row>
    <row r="345" s="14" customFormat="1">
      <c r="A345" s="14"/>
      <c r="B345" s="251"/>
      <c r="C345" s="252"/>
      <c r="D345" s="242" t="s">
        <v>184</v>
      </c>
      <c r="E345" s="253" t="s">
        <v>1</v>
      </c>
      <c r="F345" s="254" t="s">
        <v>659</v>
      </c>
      <c r="G345" s="252"/>
      <c r="H345" s="255">
        <v>-1.379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184</v>
      </c>
      <c r="AU345" s="261" t="s">
        <v>87</v>
      </c>
      <c r="AV345" s="14" t="s">
        <v>87</v>
      </c>
      <c r="AW345" s="14" t="s">
        <v>32</v>
      </c>
      <c r="AX345" s="14" t="s">
        <v>77</v>
      </c>
      <c r="AY345" s="261" t="s">
        <v>175</v>
      </c>
    </row>
    <row r="346" s="14" customFormat="1">
      <c r="A346" s="14"/>
      <c r="B346" s="251"/>
      <c r="C346" s="252"/>
      <c r="D346" s="242" t="s">
        <v>184</v>
      </c>
      <c r="E346" s="253" t="s">
        <v>1</v>
      </c>
      <c r="F346" s="254" t="s">
        <v>660</v>
      </c>
      <c r="G346" s="252"/>
      <c r="H346" s="255">
        <v>10.24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184</v>
      </c>
      <c r="AU346" s="261" t="s">
        <v>87</v>
      </c>
      <c r="AV346" s="14" t="s">
        <v>87</v>
      </c>
      <c r="AW346" s="14" t="s">
        <v>32</v>
      </c>
      <c r="AX346" s="14" t="s">
        <v>77</v>
      </c>
      <c r="AY346" s="261" t="s">
        <v>175</v>
      </c>
    </row>
    <row r="347" s="14" customFormat="1">
      <c r="A347" s="14"/>
      <c r="B347" s="251"/>
      <c r="C347" s="252"/>
      <c r="D347" s="242" t="s">
        <v>184</v>
      </c>
      <c r="E347" s="253" t="s">
        <v>1</v>
      </c>
      <c r="F347" s="254" t="s">
        <v>659</v>
      </c>
      <c r="G347" s="252"/>
      <c r="H347" s="255">
        <v>-1.379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1" t="s">
        <v>184</v>
      </c>
      <c r="AU347" s="261" t="s">
        <v>87</v>
      </c>
      <c r="AV347" s="14" t="s">
        <v>87</v>
      </c>
      <c r="AW347" s="14" t="s">
        <v>32</v>
      </c>
      <c r="AX347" s="14" t="s">
        <v>77</v>
      </c>
      <c r="AY347" s="261" t="s">
        <v>175</v>
      </c>
    </row>
    <row r="348" s="14" customFormat="1">
      <c r="A348" s="14"/>
      <c r="B348" s="251"/>
      <c r="C348" s="252"/>
      <c r="D348" s="242" t="s">
        <v>184</v>
      </c>
      <c r="E348" s="253" t="s">
        <v>1</v>
      </c>
      <c r="F348" s="254" t="s">
        <v>661</v>
      </c>
      <c r="G348" s="252"/>
      <c r="H348" s="255">
        <v>27.84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184</v>
      </c>
      <c r="AU348" s="261" t="s">
        <v>87</v>
      </c>
      <c r="AV348" s="14" t="s">
        <v>87</v>
      </c>
      <c r="AW348" s="14" t="s">
        <v>32</v>
      </c>
      <c r="AX348" s="14" t="s">
        <v>77</v>
      </c>
      <c r="AY348" s="261" t="s">
        <v>175</v>
      </c>
    </row>
    <row r="349" s="14" customFormat="1">
      <c r="A349" s="14"/>
      <c r="B349" s="251"/>
      <c r="C349" s="252"/>
      <c r="D349" s="242" t="s">
        <v>184</v>
      </c>
      <c r="E349" s="253" t="s">
        <v>1</v>
      </c>
      <c r="F349" s="254" t="s">
        <v>351</v>
      </c>
      <c r="G349" s="252"/>
      <c r="H349" s="255">
        <v>-3.1520000000000001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1" t="s">
        <v>184</v>
      </c>
      <c r="AU349" s="261" t="s">
        <v>87</v>
      </c>
      <c r="AV349" s="14" t="s">
        <v>87</v>
      </c>
      <c r="AW349" s="14" t="s">
        <v>32</v>
      </c>
      <c r="AX349" s="14" t="s">
        <v>77</v>
      </c>
      <c r="AY349" s="261" t="s">
        <v>175</v>
      </c>
    </row>
    <row r="350" s="14" customFormat="1">
      <c r="A350" s="14"/>
      <c r="B350" s="251"/>
      <c r="C350" s="252"/>
      <c r="D350" s="242" t="s">
        <v>184</v>
      </c>
      <c r="E350" s="253" t="s">
        <v>1</v>
      </c>
      <c r="F350" s="254" t="s">
        <v>662</v>
      </c>
      <c r="G350" s="252"/>
      <c r="H350" s="255">
        <v>57.375999999999998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184</v>
      </c>
      <c r="AU350" s="261" t="s">
        <v>87</v>
      </c>
      <c r="AV350" s="14" t="s">
        <v>87</v>
      </c>
      <c r="AW350" s="14" t="s">
        <v>32</v>
      </c>
      <c r="AX350" s="14" t="s">
        <v>77</v>
      </c>
      <c r="AY350" s="261" t="s">
        <v>175</v>
      </c>
    </row>
    <row r="351" s="14" customFormat="1">
      <c r="A351" s="14"/>
      <c r="B351" s="251"/>
      <c r="C351" s="252"/>
      <c r="D351" s="242" t="s">
        <v>184</v>
      </c>
      <c r="E351" s="253" t="s">
        <v>1</v>
      </c>
      <c r="F351" s="254" t="s">
        <v>351</v>
      </c>
      <c r="G351" s="252"/>
      <c r="H351" s="255">
        <v>-3.1520000000000001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184</v>
      </c>
      <c r="AU351" s="261" t="s">
        <v>87</v>
      </c>
      <c r="AV351" s="14" t="s">
        <v>87</v>
      </c>
      <c r="AW351" s="14" t="s">
        <v>32</v>
      </c>
      <c r="AX351" s="14" t="s">
        <v>77</v>
      </c>
      <c r="AY351" s="261" t="s">
        <v>175</v>
      </c>
    </row>
    <row r="352" s="14" customFormat="1">
      <c r="A352" s="14"/>
      <c r="B352" s="251"/>
      <c r="C352" s="252"/>
      <c r="D352" s="242" t="s">
        <v>184</v>
      </c>
      <c r="E352" s="253" t="s">
        <v>1</v>
      </c>
      <c r="F352" s="254" t="s">
        <v>663</v>
      </c>
      <c r="G352" s="252"/>
      <c r="H352" s="255">
        <v>-5.516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184</v>
      </c>
      <c r="AU352" s="261" t="s">
        <v>87</v>
      </c>
      <c r="AV352" s="14" t="s">
        <v>87</v>
      </c>
      <c r="AW352" s="14" t="s">
        <v>32</v>
      </c>
      <c r="AX352" s="14" t="s">
        <v>77</v>
      </c>
      <c r="AY352" s="261" t="s">
        <v>175</v>
      </c>
    </row>
    <row r="353" s="14" customFormat="1">
      <c r="A353" s="14"/>
      <c r="B353" s="251"/>
      <c r="C353" s="252"/>
      <c r="D353" s="242" t="s">
        <v>184</v>
      </c>
      <c r="E353" s="253" t="s">
        <v>1</v>
      </c>
      <c r="F353" s="254" t="s">
        <v>664</v>
      </c>
      <c r="G353" s="252"/>
      <c r="H353" s="255">
        <v>9.9199999999999999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184</v>
      </c>
      <c r="AU353" s="261" t="s">
        <v>87</v>
      </c>
      <c r="AV353" s="14" t="s">
        <v>87</v>
      </c>
      <c r="AW353" s="14" t="s">
        <v>32</v>
      </c>
      <c r="AX353" s="14" t="s">
        <v>77</v>
      </c>
      <c r="AY353" s="261" t="s">
        <v>175</v>
      </c>
    </row>
    <row r="354" s="14" customFormat="1">
      <c r="A354" s="14"/>
      <c r="B354" s="251"/>
      <c r="C354" s="252"/>
      <c r="D354" s="242" t="s">
        <v>184</v>
      </c>
      <c r="E354" s="253" t="s">
        <v>1</v>
      </c>
      <c r="F354" s="254" t="s">
        <v>665</v>
      </c>
      <c r="G354" s="252"/>
      <c r="H354" s="255">
        <v>46.079999999999998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184</v>
      </c>
      <c r="AU354" s="261" t="s">
        <v>87</v>
      </c>
      <c r="AV354" s="14" t="s">
        <v>87</v>
      </c>
      <c r="AW354" s="14" t="s">
        <v>32</v>
      </c>
      <c r="AX354" s="14" t="s">
        <v>77</v>
      </c>
      <c r="AY354" s="261" t="s">
        <v>175</v>
      </c>
    </row>
    <row r="355" s="14" customFormat="1">
      <c r="A355" s="14"/>
      <c r="B355" s="251"/>
      <c r="C355" s="252"/>
      <c r="D355" s="242" t="s">
        <v>184</v>
      </c>
      <c r="E355" s="253" t="s">
        <v>1</v>
      </c>
      <c r="F355" s="254" t="s">
        <v>659</v>
      </c>
      <c r="G355" s="252"/>
      <c r="H355" s="255">
        <v>-1.379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1" t="s">
        <v>184</v>
      </c>
      <c r="AU355" s="261" t="s">
        <v>87</v>
      </c>
      <c r="AV355" s="14" t="s">
        <v>87</v>
      </c>
      <c r="AW355" s="14" t="s">
        <v>32</v>
      </c>
      <c r="AX355" s="14" t="s">
        <v>77</v>
      </c>
      <c r="AY355" s="261" t="s">
        <v>175</v>
      </c>
    </row>
    <row r="356" s="14" customFormat="1">
      <c r="A356" s="14"/>
      <c r="B356" s="251"/>
      <c r="C356" s="252"/>
      <c r="D356" s="242" t="s">
        <v>184</v>
      </c>
      <c r="E356" s="253" t="s">
        <v>1</v>
      </c>
      <c r="F356" s="254" t="s">
        <v>666</v>
      </c>
      <c r="G356" s="252"/>
      <c r="H356" s="255">
        <v>16.16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184</v>
      </c>
      <c r="AU356" s="261" t="s">
        <v>87</v>
      </c>
      <c r="AV356" s="14" t="s">
        <v>87</v>
      </c>
      <c r="AW356" s="14" t="s">
        <v>32</v>
      </c>
      <c r="AX356" s="14" t="s">
        <v>77</v>
      </c>
      <c r="AY356" s="261" t="s">
        <v>175</v>
      </c>
    </row>
    <row r="357" s="14" customFormat="1">
      <c r="A357" s="14"/>
      <c r="B357" s="251"/>
      <c r="C357" s="252"/>
      <c r="D357" s="242" t="s">
        <v>184</v>
      </c>
      <c r="E357" s="253" t="s">
        <v>1</v>
      </c>
      <c r="F357" s="254" t="s">
        <v>659</v>
      </c>
      <c r="G357" s="252"/>
      <c r="H357" s="255">
        <v>-1.379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1" t="s">
        <v>184</v>
      </c>
      <c r="AU357" s="261" t="s">
        <v>87</v>
      </c>
      <c r="AV357" s="14" t="s">
        <v>87</v>
      </c>
      <c r="AW357" s="14" t="s">
        <v>32</v>
      </c>
      <c r="AX357" s="14" t="s">
        <v>77</v>
      </c>
      <c r="AY357" s="261" t="s">
        <v>175</v>
      </c>
    </row>
    <row r="358" s="16" customFormat="1">
      <c r="A358" s="16"/>
      <c r="B358" s="273"/>
      <c r="C358" s="274"/>
      <c r="D358" s="242" t="s">
        <v>184</v>
      </c>
      <c r="E358" s="275" t="s">
        <v>1</v>
      </c>
      <c r="F358" s="276" t="s">
        <v>208</v>
      </c>
      <c r="G358" s="274"/>
      <c r="H358" s="277">
        <v>226.36800000000002</v>
      </c>
      <c r="I358" s="278"/>
      <c r="J358" s="274"/>
      <c r="K358" s="274"/>
      <c r="L358" s="279"/>
      <c r="M358" s="280"/>
      <c r="N358" s="281"/>
      <c r="O358" s="281"/>
      <c r="P358" s="281"/>
      <c r="Q358" s="281"/>
      <c r="R358" s="281"/>
      <c r="S358" s="281"/>
      <c r="T358" s="282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83" t="s">
        <v>184</v>
      </c>
      <c r="AU358" s="283" t="s">
        <v>87</v>
      </c>
      <c r="AV358" s="16" t="s">
        <v>192</v>
      </c>
      <c r="AW358" s="16" t="s">
        <v>32</v>
      </c>
      <c r="AX358" s="16" t="s">
        <v>77</v>
      </c>
      <c r="AY358" s="283" t="s">
        <v>175</v>
      </c>
    </row>
    <row r="359" s="13" customFormat="1">
      <c r="A359" s="13"/>
      <c r="B359" s="240"/>
      <c r="C359" s="241"/>
      <c r="D359" s="242" t="s">
        <v>184</v>
      </c>
      <c r="E359" s="243" t="s">
        <v>1</v>
      </c>
      <c r="F359" s="244" t="s">
        <v>209</v>
      </c>
      <c r="G359" s="241"/>
      <c r="H359" s="243" t="s">
        <v>1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0" t="s">
        <v>184</v>
      </c>
      <c r="AU359" s="250" t="s">
        <v>87</v>
      </c>
      <c r="AV359" s="13" t="s">
        <v>85</v>
      </c>
      <c r="AW359" s="13" t="s">
        <v>32</v>
      </c>
      <c r="AX359" s="13" t="s">
        <v>77</v>
      </c>
      <c r="AY359" s="250" t="s">
        <v>175</v>
      </c>
    </row>
    <row r="360" s="14" customFormat="1">
      <c r="A360" s="14"/>
      <c r="B360" s="251"/>
      <c r="C360" s="252"/>
      <c r="D360" s="242" t="s">
        <v>184</v>
      </c>
      <c r="E360" s="253" t="s">
        <v>1</v>
      </c>
      <c r="F360" s="254" t="s">
        <v>667</v>
      </c>
      <c r="G360" s="252"/>
      <c r="H360" s="255">
        <v>4.7999999999999998</v>
      </c>
      <c r="I360" s="256"/>
      <c r="J360" s="252"/>
      <c r="K360" s="252"/>
      <c r="L360" s="257"/>
      <c r="M360" s="258"/>
      <c r="N360" s="259"/>
      <c r="O360" s="259"/>
      <c r="P360" s="259"/>
      <c r="Q360" s="259"/>
      <c r="R360" s="259"/>
      <c r="S360" s="259"/>
      <c r="T360" s="26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1" t="s">
        <v>184</v>
      </c>
      <c r="AU360" s="261" t="s">
        <v>87</v>
      </c>
      <c r="AV360" s="14" t="s">
        <v>87</v>
      </c>
      <c r="AW360" s="14" t="s">
        <v>32</v>
      </c>
      <c r="AX360" s="14" t="s">
        <v>77</v>
      </c>
      <c r="AY360" s="261" t="s">
        <v>175</v>
      </c>
    </row>
    <row r="361" s="14" customFormat="1">
      <c r="A361" s="14"/>
      <c r="B361" s="251"/>
      <c r="C361" s="252"/>
      <c r="D361" s="242" t="s">
        <v>184</v>
      </c>
      <c r="E361" s="253" t="s">
        <v>1</v>
      </c>
      <c r="F361" s="254" t="s">
        <v>347</v>
      </c>
      <c r="G361" s="252"/>
      <c r="H361" s="255">
        <v>-1.5760000000000001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184</v>
      </c>
      <c r="AU361" s="261" t="s">
        <v>87</v>
      </c>
      <c r="AV361" s="14" t="s">
        <v>87</v>
      </c>
      <c r="AW361" s="14" t="s">
        <v>32</v>
      </c>
      <c r="AX361" s="14" t="s">
        <v>77</v>
      </c>
      <c r="AY361" s="261" t="s">
        <v>175</v>
      </c>
    </row>
    <row r="362" s="14" customFormat="1">
      <c r="A362" s="14"/>
      <c r="B362" s="251"/>
      <c r="C362" s="252"/>
      <c r="D362" s="242" t="s">
        <v>184</v>
      </c>
      <c r="E362" s="253" t="s">
        <v>1</v>
      </c>
      <c r="F362" s="254" t="s">
        <v>668</v>
      </c>
      <c r="G362" s="252"/>
      <c r="H362" s="255">
        <v>11.130000000000001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1" t="s">
        <v>184</v>
      </c>
      <c r="AU362" s="261" t="s">
        <v>87</v>
      </c>
      <c r="AV362" s="14" t="s">
        <v>87</v>
      </c>
      <c r="AW362" s="14" t="s">
        <v>32</v>
      </c>
      <c r="AX362" s="14" t="s">
        <v>77</v>
      </c>
      <c r="AY362" s="261" t="s">
        <v>175</v>
      </c>
    </row>
    <row r="363" s="14" customFormat="1">
      <c r="A363" s="14"/>
      <c r="B363" s="251"/>
      <c r="C363" s="252"/>
      <c r="D363" s="242" t="s">
        <v>184</v>
      </c>
      <c r="E363" s="253" t="s">
        <v>1</v>
      </c>
      <c r="F363" s="254" t="s">
        <v>669</v>
      </c>
      <c r="G363" s="252"/>
      <c r="H363" s="255">
        <v>31.800000000000001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1" t="s">
        <v>184</v>
      </c>
      <c r="AU363" s="261" t="s">
        <v>87</v>
      </c>
      <c r="AV363" s="14" t="s">
        <v>87</v>
      </c>
      <c r="AW363" s="14" t="s">
        <v>32</v>
      </c>
      <c r="AX363" s="14" t="s">
        <v>77</v>
      </c>
      <c r="AY363" s="261" t="s">
        <v>175</v>
      </c>
    </row>
    <row r="364" s="16" customFormat="1">
      <c r="A364" s="16"/>
      <c r="B364" s="273"/>
      <c r="C364" s="274"/>
      <c r="D364" s="242" t="s">
        <v>184</v>
      </c>
      <c r="E364" s="275" t="s">
        <v>1</v>
      </c>
      <c r="F364" s="276" t="s">
        <v>208</v>
      </c>
      <c r="G364" s="274"/>
      <c r="H364" s="277">
        <v>46.154000000000003</v>
      </c>
      <c r="I364" s="278"/>
      <c r="J364" s="274"/>
      <c r="K364" s="274"/>
      <c r="L364" s="279"/>
      <c r="M364" s="280"/>
      <c r="N364" s="281"/>
      <c r="O364" s="281"/>
      <c r="P364" s="281"/>
      <c r="Q364" s="281"/>
      <c r="R364" s="281"/>
      <c r="S364" s="281"/>
      <c r="T364" s="282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83" t="s">
        <v>184</v>
      </c>
      <c r="AU364" s="283" t="s">
        <v>87</v>
      </c>
      <c r="AV364" s="16" t="s">
        <v>192</v>
      </c>
      <c r="AW364" s="16" t="s">
        <v>32</v>
      </c>
      <c r="AX364" s="16" t="s">
        <v>77</v>
      </c>
      <c r="AY364" s="283" t="s">
        <v>175</v>
      </c>
    </row>
    <row r="365" s="13" customFormat="1">
      <c r="A365" s="13"/>
      <c r="B365" s="240"/>
      <c r="C365" s="241"/>
      <c r="D365" s="242" t="s">
        <v>184</v>
      </c>
      <c r="E365" s="243" t="s">
        <v>1</v>
      </c>
      <c r="F365" s="244" t="s">
        <v>205</v>
      </c>
      <c r="G365" s="241"/>
      <c r="H365" s="243" t="s">
        <v>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184</v>
      </c>
      <c r="AU365" s="250" t="s">
        <v>87</v>
      </c>
      <c r="AV365" s="13" t="s">
        <v>85</v>
      </c>
      <c r="AW365" s="13" t="s">
        <v>32</v>
      </c>
      <c r="AX365" s="13" t="s">
        <v>77</v>
      </c>
      <c r="AY365" s="250" t="s">
        <v>175</v>
      </c>
    </row>
    <row r="366" s="13" customFormat="1">
      <c r="A366" s="13"/>
      <c r="B366" s="240"/>
      <c r="C366" s="241"/>
      <c r="D366" s="242" t="s">
        <v>184</v>
      </c>
      <c r="E366" s="243" t="s">
        <v>1</v>
      </c>
      <c r="F366" s="244" t="s">
        <v>215</v>
      </c>
      <c r="G366" s="241"/>
      <c r="H366" s="243" t="s">
        <v>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0" t="s">
        <v>184</v>
      </c>
      <c r="AU366" s="250" t="s">
        <v>87</v>
      </c>
      <c r="AV366" s="13" t="s">
        <v>85</v>
      </c>
      <c r="AW366" s="13" t="s">
        <v>32</v>
      </c>
      <c r="AX366" s="13" t="s">
        <v>77</v>
      </c>
      <c r="AY366" s="250" t="s">
        <v>175</v>
      </c>
    </row>
    <row r="367" s="14" customFormat="1">
      <c r="A367" s="14"/>
      <c r="B367" s="251"/>
      <c r="C367" s="252"/>
      <c r="D367" s="242" t="s">
        <v>184</v>
      </c>
      <c r="E367" s="253" t="s">
        <v>1</v>
      </c>
      <c r="F367" s="254" t="s">
        <v>673</v>
      </c>
      <c r="G367" s="252"/>
      <c r="H367" s="255">
        <v>43.039999999999999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1" t="s">
        <v>184</v>
      </c>
      <c r="AU367" s="261" t="s">
        <v>87</v>
      </c>
      <c r="AV367" s="14" t="s">
        <v>87</v>
      </c>
      <c r="AW367" s="14" t="s">
        <v>32</v>
      </c>
      <c r="AX367" s="14" t="s">
        <v>77</v>
      </c>
      <c r="AY367" s="261" t="s">
        <v>175</v>
      </c>
    </row>
    <row r="368" s="14" customFormat="1">
      <c r="A368" s="14"/>
      <c r="B368" s="251"/>
      <c r="C368" s="252"/>
      <c r="D368" s="242" t="s">
        <v>184</v>
      </c>
      <c r="E368" s="253" t="s">
        <v>1</v>
      </c>
      <c r="F368" s="254" t="s">
        <v>351</v>
      </c>
      <c r="G368" s="252"/>
      <c r="H368" s="255">
        <v>-3.1520000000000001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184</v>
      </c>
      <c r="AU368" s="261" t="s">
        <v>87</v>
      </c>
      <c r="AV368" s="14" t="s">
        <v>87</v>
      </c>
      <c r="AW368" s="14" t="s">
        <v>32</v>
      </c>
      <c r="AX368" s="14" t="s">
        <v>77</v>
      </c>
      <c r="AY368" s="261" t="s">
        <v>175</v>
      </c>
    </row>
    <row r="369" s="16" customFormat="1">
      <c r="A369" s="16"/>
      <c r="B369" s="273"/>
      <c r="C369" s="274"/>
      <c r="D369" s="242" t="s">
        <v>184</v>
      </c>
      <c r="E369" s="275" t="s">
        <v>1</v>
      </c>
      <c r="F369" s="276" t="s">
        <v>208</v>
      </c>
      <c r="G369" s="274"/>
      <c r="H369" s="277">
        <v>39.887999999999998</v>
      </c>
      <c r="I369" s="278"/>
      <c r="J369" s="274"/>
      <c r="K369" s="274"/>
      <c r="L369" s="279"/>
      <c r="M369" s="280"/>
      <c r="N369" s="281"/>
      <c r="O369" s="281"/>
      <c r="P369" s="281"/>
      <c r="Q369" s="281"/>
      <c r="R369" s="281"/>
      <c r="S369" s="281"/>
      <c r="T369" s="282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83" t="s">
        <v>184</v>
      </c>
      <c r="AU369" s="283" t="s">
        <v>87</v>
      </c>
      <c r="AV369" s="16" t="s">
        <v>192</v>
      </c>
      <c r="AW369" s="16" t="s">
        <v>32</v>
      </c>
      <c r="AX369" s="16" t="s">
        <v>77</v>
      </c>
      <c r="AY369" s="283" t="s">
        <v>175</v>
      </c>
    </row>
    <row r="370" s="13" customFormat="1">
      <c r="A370" s="13"/>
      <c r="B370" s="240"/>
      <c r="C370" s="241"/>
      <c r="D370" s="242" t="s">
        <v>184</v>
      </c>
      <c r="E370" s="243" t="s">
        <v>1</v>
      </c>
      <c r="F370" s="244" t="s">
        <v>209</v>
      </c>
      <c r="G370" s="241"/>
      <c r="H370" s="243" t="s">
        <v>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0" t="s">
        <v>184</v>
      </c>
      <c r="AU370" s="250" t="s">
        <v>87</v>
      </c>
      <c r="AV370" s="13" t="s">
        <v>85</v>
      </c>
      <c r="AW370" s="13" t="s">
        <v>32</v>
      </c>
      <c r="AX370" s="13" t="s">
        <v>77</v>
      </c>
      <c r="AY370" s="250" t="s">
        <v>175</v>
      </c>
    </row>
    <row r="371" s="14" customFormat="1">
      <c r="A371" s="14"/>
      <c r="B371" s="251"/>
      <c r="C371" s="252"/>
      <c r="D371" s="242" t="s">
        <v>184</v>
      </c>
      <c r="E371" s="253" t="s">
        <v>1</v>
      </c>
      <c r="F371" s="254" t="s">
        <v>674</v>
      </c>
      <c r="G371" s="252"/>
      <c r="H371" s="255">
        <v>9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1" t="s">
        <v>184</v>
      </c>
      <c r="AU371" s="261" t="s">
        <v>87</v>
      </c>
      <c r="AV371" s="14" t="s">
        <v>87</v>
      </c>
      <c r="AW371" s="14" t="s">
        <v>32</v>
      </c>
      <c r="AX371" s="14" t="s">
        <v>77</v>
      </c>
      <c r="AY371" s="261" t="s">
        <v>175</v>
      </c>
    </row>
    <row r="372" s="14" customFormat="1">
      <c r="A372" s="14"/>
      <c r="B372" s="251"/>
      <c r="C372" s="252"/>
      <c r="D372" s="242" t="s">
        <v>184</v>
      </c>
      <c r="E372" s="253" t="s">
        <v>1</v>
      </c>
      <c r="F372" s="254" t="s">
        <v>675</v>
      </c>
      <c r="G372" s="252"/>
      <c r="H372" s="255">
        <v>21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184</v>
      </c>
      <c r="AU372" s="261" t="s">
        <v>87</v>
      </c>
      <c r="AV372" s="14" t="s">
        <v>87</v>
      </c>
      <c r="AW372" s="14" t="s">
        <v>32</v>
      </c>
      <c r="AX372" s="14" t="s">
        <v>77</v>
      </c>
      <c r="AY372" s="261" t="s">
        <v>175</v>
      </c>
    </row>
    <row r="373" s="14" customFormat="1">
      <c r="A373" s="14"/>
      <c r="B373" s="251"/>
      <c r="C373" s="252"/>
      <c r="D373" s="242" t="s">
        <v>184</v>
      </c>
      <c r="E373" s="253" t="s">
        <v>1</v>
      </c>
      <c r="F373" s="254" t="s">
        <v>351</v>
      </c>
      <c r="G373" s="252"/>
      <c r="H373" s="255">
        <v>-3.1520000000000001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1" t="s">
        <v>184</v>
      </c>
      <c r="AU373" s="261" t="s">
        <v>87</v>
      </c>
      <c r="AV373" s="14" t="s">
        <v>87</v>
      </c>
      <c r="AW373" s="14" t="s">
        <v>32</v>
      </c>
      <c r="AX373" s="14" t="s">
        <v>77</v>
      </c>
      <c r="AY373" s="261" t="s">
        <v>175</v>
      </c>
    </row>
    <row r="374" s="16" customFormat="1">
      <c r="A374" s="16"/>
      <c r="B374" s="273"/>
      <c r="C374" s="274"/>
      <c r="D374" s="242" t="s">
        <v>184</v>
      </c>
      <c r="E374" s="275" t="s">
        <v>1</v>
      </c>
      <c r="F374" s="276" t="s">
        <v>208</v>
      </c>
      <c r="G374" s="274"/>
      <c r="H374" s="277">
        <v>26.847999999999999</v>
      </c>
      <c r="I374" s="278"/>
      <c r="J374" s="274"/>
      <c r="K374" s="274"/>
      <c r="L374" s="279"/>
      <c r="M374" s="280"/>
      <c r="N374" s="281"/>
      <c r="O374" s="281"/>
      <c r="P374" s="281"/>
      <c r="Q374" s="281"/>
      <c r="R374" s="281"/>
      <c r="S374" s="281"/>
      <c r="T374" s="282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83" t="s">
        <v>184</v>
      </c>
      <c r="AU374" s="283" t="s">
        <v>87</v>
      </c>
      <c r="AV374" s="16" t="s">
        <v>192</v>
      </c>
      <c r="AW374" s="16" t="s">
        <v>32</v>
      </c>
      <c r="AX374" s="16" t="s">
        <v>77</v>
      </c>
      <c r="AY374" s="283" t="s">
        <v>175</v>
      </c>
    </row>
    <row r="375" s="15" customFormat="1">
      <c r="A375" s="15"/>
      <c r="B375" s="262"/>
      <c r="C375" s="263"/>
      <c r="D375" s="242" t="s">
        <v>184</v>
      </c>
      <c r="E375" s="264" t="s">
        <v>1</v>
      </c>
      <c r="F375" s="265" t="s">
        <v>191</v>
      </c>
      <c r="G375" s="263"/>
      <c r="H375" s="266">
        <v>339.2580000000001</v>
      </c>
      <c r="I375" s="267"/>
      <c r="J375" s="263"/>
      <c r="K375" s="263"/>
      <c r="L375" s="268"/>
      <c r="M375" s="269"/>
      <c r="N375" s="270"/>
      <c r="O375" s="270"/>
      <c r="P375" s="270"/>
      <c r="Q375" s="270"/>
      <c r="R375" s="270"/>
      <c r="S375" s="270"/>
      <c r="T375" s="271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2" t="s">
        <v>184</v>
      </c>
      <c r="AU375" s="272" t="s">
        <v>87</v>
      </c>
      <c r="AV375" s="15" t="s">
        <v>182</v>
      </c>
      <c r="AW375" s="15" t="s">
        <v>32</v>
      </c>
      <c r="AX375" s="15" t="s">
        <v>77</v>
      </c>
      <c r="AY375" s="272" t="s">
        <v>175</v>
      </c>
    </row>
    <row r="376" s="14" customFormat="1">
      <c r="A376" s="14"/>
      <c r="B376" s="251"/>
      <c r="C376" s="252"/>
      <c r="D376" s="242" t="s">
        <v>184</v>
      </c>
      <c r="E376" s="253" t="s">
        <v>1</v>
      </c>
      <c r="F376" s="254" t="s">
        <v>770</v>
      </c>
      <c r="G376" s="252"/>
      <c r="H376" s="255">
        <v>678.51599999999996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184</v>
      </c>
      <c r="AU376" s="261" t="s">
        <v>87</v>
      </c>
      <c r="AV376" s="14" t="s">
        <v>87</v>
      </c>
      <c r="AW376" s="14" t="s">
        <v>32</v>
      </c>
      <c r="AX376" s="14" t="s">
        <v>85</v>
      </c>
      <c r="AY376" s="261" t="s">
        <v>175</v>
      </c>
    </row>
    <row r="377" s="2" customFormat="1" ht="24.15" customHeight="1">
      <c r="A377" s="39"/>
      <c r="B377" s="40"/>
      <c r="C377" s="227" t="s">
        <v>413</v>
      </c>
      <c r="D377" s="227" t="s">
        <v>177</v>
      </c>
      <c r="E377" s="228" t="s">
        <v>771</v>
      </c>
      <c r="F377" s="229" t="s">
        <v>772</v>
      </c>
      <c r="G377" s="230" t="s">
        <v>180</v>
      </c>
      <c r="H377" s="231">
        <v>678.51599999999996</v>
      </c>
      <c r="I377" s="232"/>
      <c r="J377" s="233">
        <f>ROUND(I377*H377,2)</f>
        <v>0</v>
      </c>
      <c r="K377" s="229" t="s">
        <v>181</v>
      </c>
      <c r="L377" s="45"/>
      <c r="M377" s="234" t="s">
        <v>1</v>
      </c>
      <c r="N377" s="235" t="s">
        <v>42</v>
      </c>
      <c r="O377" s="92"/>
      <c r="P377" s="236">
        <f>O377*H377</f>
        <v>0</v>
      </c>
      <c r="Q377" s="236">
        <v>0.0030000000000000001</v>
      </c>
      <c r="R377" s="236">
        <f>Q377*H377</f>
        <v>2.0355479999999999</v>
      </c>
      <c r="S377" s="236">
        <v>0</v>
      </c>
      <c r="T377" s="23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8" t="s">
        <v>182</v>
      </c>
      <c r="AT377" s="238" t="s">
        <v>177</v>
      </c>
      <c r="AU377" s="238" t="s">
        <v>87</v>
      </c>
      <c r="AY377" s="18" t="s">
        <v>175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8" t="s">
        <v>85</v>
      </c>
      <c r="BK377" s="239">
        <f>ROUND(I377*H377,2)</f>
        <v>0</v>
      </c>
      <c r="BL377" s="18" t="s">
        <v>182</v>
      </c>
      <c r="BM377" s="238" t="s">
        <v>773</v>
      </c>
    </row>
    <row r="378" s="14" customFormat="1">
      <c r="A378" s="14"/>
      <c r="B378" s="251"/>
      <c r="C378" s="252"/>
      <c r="D378" s="242" t="s">
        <v>184</v>
      </c>
      <c r="E378" s="253" t="s">
        <v>1</v>
      </c>
      <c r="F378" s="254" t="s">
        <v>759</v>
      </c>
      <c r="G378" s="252"/>
      <c r="H378" s="255">
        <v>678.51599999999996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184</v>
      </c>
      <c r="AU378" s="261" t="s">
        <v>87</v>
      </c>
      <c r="AV378" s="14" t="s">
        <v>87</v>
      </c>
      <c r="AW378" s="14" t="s">
        <v>32</v>
      </c>
      <c r="AX378" s="14" t="s">
        <v>85</v>
      </c>
      <c r="AY378" s="261" t="s">
        <v>175</v>
      </c>
    </row>
    <row r="379" s="2" customFormat="1" ht="24.15" customHeight="1">
      <c r="A379" s="39"/>
      <c r="B379" s="40"/>
      <c r="C379" s="227" t="s">
        <v>420</v>
      </c>
      <c r="D379" s="227" t="s">
        <v>177</v>
      </c>
      <c r="E379" s="228" t="s">
        <v>774</v>
      </c>
      <c r="F379" s="229" t="s">
        <v>775</v>
      </c>
      <c r="G379" s="230" t="s">
        <v>310</v>
      </c>
      <c r="H379" s="231">
        <v>10</v>
      </c>
      <c r="I379" s="232"/>
      <c r="J379" s="233">
        <f>ROUND(I379*H379,2)</f>
        <v>0</v>
      </c>
      <c r="K379" s="229" t="s">
        <v>181</v>
      </c>
      <c r="L379" s="45"/>
      <c r="M379" s="234" t="s">
        <v>1</v>
      </c>
      <c r="N379" s="235" t="s">
        <v>42</v>
      </c>
      <c r="O379" s="92"/>
      <c r="P379" s="236">
        <f>O379*H379</f>
        <v>0</v>
      </c>
      <c r="Q379" s="236">
        <v>0.041500000000000002</v>
      </c>
      <c r="R379" s="236">
        <f>Q379*H379</f>
        <v>0.41500000000000004</v>
      </c>
      <c r="S379" s="236">
        <v>0</v>
      </c>
      <c r="T379" s="23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182</v>
      </c>
      <c r="AT379" s="238" t="s">
        <v>177</v>
      </c>
      <c r="AU379" s="238" t="s">
        <v>87</v>
      </c>
      <c r="AY379" s="18" t="s">
        <v>175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85</v>
      </c>
      <c r="BK379" s="239">
        <f>ROUND(I379*H379,2)</f>
        <v>0</v>
      </c>
      <c r="BL379" s="18" t="s">
        <v>182</v>
      </c>
      <c r="BM379" s="238" t="s">
        <v>776</v>
      </c>
    </row>
    <row r="380" s="14" customFormat="1">
      <c r="A380" s="14"/>
      <c r="B380" s="251"/>
      <c r="C380" s="252"/>
      <c r="D380" s="242" t="s">
        <v>184</v>
      </c>
      <c r="E380" s="253" t="s">
        <v>1</v>
      </c>
      <c r="F380" s="254" t="s">
        <v>238</v>
      </c>
      <c r="G380" s="252"/>
      <c r="H380" s="255">
        <v>10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184</v>
      </c>
      <c r="AU380" s="261" t="s">
        <v>87</v>
      </c>
      <c r="AV380" s="14" t="s">
        <v>87</v>
      </c>
      <c r="AW380" s="14" t="s">
        <v>32</v>
      </c>
      <c r="AX380" s="14" t="s">
        <v>85</v>
      </c>
      <c r="AY380" s="261" t="s">
        <v>175</v>
      </c>
    </row>
    <row r="381" s="2" customFormat="1" ht="24.15" customHeight="1">
      <c r="A381" s="39"/>
      <c r="B381" s="40"/>
      <c r="C381" s="227" t="s">
        <v>424</v>
      </c>
      <c r="D381" s="227" t="s">
        <v>177</v>
      </c>
      <c r="E381" s="228" t="s">
        <v>777</v>
      </c>
      <c r="F381" s="229" t="s">
        <v>778</v>
      </c>
      <c r="G381" s="230" t="s">
        <v>310</v>
      </c>
      <c r="H381" s="231">
        <v>10</v>
      </c>
      <c r="I381" s="232"/>
      <c r="J381" s="233">
        <f>ROUND(I381*H381,2)</f>
        <v>0</v>
      </c>
      <c r="K381" s="229" t="s">
        <v>271</v>
      </c>
      <c r="L381" s="45"/>
      <c r="M381" s="234" t="s">
        <v>1</v>
      </c>
      <c r="N381" s="235" t="s">
        <v>42</v>
      </c>
      <c r="O381" s="92"/>
      <c r="P381" s="236">
        <f>O381*H381</f>
        <v>0</v>
      </c>
      <c r="Q381" s="236">
        <v>0.041500000000000002</v>
      </c>
      <c r="R381" s="236">
        <f>Q381*H381</f>
        <v>0.41500000000000004</v>
      </c>
      <c r="S381" s="236">
        <v>0</v>
      </c>
      <c r="T381" s="23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8" t="s">
        <v>182</v>
      </c>
      <c r="AT381" s="238" t="s">
        <v>177</v>
      </c>
      <c r="AU381" s="238" t="s">
        <v>87</v>
      </c>
      <c r="AY381" s="18" t="s">
        <v>175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8" t="s">
        <v>85</v>
      </c>
      <c r="BK381" s="239">
        <f>ROUND(I381*H381,2)</f>
        <v>0</v>
      </c>
      <c r="BL381" s="18" t="s">
        <v>182</v>
      </c>
      <c r="BM381" s="238" t="s">
        <v>779</v>
      </c>
    </row>
    <row r="382" s="14" customFormat="1">
      <c r="A382" s="14"/>
      <c r="B382" s="251"/>
      <c r="C382" s="252"/>
      <c r="D382" s="242" t="s">
        <v>184</v>
      </c>
      <c r="E382" s="253" t="s">
        <v>1</v>
      </c>
      <c r="F382" s="254" t="s">
        <v>238</v>
      </c>
      <c r="G382" s="252"/>
      <c r="H382" s="255">
        <v>10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184</v>
      </c>
      <c r="AU382" s="261" t="s">
        <v>87</v>
      </c>
      <c r="AV382" s="14" t="s">
        <v>87</v>
      </c>
      <c r="AW382" s="14" t="s">
        <v>32</v>
      </c>
      <c r="AX382" s="14" t="s">
        <v>85</v>
      </c>
      <c r="AY382" s="261" t="s">
        <v>175</v>
      </c>
    </row>
    <row r="383" s="2" customFormat="1" ht="24.15" customHeight="1">
      <c r="A383" s="39"/>
      <c r="B383" s="40"/>
      <c r="C383" s="227" t="s">
        <v>432</v>
      </c>
      <c r="D383" s="227" t="s">
        <v>177</v>
      </c>
      <c r="E383" s="228" t="s">
        <v>780</v>
      </c>
      <c r="F383" s="229" t="s">
        <v>781</v>
      </c>
      <c r="G383" s="230" t="s">
        <v>180</v>
      </c>
      <c r="H383" s="231">
        <v>17.678999999999998</v>
      </c>
      <c r="I383" s="232"/>
      <c r="J383" s="233">
        <f>ROUND(I383*H383,2)</f>
        <v>0</v>
      </c>
      <c r="K383" s="229" t="s">
        <v>181</v>
      </c>
      <c r="L383" s="45"/>
      <c r="M383" s="234" t="s">
        <v>1</v>
      </c>
      <c r="N383" s="235" t="s">
        <v>42</v>
      </c>
      <c r="O383" s="92"/>
      <c r="P383" s="236">
        <f>O383*H383</f>
        <v>0</v>
      </c>
      <c r="Q383" s="236">
        <v>0.033579999999999999</v>
      </c>
      <c r="R383" s="236">
        <f>Q383*H383</f>
        <v>0.59366081999999998</v>
      </c>
      <c r="S383" s="236">
        <v>0</v>
      </c>
      <c r="T383" s="23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8" t="s">
        <v>182</v>
      </c>
      <c r="AT383" s="238" t="s">
        <v>177</v>
      </c>
      <c r="AU383" s="238" t="s">
        <v>87</v>
      </c>
      <c r="AY383" s="18" t="s">
        <v>175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8" t="s">
        <v>85</v>
      </c>
      <c r="BK383" s="239">
        <f>ROUND(I383*H383,2)</f>
        <v>0</v>
      </c>
      <c r="BL383" s="18" t="s">
        <v>182</v>
      </c>
      <c r="BM383" s="238" t="s">
        <v>782</v>
      </c>
    </row>
    <row r="384" s="13" customFormat="1">
      <c r="A384" s="13"/>
      <c r="B384" s="240"/>
      <c r="C384" s="241"/>
      <c r="D384" s="242" t="s">
        <v>184</v>
      </c>
      <c r="E384" s="243" t="s">
        <v>1</v>
      </c>
      <c r="F384" s="244" t="s">
        <v>291</v>
      </c>
      <c r="G384" s="241"/>
      <c r="H384" s="243" t="s">
        <v>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0" t="s">
        <v>184</v>
      </c>
      <c r="AU384" s="250" t="s">
        <v>87</v>
      </c>
      <c r="AV384" s="13" t="s">
        <v>85</v>
      </c>
      <c r="AW384" s="13" t="s">
        <v>32</v>
      </c>
      <c r="AX384" s="13" t="s">
        <v>77</v>
      </c>
      <c r="AY384" s="250" t="s">
        <v>175</v>
      </c>
    </row>
    <row r="385" s="14" customFormat="1">
      <c r="A385" s="14"/>
      <c r="B385" s="251"/>
      <c r="C385" s="252"/>
      <c r="D385" s="242" t="s">
        <v>184</v>
      </c>
      <c r="E385" s="253" t="s">
        <v>1</v>
      </c>
      <c r="F385" s="254" t="s">
        <v>783</v>
      </c>
      <c r="G385" s="252"/>
      <c r="H385" s="255">
        <v>5.7480000000000002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1" t="s">
        <v>184</v>
      </c>
      <c r="AU385" s="261" t="s">
        <v>87</v>
      </c>
      <c r="AV385" s="14" t="s">
        <v>87</v>
      </c>
      <c r="AW385" s="14" t="s">
        <v>32</v>
      </c>
      <c r="AX385" s="14" t="s">
        <v>77</v>
      </c>
      <c r="AY385" s="261" t="s">
        <v>175</v>
      </c>
    </row>
    <row r="386" s="14" customFormat="1">
      <c r="A386" s="14"/>
      <c r="B386" s="251"/>
      <c r="C386" s="252"/>
      <c r="D386" s="242" t="s">
        <v>184</v>
      </c>
      <c r="E386" s="253" t="s">
        <v>1</v>
      </c>
      <c r="F386" s="254" t="s">
        <v>784</v>
      </c>
      <c r="G386" s="252"/>
      <c r="H386" s="255">
        <v>1.5840000000000001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184</v>
      </c>
      <c r="AU386" s="261" t="s">
        <v>87</v>
      </c>
      <c r="AV386" s="14" t="s">
        <v>87</v>
      </c>
      <c r="AW386" s="14" t="s">
        <v>32</v>
      </c>
      <c r="AX386" s="14" t="s">
        <v>77</v>
      </c>
      <c r="AY386" s="261" t="s">
        <v>175</v>
      </c>
    </row>
    <row r="387" s="14" customFormat="1">
      <c r="A387" s="14"/>
      <c r="B387" s="251"/>
      <c r="C387" s="252"/>
      <c r="D387" s="242" t="s">
        <v>184</v>
      </c>
      <c r="E387" s="253" t="s">
        <v>1</v>
      </c>
      <c r="F387" s="254" t="s">
        <v>785</v>
      </c>
      <c r="G387" s="252"/>
      <c r="H387" s="255">
        <v>1.8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1" t="s">
        <v>184</v>
      </c>
      <c r="AU387" s="261" t="s">
        <v>87</v>
      </c>
      <c r="AV387" s="14" t="s">
        <v>87</v>
      </c>
      <c r="AW387" s="14" t="s">
        <v>32</v>
      </c>
      <c r="AX387" s="14" t="s">
        <v>77</v>
      </c>
      <c r="AY387" s="261" t="s">
        <v>175</v>
      </c>
    </row>
    <row r="388" s="14" customFormat="1">
      <c r="A388" s="14"/>
      <c r="B388" s="251"/>
      <c r="C388" s="252"/>
      <c r="D388" s="242" t="s">
        <v>184</v>
      </c>
      <c r="E388" s="253" t="s">
        <v>1</v>
      </c>
      <c r="F388" s="254" t="s">
        <v>786</v>
      </c>
      <c r="G388" s="252"/>
      <c r="H388" s="255">
        <v>1.968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1" t="s">
        <v>184</v>
      </c>
      <c r="AU388" s="261" t="s">
        <v>87</v>
      </c>
      <c r="AV388" s="14" t="s">
        <v>87</v>
      </c>
      <c r="AW388" s="14" t="s">
        <v>32</v>
      </c>
      <c r="AX388" s="14" t="s">
        <v>77</v>
      </c>
      <c r="AY388" s="261" t="s">
        <v>175</v>
      </c>
    </row>
    <row r="389" s="14" customFormat="1">
      <c r="A389" s="14"/>
      <c r="B389" s="251"/>
      <c r="C389" s="252"/>
      <c r="D389" s="242" t="s">
        <v>184</v>
      </c>
      <c r="E389" s="253" t="s">
        <v>1</v>
      </c>
      <c r="F389" s="254" t="s">
        <v>787</v>
      </c>
      <c r="G389" s="252"/>
      <c r="H389" s="255">
        <v>1.623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1" t="s">
        <v>184</v>
      </c>
      <c r="AU389" s="261" t="s">
        <v>87</v>
      </c>
      <c r="AV389" s="14" t="s">
        <v>87</v>
      </c>
      <c r="AW389" s="14" t="s">
        <v>32</v>
      </c>
      <c r="AX389" s="14" t="s">
        <v>77</v>
      </c>
      <c r="AY389" s="261" t="s">
        <v>175</v>
      </c>
    </row>
    <row r="390" s="14" customFormat="1">
      <c r="A390" s="14"/>
      <c r="B390" s="251"/>
      <c r="C390" s="252"/>
      <c r="D390" s="242" t="s">
        <v>184</v>
      </c>
      <c r="E390" s="253" t="s">
        <v>1</v>
      </c>
      <c r="F390" s="254" t="s">
        <v>788</v>
      </c>
      <c r="G390" s="252"/>
      <c r="H390" s="255">
        <v>1.4370000000000001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184</v>
      </c>
      <c r="AU390" s="261" t="s">
        <v>87</v>
      </c>
      <c r="AV390" s="14" t="s">
        <v>87</v>
      </c>
      <c r="AW390" s="14" t="s">
        <v>32</v>
      </c>
      <c r="AX390" s="14" t="s">
        <v>77</v>
      </c>
      <c r="AY390" s="261" t="s">
        <v>175</v>
      </c>
    </row>
    <row r="391" s="14" customFormat="1">
      <c r="A391" s="14"/>
      <c r="B391" s="251"/>
      <c r="C391" s="252"/>
      <c r="D391" s="242" t="s">
        <v>184</v>
      </c>
      <c r="E391" s="253" t="s">
        <v>1</v>
      </c>
      <c r="F391" s="254" t="s">
        <v>789</v>
      </c>
      <c r="G391" s="252"/>
      <c r="H391" s="255">
        <v>0.91500000000000004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1" t="s">
        <v>184</v>
      </c>
      <c r="AU391" s="261" t="s">
        <v>87</v>
      </c>
      <c r="AV391" s="14" t="s">
        <v>87</v>
      </c>
      <c r="AW391" s="14" t="s">
        <v>32</v>
      </c>
      <c r="AX391" s="14" t="s">
        <v>77</v>
      </c>
      <c r="AY391" s="261" t="s">
        <v>175</v>
      </c>
    </row>
    <row r="392" s="14" customFormat="1">
      <c r="A392" s="14"/>
      <c r="B392" s="251"/>
      <c r="C392" s="252"/>
      <c r="D392" s="242" t="s">
        <v>184</v>
      </c>
      <c r="E392" s="253" t="s">
        <v>1</v>
      </c>
      <c r="F392" s="254" t="s">
        <v>790</v>
      </c>
      <c r="G392" s="252"/>
      <c r="H392" s="255">
        <v>0.81000000000000005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184</v>
      </c>
      <c r="AU392" s="261" t="s">
        <v>87</v>
      </c>
      <c r="AV392" s="14" t="s">
        <v>87</v>
      </c>
      <c r="AW392" s="14" t="s">
        <v>32</v>
      </c>
      <c r="AX392" s="14" t="s">
        <v>77</v>
      </c>
      <c r="AY392" s="261" t="s">
        <v>175</v>
      </c>
    </row>
    <row r="393" s="14" customFormat="1">
      <c r="A393" s="14"/>
      <c r="B393" s="251"/>
      <c r="C393" s="252"/>
      <c r="D393" s="242" t="s">
        <v>184</v>
      </c>
      <c r="E393" s="253" t="s">
        <v>1</v>
      </c>
      <c r="F393" s="254" t="s">
        <v>791</v>
      </c>
      <c r="G393" s="252"/>
      <c r="H393" s="255">
        <v>1.794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184</v>
      </c>
      <c r="AU393" s="261" t="s">
        <v>87</v>
      </c>
      <c r="AV393" s="14" t="s">
        <v>87</v>
      </c>
      <c r="AW393" s="14" t="s">
        <v>32</v>
      </c>
      <c r="AX393" s="14" t="s">
        <v>77</v>
      </c>
      <c r="AY393" s="261" t="s">
        <v>175</v>
      </c>
    </row>
    <row r="394" s="15" customFormat="1">
      <c r="A394" s="15"/>
      <c r="B394" s="262"/>
      <c r="C394" s="263"/>
      <c r="D394" s="242" t="s">
        <v>184</v>
      </c>
      <c r="E394" s="264" t="s">
        <v>1</v>
      </c>
      <c r="F394" s="265" t="s">
        <v>191</v>
      </c>
      <c r="G394" s="263"/>
      <c r="H394" s="266">
        <v>17.678999999999998</v>
      </c>
      <c r="I394" s="267"/>
      <c r="J394" s="263"/>
      <c r="K394" s="263"/>
      <c r="L394" s="268"/>
      <c r="M394" s="269"/>
      <c r="N394" s="270"/>
      <c r="O394" s="270"/>
      <c r="P394" s="270"/>
      <c r="Q394" s="270"/>
      <c r="R394" s="270"/>
      <c r="S394" s="270"/>
      <c r="T394" s="27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2" t="s">
        <v>184</v>
      </c>
      <c r="AU394" s="272" t="s">
        <v>87</v>
      </c>
      <c r="AV394" s="15" t="s">
        <v>182</v>
      </c>
      <c r="AW394" s="15" t="s">
        <v>32</v>
      </c>
      <c r="AX394" s="15" t="s">
        <v>85</v>
      </c>
      <c r="AY394" s="272" t="s">
        <v>175</v>
      </c>
    </row>
    <row r="395" s="2" customFormat="1" ht="37.8" customHeight="1">
      <c r="A395" s="39"/>
      <c r="B395" s="40"/>
      <c r="C395" s="227" t="s">
        <v>436</v>
      </c>
      <c r="D395" s="227" t="s">
        <v>177</v>
      </c>
      <c r="E395" s="228" t="s">
        <v>792</v>
      </c>
      <c r="F395" s="229" t="s">
        <v>793</v>
      </c>
      <c r="G395" s="230" t="s">
        <v>180</v>
      </c>
      <c r="H395" s="231">
        <v>483.15699999999998</v>
      </c>
      <c r="I395" s="232"/>
      <c r="J395" s="233">
        <f>ROUND(I395*H395,2)</f>
        <v>0</v>
      </c>
      <c r="K395" s="229" t="s">
        <v>181</v>
      </c>
      <c r="L395" s="45"/>
      <c r="M395" s="234" t="s">
        <v>1</v>
      </c>
      <c r="N395" s="235" t="s">
        <v>42</v>
      </c>
      <c r="O395" s="92"/>
      <c r="P395" s="236">
        <f>O395*H395</f>
        <v>0</v>
      </c>
      <c r="Q395" s="236">
        <v>0.019699999999999999</v>
      </c>
      <c r="R395" s="236">
        <f>Q395*H395</f>
        <v>9.518192899999999</v>
      </c>
      <c r="S395" s="236">
        <v>0</v>
      </c>
      <c r="T395" s="23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8" t="s">
        <v>182</v>
      </c>
      <c r="AT395" s="238" t="s">
        <v>177</v>
      </c>
      <c r="AU395" s="238" t="s">
        <v>87</v>
      </c>
      <c r="AY395" s="18" t="s">
        <v>175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8" t="s">
        <v>85</v>
      </c>
      <c r="BK395" s="239">
        <f>ROUND(I395*H395,2)</f>
        <v>0</v>
      </c>
      <c r="BL395" s="18" t="s">
        <v>182</v>
      </c>
      <c r="BM395" s="238" t="s">
        <v>794</v>
      </c>
    </row>
    <row r="396" s="13" customFormat="1">
      <c r="A396" s="13"/>
      <c r="B396" s="240"/>
      <c r="C396" s="241"/>
      <c r="D396" s="242" t="s">
        <v>184</v>
      </c>
      <c r="E396" s="243" t="s">
        <v>1</v>
      </c>
      <c r="F396" s="244" t="s">
        <v>291</v>
      </c>
      <c r="G396" s="241"/>
      <c r="H396" s="243" t="s">
        <v>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0" t="s">
        <v>184</v>
      </c>
      <c r="AU396" s="250" t="s">
        <v>87</v>
      </c>
      <c r="AV396" s="13" t="s">
        <v>85</v>
      </c>
      <c r="AW396" s="13" t="s">
        <v>32</v>
      </c>
      <c r="AX396" s="13" t="s">
        <v>77</v>
      </c>
      <c r="AY396" s="250" t="s">
        <v>175</v>
      </c>
    </row>
    <row r="397" s="14" customFormat="1">
      <c r="A397" s="14"/>
      <c r="B397" s="251"/>
      <c r="C397" s="252"/>
      <c r="D397" s="242" t="s">
        <v>184</v>
      </c>
      <c r="E397" s="253" t="s">
        <v>1</v>
      </c>
      <c r="F397" s="254" t="s">
        <v>795</v>
      </c>
      <c r="G397" s="252"/>
      <c r="H397" s="255">
        <v>41.520000000000003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1" t="s">
        <v>184</v>
      </c>
      <c r="AU397" s="261" t="s">
        <v>87</v>
      </c>
      <c r="AV397" s="14" t="s">
        <v>87</v>
      </c>
      <c r="AW397" s="14" t="s">
        <v>32</v>
      </c>
      <c r="AX397" s="14" t="s">
        <v>77</v>
      </c>
      <c r="AY397" s="261" t="s">
        <v>175</v>
      </c>
    </row>
    <row r="398" s="14" customFormat="1">
      <c r="A398" s="14"/>
      <c r="B398" s="251"/>
      <c r="C398" s="252"/>
      <c r="D398" s="242" t="s">
        <v>184</v>
      </c>
      <c r="E398" s="253" t="s">
        <v>1</v>
      </c>
      <c r="F398" s="254" t="s">
        <v>796</v>
      </c>
      <c r="G398" s="252"/>
      <c r="H398" s="255">
        <v>23.699999999999999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1" t="s">
        <v>184</v>
      </c>
      <c r="AU398" s="261" t="s">
        <v>87</v>
      </c>
      <c r="AV398" s="14" t="s">
        <v>87</v>
      </c>
      <c r="AW398" s="14" t="s">
        <v>32</v>
      </c>
      <c r="AX398" s="14" t="s">
        <v>77</v>
      </c>
      <c r="AY398" s="261" t="s">
        <v>175</v>
      </c>
    </row>
    <row r="399" s="14" customFormat="1">
      <c r="A399" s="14"/>
      <c r="B399" s="251"/>
      <c r="C399" s="252"/>
      <c r="D399" s="242" t="s">
        <v>184</v>
      </c>
      <c r="E399" s="253" t="s">
        <v>1</v>
      </c>
      <c r="F399" s="254" t="s">
        <v>797</v>
      </c>
      <c r="G399" s="252"/>
      <c r="H399" s="255">
        <v>-2.1890000000000001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184</v>
      </c>
      <c r="AU399" s="261" t="s">
        <v>87</v>
      </c>
      <c r="AV399" s="14" t="s">
        <v>87</v>
      </c>
      <c r="AW399" s="14" t="s">
        <v>32</v>
      </c>
      <c r="AX399" s="14" t="s">
        <v>77</v>
      </c>
      <c r="AY399" s="261" t="s">
        <v>175</v>
      </c>
    </row>
    <row r="400" s="14" customFormat="1">
      <c r="A400" s="14"/>
      <c r="B400" s="251"/>
      <c r="C400" s="252"/>
      <c r="D400" s="242" t="s">
        <v>184</v>
      </c>
      <c r="E400" s="253" t="s">
        <v>1</v>
      </c>
      <c r="F400" s="254" t="s">
        <v>798</v>
      </c>
      <c r="G400" s="252"/>
      <c r="H400" s="255">
        <v>7.1100000000000003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184</v>
      </c>
      <c r="AU400" s="261" t="s">
        <v>87</v>
      </c>
      <c r="AV400" s="14" t="s">
        <v>87</v>
      </c>
      <c r="AW400" s="14" t="s">
        <v>32</v>
      </c>
      <c r="AX400" s="14" t="s">
        <v>77</v>
      </c>
      <c r="AY400" s="261" t="s">
        <v>175</v>
      </c>
    </row>
    <row r="401" s="14" customFormat="1">
      <c r="A401" s="14"/>
      <c r="B401" s="251"/>
      <c r="C401" s="252"/>
      <c r="D401" s="242" t="s">
        <v>184</v>
      </c>
      <c r="E401" s="253" t="s">
        <v>1</v>
      </c>
      <c r="F401" s="254" t="s">
        <v>797</v>
      </c>
      <c r="G401" s="252"/>
      <c r="H401" s="255">
        <v>-2.1890000000000001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1" t="s">
        <v>184</v>
      </c>
      <c r="AU401" s="261" t="s">
        <v>87</v>
      </c>
      <c r="AV401" s="14" t="s">
        <v>87</v>
      </c>
      <c r="AW401" s="14" t="s">
        <v>32</v>
      </c>
      <c r="AX401" s="14" t="s">
        <v>77</v>
      </c>
      <c r="AY401" s="261" t="s">
        <v>175</v>
      </c>
    </row>
    <row r="402" s="14" customFormat="1">
      <c r="A402" s="14"/>
      <c r="B402" s="251"/>
      <c r="C402" s="252"/>
      <c r="D402" s="242" t="s">
        <v>184</v>
      </c>
      <c r="E402" s="253" t="s">
        <v>1</v>
      </c>
      <c r="F402" s="254" t="s">
        <v>697</v>
      </c>
      <c r="G402" s="252"/>
      <c r="H402" s="255">
        <v>6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1" t="s">
        <v>184</v>
      </c>
      <c r="AU402" s="261" t="s">
        <v>87</v>
      </c>
      <c r="AV402" s="14" t="s">
        <v>87</v>
      </c>
      <c r="AW402" s="14" t="s">
        <v>32</v>
      </c>
      <c r="AX402" s="14" t="s">
        <v>77</v>
      </c>
      <c r="AY402" s="261" t="s">
        <v>175</v>
      </c>
    </row>
    <row r="403" s="14" customFormat="1">
      <c r="A403" s="14"/>
      <c r="B403" s="251"/>
      <c r="C403" s="252"/>
      <c r="D403" s="242" t="s">
        <v>184</v>
      </c>
      <c r="E403" s="253" t="s">
        <v>1</v>
      </c>
      <c r="F403" s="254" t="s">
        <v>797</v>
      </c>
      <c r="G403" s="252"/>
      <c r="H403" s="255">
        <v>-2.1890000000000001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1" t="s">
        <v>184</v>
      </c>
      <c r="AU403" s="261" t="s">
        <v>87</v>
      </c>
      <c r="AV403" s="14" t="s">
        <v>87</v>
      </c>
      <c r="AW403" s="14" t="s">
        <v>32</v>
      </c>
      <c r="AX403" s="14" t="s">
        <v>77</v>
      </c>
      <c r="AY403" s="261" t="s">
        <v>175</v>
      </c>
    </row>
    <row r="404" s="14" customFormat="1">
      <c r="A404" s="14"/>
      <c r="B404" s="251"/>
      <c r="C404" s="252"/>
      <c r="D404" s="242" t="s">
        <v>184</v>
      </c>
      <c r="E404" s="253" t="s">
        <v>1</v>
      </c>
      <c r="F404" s="254" t="s">
        <v>799</v>
      </c>
      <c r="G404" s="252"/>
      <c r="H404" s="255">
        <v>7.8600000000000003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184</v>
      </c>
      <c r="AU404" s="261" t="s">
        <v>87</v>
      </c>
      <c r="AV404" s="14" t="s">
        <v>87</v>
      </c>
      <c r="AW404" s="14" t="s">
        <v>32</v>
      </c>
      <c r="AX404" s="14" t="s">
        <v>77</v>
      </c>
      <c r="AY404" s="261" t="s">
        <v>175</v>
      </c>
    </row>
    <row r="405" s="14" customFormat="1">
      <c r="A405" s="14"/>
      <c r="B405" s="251"/>
      <c r="C405" s="252"/>
      <c r="D405" s="242" t="s">
        <v>184</v>
      </c>
      <c r="E405" s="253" t="s">
        <v>1</v>
      </c>
      <c r="F405" s="254" t="s">
        <v>797</v>
      </c>
      <c r="G405" s="252"/>
      <c r="H405" s="255">
        <v>-2.1890000000000001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184</v>
      </c>
      <c r="AU405" s="261" t="s">
        <v>87</v>
      </c>
      <c r="AV405" s="14" t="s">
        <v>87</v>
      </c>
      <c r="AW405" s="14" t="s">
        <v>32</v>
      </c>
      <c r="AX405" s="14" t="s">
        <v>77</v>
      </c>
      <c r="AY405" s="261" t="s">
        <v>175</v>
      </c>
    </row>
    <row r="406" s="14" customFormat="1">
      <c r="A406" s="14"/>
      <c r="B406" s="251"/>
      <c r="C406" s="252"/>
      <c r="D406" s="242" t="s">
        <v>184</v>
      </c>
      <c r="E406" s="253" t="s">
        <v>1</v>
      </c>
      <c r="F406" s="254" t="s">
        <v>800</v>
      </c>
      <c r="G406" s="252"/>
      <c r="H406" s="255">
        <v>10.5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1" t="s">
        <v>184</v>
      </c>
      <c r="AU406" s="261" t="s">
        <v>87</v>
      </c>
      <c r="AV406" s="14" t="s">
        <v>87</v>
      </c>
      <c r="AW406" s="14" t="s">
        <v>32</v>
      </c>
      <c r="AX406" s="14" t="s">
        <v>77</v>
      </c>
      <c r="AY406" s="261" t="s">
        <v>175</v>
      </c>
    </row>
    <row r="407" s="14" customFormat="1">
      <c r="A407" s="14"/>
      <c r="B407" s="251"/>
      <c r="C407" s="252"/>
      <c r="D407" s="242" t="s">
        <v>184</v>
      </c>
      <c r="E407" s="253" t="s">
        <v>1</v>
      </c>
      <c r="F407" s="254" t="s">
        <v>697</v>
      </c>
      <c r="G407" s="252"/>
      <c r="H407" s="255">
        <v>6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1" t="s">
        <v>184</v>
      </c>
      <c r="AU407" s="261" t="s">
        <v>87</v>
      </c>
      <c r="AV407" s="14" t="s">
        <v>87</v>
      </c>
      <c r="AW407" s="14" t="s">
        <v>32</v>
      </c>
      <c r="AX407" s="14" t="s">
        <v>77</v>
      </c>
      <c r="AY407" s="261" t="s">
        <v>175</v>
      </c>
    </row>
    <row r="408" s="14" customFormat="1">
      <c r="A408" s="14"/>
      <c r="B408" s="251"/>
      <c r="C408" s="252"/>
      <c r="D408" s="242" t="s">
        <v>184</v>
      </c>
      <c r="E408" s="253" t="s">
        <v>1</v>
      </c>
      <c r="F408" s="254" t="s">
        <v>801</v>
      </c>
      <c r="G408" s="252"/>
      <c r="H408" s="255">
        <v>20.789999999999999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1" t="s">
        <v>184</v>
      </c>
      <c r="AU408" s="261" t="s">
        <v>87</v>
      </c>
      <c r="AV408" s="14" t="s">
        <v>87</v>
      </c>
      <c r="AW408" s="14" t="s">
        <v>32</v>
      </c>
      <c r="AX408" s="14" t="s">
        <v>77</v>
      </c>
      <c r="AY408" s="261" t="s">
        <v>175</v>
      </c>
    </row>
    <row r="409" s="14" customFormat="1">
      <c r="A409" s="14"/>
      <c r="B409" s="251"/>
      <c r="C409" s="252"/>
      <c r="D409" s="242" t="s">
        <v>184</v>
      </c>
      <c r="E409" s="253" t="s">
        <v>1</v>
      </c>
      <c r="F409" s="254" t="s">
        <v>802</v>
      </c>
      <c r="G409" s="252"/>
      <c r="H409" s="255">
        <v>-2.2679999999999998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1" t="s">
        <v>184</v>
      </c>
      <c r="AU409" s="261" t="s">
        <v>87</v>
      </c>
      <c r="AV409" s="14" t="s">
        <v>87</v>
      </c>
      <c r="AW409" s="14" t="s">
        <v>32</v>
      </c>
      <c r="AX409" s="14" t="s">
        <v>77</v>
      </c>
      <c r="AY409" s="261" t="s">
        <v>175</v>
      </c>
    </row>
    <row r="410" s="14" customFormat="1">
      <c r="A410" s="14"/>
      <c r="B410" s="251"/>
      <c r="C410" s="252"/>
      <c r="D410" s="242" t="s">
        <v>184</v>
      </c>
      <c r="E410" s="253" t="s">
        <v>1</v>
      </c>
      <c r="F410" s="254" t="s">
        <v>803</v>
      </c>
      <c r="G410" s="252"/>
      <c r="H410" s="255">
        <v>7.7999999999999998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1" t="s">
        <v>184</v>
      </c>
      <c r="AU410" s="261" t="s">
        <v>87</v>
      </c>
      <c r="AV410" s="14" t="s">
        <v>87</v>
      </c>
      <c r="AW410" s="14" t="s">
        <v>32</v>
      </c>
      <c r="AX410" s="14" t="s">
        <v>77</v>
      </c>
      <c r="AY410" s="261" t="s">
        <v>175</v>
      </c>
    </row>
    <row r="411" s="14" customFormat="1">
      <c r="A411" s="14"/>
      <c r="B411" s="251"/>
      <c r="C411" s="252"/>
      <c r="D411" s="242" t="s">
        <v>184</v>
      </c>
      <c r="E411" s="253" t="s">
        <v>1</v>
      </c>
      <c r="F411" s="254" t="s">
        <v>360</v>
      </c>
      <c r="G411" s="252"/>
      <c r="H411" s="255">
        <v>-3.2799999999999998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1" t="s">
        <v>184</v>
      </c>
      <c r="AU411" s="261" t="s">
        <v>87</v>
      </c>
      <c r="AV411" s="14" t="s">
        <v>87</v>
      </c>
      <c r="AW411" s="14" t="s">
        <v>32</v>
      </c>
      <c r="AX411" s="14" t="s">
        <v>77</v>
      </c>
      <c r="AY411" s="261" t="s">
        <v>175</v>
      </c>
    </row>
    <row r="412" s="14" customFormat="1">
      <c r="A412" s="14"/>
      <c r="B412" s="251"/>
      <c r="C412" s="252"/>
      <c r="D412" s="242" t="s">
        <v>184</v>
      </c>
      <c r="E412" s="253" t="s">
        <v>1</v>
      </c>
      <c r="F412" s="254" t="s">
        <v>804</v>
      </c>
      <c r="G412" s="252"/>
      <c r="H412" s="255">
        <v>14.550000000000001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1" t="s">
        <v>184</v>
      </c>
      <c r="AU412" s="261" t="s">
        <v>87</v>
      </c>
      <c r="AV412" s="14" t="s">
        <v>87</v>
      </c>
      <c r="AW412" s="14" t="s">
        <v>32</v>
      </c>
      <c r="AX412" s="14" t="s">
        <v>77</v>
      </c>
      <c r="AY412" s="261" t="s">
        <v>175</v>
      </c>
    </row>
    <row r="413" s="14" customFormat="1">
      <c r="A413" s="14"/>
      <c r="B413" s="251"/>
      <c r="C413" s="252"/>
      <c r="D413" s="242" t="s">
        <v>184</v>
      </c>
      <c r="E413" s="253" t="s">
        <v>1</v>
      </c>
      <c r="F413" s="254" t="s">
        <v>805</v>
      </c>
      <c r="G413" s="252"/>
      <c r="H413" s="255">
        <v>-5.3399999999999999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1" t="s">
        <v>184</v>
      </c>
      <c r="AU413" s="261" t="s">
        <v>87</v>
      </c>
      <c r="AV413" s="14" t="s">
        <v>87</v>
      </c>
      <c r="AW413" s="14" t="s">
        <v>32</v>
      </c>
      <c r="AX413" s="14" t="s">
        <v>77</v>
      </c>
      <c r="AY413" s="261" t="s">
        <v>175</v>
      </c>
    </row>
    <row r="414" s="14" customFormat="1">
      <c r="A414" s="14"/>
      <c r="B414" s="251"/>
      <c r="C414" s="252"/>
      <c r="D414" s="242" t="s">
        <v>184</v>
      </c>
      <c r="E414" s="253" t="s">
        <v>1</v>
      </c>
      <c r="F414" s="254" t="s">
        <v>806</v>
      </c>
      <c r="G414" s="252"/>
      <c r="H414" s="255">
        <v>9.2400000000000002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1" t="s">
        <v>184</v>
      </c>
      <c r="AU414" s="261" t="s">
        <v>87</v>
      </c>
      <c r="AV414" s="14" t="s">
        <v>87</v>
      </c>
      <c r="AW414" s="14" t="s">
        <v>32</v>
      </c>
      <c r="AX414" s="14" t="s">
        <v>77</v>
      </c>
      <c r="AY414" s="261" t="s">
        <v>175</v>
      </c>
    </row>
    <row r="415" s="14" customFormat="1">
      <c r="A415" s="14"/>
      <c r="B415" s="251"/>
      <c r="C415" s="252"/>
      <c r="D415" s="242" t="s">
        <v>184</v>
      </c>
      <c r="E415" s="253" t="s">
        <v>1</v>
      </c>
      <c r="F415" s="254" t="s">
        <v>807</v>
      </c>
      <c r="G415" s="252"/>
      <c r="H415" s="255">
        <v>-3.2930000000000001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1" t="s">
        <v>184</v>
      </c>
      <c r="AU415" s="261" t="s">
        <v>87</v>
      </c>
      <c r="AV415" s="14" t="s">
        <v>87</v>
      </c>
      <c r="AW415" s="14" t="s">
        <v>32</v>
      </c>
      <c r="AX415" s="14" t="s">
        <v>77</v>
      </c>
      <c r="AY415" s="261" t="s">
        <v>175</v>
      </c>
    </row>
    <row r="416" s="14" customFormat="1">
      <c r="A416" s="14"/>
      <c r="B416" s="251"/>
      <c r="C416" s="252"/>
      <c r="D416" s="242" t="s">
        <v>184</v>
      </c>
      <c r="E416" s="253" t="s">
        <v>1</v>
      </c>
      <c r="F416" s="254" t="s">
        <v>808</v>
      </c>
      <c r="G416" s="252"/>
      <c r="H416" s="255">
        <v>12.060000000000001</v>
      </c>
      <c r="I416" s="256"/>
      <c r="J416" s="252"/>
      <c r="K416" s="252"/>
      <c r="L416" s="257"/>
      <c r="M416" s="258"/>
      <c r="N416" s="259"/>
      <c r="O416" s="259"/>
      <c r="P416" s="259"/>
      <c r="Q416" s="259"/>
      <c r="R416" s="259"/>
      <c r="S416" s="259"/>
      <c r="T416" s="26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1" t="s">
        <v>184</v>
      </c>
      <c r="AU416" s="261" t="s">
        <v>87</v>
      </c>
      <c r="AV416" s="14" t="s">
        <v>87</v>
      </c>
      <c r="AW416" s="14" t="s">
        <v>32</v>
      </c>
      <c r="AX416" s="14" t="s">
        <v>77</v>
      </c>
      <c r="AY416" s="261" t="s">
        <v>175</v>
      </c>
    </row>
    <row r="417" s="14" customFormat="1">
      <c r="A417" s="14"/>
      <c r="B417" s="251"/>
      <c r="C417" s="252"/>
      <c r="D417" s="242" t="s">
        <v>184</v>
      </c>
      <c r="E417" s="253" t="s">
        <v>1</v>
      </c>
      <c r="F417" s="254" t="s">
        <v>809</v>
      </c>
      <c r="G417" s="252"/>
      <c r="H417" s="255">
        <v>0.49199999999999999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1" t="s">
        <v>184</v>
      </c>
      <c r="AU417" s="261" t="s">
        <v>87</v>
      </c>
      <c r="AV417" s="14" t="s">
        <v>87</v>
      </c>
      <c r="AW417" s="14" t="s">
        <v>32</v>
      </c>
      <c r="AX417" s="14" t="s">
        <v>77</v>
      </c>
      <c r="AY417" s="261" t="s">
        <v>175</v>
      </c>
    </row>
    <row r="418" s="14" customFormat="1">
      <c r="A418" s="14"/>
      <c r="B418" s="251"/>
      <c r="C418" s="252"/>
      <c r="D418" s="242" t="s">
        <v>184</v>
      </c>
      <c r="E418" s="253" t="s">
        <v>1</v>
      </c>
      <c r="F418" s="254" t="s">
        <v>797</v>
      </c>
      <c r="G418" s="252"/>
      <c r="H418" s="255">
        <v>-2.1890000000000001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1" t="s">
        <v>184</v>
      </c>
      <c r="AU418" s="261" t="s">
        <v>87</v>
      </c>
      <c r="AV418" s="14" t="s">
        <v>87</v>
      </c>
      <c r="AW418" s="14" t="s">
        <v>32</v>
      </c>
      <c r="AX418" s="14" t="s">
        <v>77</v>
      </c>
      <c r="AY418" s="261" t="s">
        <v>175</v>
      </c>
    </row>
    <row r="419" s="14" customFormat="1">
      <c r="A419" s="14"/>
      <c r="B419" s="251"/>
      <c r="C419" s="252"/>
      <c r="D419" s="242" t="s">
        <v>184</v>
      </c>
      <c r="E419" s="253" t="s">
        <v>1</v>
      </c>
      <c r="F419" s="254" t="s">
        <v>810</v>
      </c>
      <c r="G419" s="252"/>
      <c r="H419" s="255">
        <v>15.6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1" t="s">
        <v>184</v>
      </c>
      <c r="AU419" s="261" t="s">
        <v>87</v>
      </c>
      <c r="AV419" s="14" t="s">
        <v>87</v>
      </c>
      <c r="AW419" s="14" t="s">
        <v>32</v>
      </c>
      <c r="AX419" s="14" t="s">
        <v>77</v>
      </c>
      <c r="AY419" s="261" t="s">
        <v>175</v>
      </c>
    </row>
    <row r="420" s="14" customFormat="1">
      <c r="A420" s="14"/>
      <c r="B420" s="251"/>
      <c r="C420" s="252"/>
      <c r="D420" s="242" t="s">
        <v>184</v>
      </c>
      <c r="E420" s="253" t="s">
        <v>1</v>
      </c>
      <c r="F420" s="254" t="s">
        <v>811</v>
      </c>
      <c r="G420" s="252"/>
      <c r="H420" s="255">
        <v>-1.125</v>
      </c>
      <c r="I420" s="256"/>
      <c r="J420" s="252"/>
      <c r="K420" s="252"/>
      <c r="L420" s="257"/>
      <c r="M420" s="258"/>
      <c r="N420" s="259"/>
      <c r="O420" s="259"/>
      <c r="P420" s="259"/>
      <c r="Q420" s="259"/>
      <c r="R420" s="259"/>
      <c r="S420" s="259"/>
      <c r="T420" s="26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1" t="s">
        <v>184</v>
      </c>
      <c r="AU420" s="261" t="s">
        <v>87</v>
      </c>
      <c r="AV420" s="14" t="s">
        <v>87</v>
      </c>
      <c r="AW420" s="14" t="s">
        <v>32</v>
      </c>
      <c r="AX420" s="14" t="s">
        <v>77</v>
      </c>
      <c r="AY420" s="261" t="s">
        <v>175</v>
      </c>
    </row>
    <row r="421" s="14" customFormat="1">
      <c r="A421" s="14"/>
      <c r="B421" s="251"/>
      <c r="C421" s="252"/>
      <c r="D421" s="242" t="s">
        <v>184</v>
      </c>
      <c r="E421" s="253" t="s">
        <v>1</v>
      </c>
      <c r="F421" s="254" t="s">
        <v>812</v>
      </c>
      <c r="G421" s="252"/>
      <c r="H421" s="255">
        <v>-0.81000000000000005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184</v>
      </c>
      <c r="AU421" s="261" t="s">
        <v>87</v>
      </c>
      <c r="AV421" s="14" t="s">
        <v>87</v>
      </c>
      <c r="AW421" s="14" t="s">
        <v>32</v>
      </c>
      <c r="AX421" s="14" t="s">
        <v>77</v>
      </c>
      <c r="AY421" s="261" t="s">
        <v>175</v>
      </c>
    </row>
    <row r="422" s="14" customFormat="1">
      <c r="A422" s="14"/>
      <c r="B422" s="251"/>
      <c r="C422" s="252"/>
      <c r="D422" s="242" t="s">
        <v>184</v>
      </c>
      <c r="E422" s="253" t="s">
        <v>1</v>
      </c>
      <c r="F422" s="254" t="s">
        <v>813</v>
      </c>
      <c r="G422" s="252"/>
      <c r="H422" s="255">
        <v>5.7000000000000002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184</v>
      </c>
      <c r="AU422" s="261" t="s">
        <v>87</v>
      </c>
      <c r="AV422" s="14" t="s">
        <v>87</v>
      </c>
      <c r="AW422" s="14" t="s">
        <v>32</v>
      </c>
      <c r="AX422" s="14" t="s">
        <v>77</v>
      </c>
      <c r="AY422" s="261" t="s">
        <v>175</v>
      </c>
    </row>
    <row r="423" s="14" customFormat="1">
      <c r="A423" s="14"/>
      <c r="B423" s="251"/>
      <c r="C423" s="252"/>
      <c r="D423" s="242" t="s">
        <v>184</v>
      </c>
      <c r="E423" s="253" t="s">
        <v>1</v>
      </c>
      <c r="F423" s="254" t="s">
        <v>814</v>
      </c>
      <c r="G423" s="252"/>
      <c r="H423" s="255">
        <v>-3.6890000000000001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184</v>
      </c>
      <c r="AU423" s="261" t="s">
        <v>87</v>
      </c>
      <c r="AV423" s="14" t="s">
        <v>87</v>
      </c>
      <c r="AW423" s="14" t="s">
        <v>32</v>
      </c>
      <c r="AX423" s="14" t="s">
        <v>77</v>
      </c>
      <c r="AY423" s="261" t="s">
        <v>175</v>
      </c>
    </row>
    <row r="424" s="16" customFormat="1">
      <c r="A424" s="16"/>
      <c r="B424" s="273"/>
      <c r="C424" s="274"/>
      <c r="D424" s="242" t="s">
        <v>184</v>
      </c>
      <c r="E424" s="275" t="s">
        <v>1</v>
      </c>
      <c r="F424" s="276" t="s">
        <v>208</v>
      </c>
      <c r="G424" s="274"/>
      <c r="H424" s="277">
        <v>158.17199999999997</v>
      </c>
      <c r="I424" s="278"/>
      <c r="J424" s="274"/>
      <c r="K424" s="274"/>
      <c r="L424" s="279"/>
      <c r="M424" s="280"/>
      <c r="N424" s="281"/>
      <c r="O424" s="281"/>
      <c r="P424" s="281"/>
      <c r="Q424" s="281"/>
      <c r="R424" s="281"/>
      <c r="S424" s="281"/>
      <c r="T424" s="282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83" t="s">
        <v>184</v>
      </c>
      <c r="AU424" s="283" t="s">
        <v>87</v>
      </c>
      <c r="AV424" s="16" t="s">
        <v>192</v>
      </c>
      <c r="AW424" s="16" t="s">
        <v>32</v>
      </c>
      <c r="AX424" s="16" t="s">
        <v>77</v>
      </c>
      <c r="AY424" s="283" t="s">
        <v>175</v>
      </c>
    </row>
    <row r="425" s="13" customFormat="1">
      <c r="A425" s="13"/>
      <c r="B425" s="240"/>
      <c r="C425" s="241"/>
      <c r="D425" s="242" t="s">
        <v>184</v>
      </c>
      <c r="E425" s="243" t="s">
        <v>1</v>
      </c>
      <c r="F425" s="244" t="s">
        <v>209</v>
      </c>
      <c r="G425" s="241"/>
      <c r="H425" s="243" t="s">
        <v>1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0" t="s">
        <v>184</v>
      </c>
      <c r="AU425" s="250" t="s">
        <v>87</v>
      </c>
      <c r="AV425" s="13" t="s">
        <v>85</v>
      </c>
      <c r="AW425" s="13" t="s">
        <v>32</v>
      </c>
      <c r="AX425" s="13" t="s">
        <v>77</v>
      </c>
      <c r="AY425" s="250" t="s">
        <v>175</v>
      </c>
    </row>
    <row r="426" s="14" customFormat="1">
      <c r="A426" s="14"/>
      <c r="B426" s="251"/>
      <c r="C426" s="252"/>
      <c r="D426" s="242" t="s">
        <v>184</v>
      </c>
      <c r="E426" s="253" t="s">
        <v>1</v>
      </c>
      <c r="F426" s="254" t="s">
        <v>815</v>
      </c>
      <c r="G426" s="252"/>
      <c r="H426" s="255">
        <v>39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1" t="s">
        <v>184</v>
      </c>
      <c r="AU426" s="261" t="s">
        <v>87</v>
      </c>
      <c r="AV426" s="14" t="s">
        <v>87</v>
      </c>
      <c r="AW426" s="14" t="s">
        <v>32</v>
      </c>
      <c r="AX426" s="14" t="s">
        <v>77</v>
      </c>
      <c r="AY426" s="261" t="s">
        <v>175</v>
      </c>
    </row>
    <row r="427" s="14" customFormat="1">
      <c r="A427" s="14"/>
      <c r="B427" s="251"/>
      <c r="C427" s="252"/>
      <c r="D427" s="242" t="s">
        <v>184</v>
      </c>
      <c r="E427" s="253" t="s">
        <v>1</v>
      </c>
      <c r="F427" s="254" t="s">
        <v>816</v>
      </c>
      <c r="G427" s="252"/>
      <c r="H427" s="255">
        <v>269.49000000000001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1" t="s">
        <v>184</v>
      </c>
      <c r="AU427" s="261" t="s">
        <v>87</v>
      </c>
      <c r="AV427" s="14" t="s">
        <v>87</v>
      </c>
      <c r="AW427" s="14" t="s">
        <v>32</v>
      </c>
      <c r="AX427" s="14" t="s">
        <v>77</v>
      </c>
      <c r="AY427" s="261" t="s">
        <v>175</v>
      </c>
    </row>
    <row r="428" s="14" customFormat="1">
      <c r="A428" s="14"/>
      <c r="B428" s="251"/>
      <c r="C428" s="252"/>
      <c r="D428" s="242" t="s">
        <v>184</v>
      </c>
      <c r="E428" s="253" t="s">
        <v>1</v>
      </c>
      <c r="F428" s="254" t="s">
        <v>817</v>
      </c>
      <c r="G428" s="252"/>
      <c r="H428" s="255">
        <v>-1.968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1" t="s">
        <v>184</v>
      </c>
      <c r="AU428" s="261" t="s">
        <v>87</v>
      </c>
      <c r="AV428" s="14" t="s">
        <v>87</v>
      </c>
      <c r="AW428" s="14" t="s">
        <v>32</v>
      </c>
      <c r="AX428" s="14" t="s">
        <v>77</v>
      </c>
      <c r="AY428" s="261" t="s">
        <v>175</v>
      </c>
    </row>
    <row r="429" s="14" customFormat="1">
      <c r="A429" s="14"/>
      <c r="B429" s="251"/>
      <c r="C429" s="252"/>
      <c r="D429" s="242" t="s">
        <v>184</v>
      </c>
      <c r="E429" s="253" t="s">
        <v>1</v>
      </c>
      <c r="F429" s="254" t="s">
        <v>818</v>
      </c>
      <c r="G429" s="252"/>
      <c r="H429" s="255">
        <v>-8.8559999999999999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184</v>
      </c>
      <c r="AU429" s="261" t="s">
        <v>87</v>
      </c>
      <c r="AV429" s="14" t="s">
        <v>87</v>
      </c>
      <c r="AW429" s="14" t="s">
        <v>32</v>
      </c>
      <c r="AX429" s="14" t="s">
        <v>77</v>
      </c>
      <c r="AY429" s="261" t="s">
        <v>175</v>
      </c>
    </row>
    <row r="430" s="14" customFormat="1">
      <c r="A430" s="14"/>
      <c r="B430" s="251"/>
      <c r="C430" s="252"/>
      <c r="D430" s="242" t="s">
        <v>184</v>
      </c>
      <c r="E430" s="253" t="s">
        <v>1</v>
      </c>
      <c r="F430" s="254" t="s">
        <v>819</v>
      </c>
      <c r="G430" s="252"/>
      <c r="H430" s="255">
        <v>-2.214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1" t="s">
        <v>184</v>
      </c>
      <c r="AU430" s="261" t="s">
        <v>87</v>
      </c>
      <c r="AV430" s="14" t="s">
        <v>87</v>
      </c>
      <c r="AW430" s="14" t="s">
        <v>32</v>
      </c>
      <c r="AX430" s="14" t="s">
        <v>77</v>
      </c>
      <c r="AY430" s="261" t="s">
        <v>175</v>
      </c>
    </row>
    <row r="431" s="14" customFormat="1">
      <c r="A431" s="14"/>
      <c r="B431" s="251"/>
      <c r="C431" s="252"/>
      <c r="D431" s="242" t="s">
        <v>184</v>
      </c>
      <c r="E431" s="253" t="s">
        <v>1</v>
      </c>
      <c r="F431" s="254" t="s">
        <v>820</v>
      </c>
      <c r="G431" s="252"/>
      <c r="H431" s="255">
        <v>-3.294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1" t="s">
        <v>184</v>
      </c>
      <c r="AU431" s="261" t="s">
        <v>87</v>
      </c>
      <c r="AV431" s="14" t="s">
        <v>87</v>
      </c>
      <c r="AW431" s="14" t="s">
        <v>32</v>
      </c>
      <c r="AX431" s="14" t="s">
        <v>77</v>
      </c>
      <c r="AY431" s="261" t="s">
        <v>175</v>
      </c>
    </row>
    <row r="432" s="14" customFormat="1">
      <c r="A432" s="14"/>
      <c r="B432" s="251"/>
      <c r="C432" s="252"/>
      <c r="D432" s="242" t="s">
        <v>184</v>
      </c>
      <c r="E432" s="253" t="s">
        <v>1</v>
      </c>
      <c r="F432" s="254" t="s">
        <v>821</v>
      </c>
      <c r="G432" s="252"/>
      <c r="H432" s="255">
        <v>-5.4000000000000004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1" t="s">
        <v>184</v>
      </c>
      <c r="AU432" s="261" t="s">
        <v>87</v>
      </c>
      <c r="AV432" s="14" t="s">
        <v>87</v>
      </c>
      <c r="AW432" s="14" t="s">
        <v>32</v>
      </c>
      <c r="AX432" s="14" t="s">
        <v>77</v>
      </c>
      <c r="AY432" s="261" t="s">
        <v>175</v>
      </c>
    </row>
    <row r="433" s="14" customFormat="1">
      <c r="A433" s="14"/>
      <c r="B433" s="251"/>
      <c r="C433" s="252"/>
      <c r="D433" s="242" t="s">
        <v>184</v>
      </c>
      <c r="E433" s="253" t="s">
        <v>1</v>
      </c>
      <c r="F433" s="254" t="s">
        <v>822</v>
      </c>
      <c r="G433" s="252"/>
      <c r="H433" s="255">
        <v>-3.3300000000000001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184</v>
      </c>
      <c r="AU433" s="261" t="s">
        <v>87</v>
      </c>
      <c r="AV433" s="14" t="s">
        <v>87</v>
      </c>
      <c r="AW433" s="14" t="s">
        <v>32</v>
      </c>
      <c r="AX433" s="14" t="s">
        <v>77</v>
      </c>
      <c r="AY433" s="261" t="s">
        <v>175</v>
      </c>
    </row>
    <row r="434" s="14" customFormat="1">
      <c r="A434" s="14"/>
      <c r="B434" s="251"/>
      <c r="C434" s="252"/>
      <c r="D434" s="242" t="s">
        <v>184</v>
      </c>
      <c r="E434" s="253" t="s">
        <v>1</v>
      </c>
      <c r="F434" s="254" t="s">
        <v>819</v>
      </c>
      <c r="G434" s="252"/>
      <c r="H434" s="255">
        <v>-2.214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1" t="s">
        <v>184</v>
      </c>
      <c r="AU434" s="261" t="s">
        <v>87</v>
      </c>
      <c r="AV434" s="14" t="s">
        <v>87</v>
      </c>
      <c r="AW434" s="14" t="s">
        <v>32</v>
      </c>
      <c r="AX434" s="14" t="s">
        <v>77</v>
      </c>
      <c r="AY434" s="261" t="s">
        <v>175</v>
      </c>
    </row>
    <row r="435" s="14" customFormat="1">
      <c r="A435" s="14"/>
      <c r="B435" s="251"/>
      <c r="C435" s="252"/>
      <c r="D435" s="242" t="s">
        <v>184</v>
      </c>
      <c r="E435" s="253" t="s">
        <v>1</v>
      </c>
      <c r="F435" s="254" t="s">
        <v>811</v>
      </c>
      <c r="G435" s="252"/>
      <c r="H435" s="255">
        <v>-1.125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1" t="s">
        <v>184</v>
      </c>
      <c r="AU435" s="261" t="s">
        <v>87</v>
      </c>
      <c r="AV435" s="14" t="s">
        <v>87</v>
      </c>
      <c r="AW435" s="14" t="s">
        <v>32</v>
      </c>
      <c r="AX435" s="14" t="s">
        <v>77</v>
      </c>
      <c r="AY435" s="261" t="s">
        <v>175</v>
      </c>
    </row>
    <row r="436" s="14" customFormat="1">
      <c r="A436" s="14"/>
      <c r="B436" s="251"/>
      <c r="C436" s="252"/>
      <c r="D436" s="242" t="s">
        <v>184</v>
      </c>
      <c r="E436" s="253" t="s">
        <v>1</v>
      </c>
      <c r="F436" s="254" t="s">
        <v>823</v>
      </c>
      <c r="G436" s="252"/>
      <c r="H436" s="255">
        <v>-0.84599999999999997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1" t="s">
        <v>184</v>
      </c>
      <c r="AU436" s="261" t="s">
        <v>87</v>
      </c>
      <c r="AV436" s="14" t="s">
        <v>87</v>
      </c>
      <c r="AW436" s="14" t="s">
        <v>32</v>
      </c>
      <c r="AX436" s="14" t="s">
        <v>77</v>
      </c>
      <c r="AY436" s="261" t="s">
        <v>175</v>
      </c>
    </row>
    <row r="437" s="14" customFormat="1">
      <c r="A437" s="14"/>
      <c r="B437" s="251"/>
      <c r="C437" s="252"/>
      <c r="D437" s="242" t="s">
        <v>184</v>
      </c>
      <c r="E437" s="253" t="s">
        <v>1</v>
      </c>
      <c r="F437" s="254" t="s">
        <v>824</v>
      </c>
      <c r="G437" s="252"/>
      <c r="H437" s="255">
        <v>-3.1499999999999999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1" t="s">
        <v>184</v>
      </c>
      <c r="AU437" s="261" t="s">
        <v>87</v>
      </c>
      <c r="AV437" s="14" t="s">
        <v>87</v>
      </c>
      <c r="AW437" s="14" t="s">
        <v>32</v>
      </c>
      <c r="AX437" s="14" t="s">
        <v>77</v>
      </c>
      <c r="AY437" s="261" t="s">
        <v>175</v>
      </c>
    </row>
    <row r="438" s="14" customFormat="1">
      <c r="A438" s="14"/>
      <c r="B438" s="251"/>
      <c r="C438" s="252"/>
      <c r="D438" s="242" t="s">
        <v>184</v>
      </c>
      <c r="E438" s="253" t="s">
        <v>1</v>
      </c>
      <c r="F438" s="254" t="s">
        <v>825</v>
      </c>
      <c r="G438" s="252"/>
      <c r="H438" s="255">
        <v>-12.608000000000001</v>
      </c>
      <c r="I438" s="256"/>
      <c r="J438" s="252"/>
      <c r="K438" s="252"/>
      <c r="L438" s="257"/>
      <c r="M438" s="258"/>
      <c r="N438" s="259"/>
      <c r="O438" s="259"/>
      <c r="P438" s="259"/>
      <c r="Q438" s="259"/>
      <c r="R438" s="259"/>
      <c r="S438" s="259"/>
      <c r="T438" s="26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1" t="s">
        <v>184</v>
      </c>
      <c r="AU438" s="261" t="s">
        <v>87</v>
      </c>
      <c r="AV438" s="14" t="s">
        <v>87</v>
      </c>
      <c r="AW438" s="14" t="s">
        <v>32</v>
      </c>
      <c r="AX438" s="14" t="s">
        <v>77</v>
      </c>
      <c r="AY438" s="261" t="s">
        <v>175</v>
      </c>
    </row>
    <row r="439" s="16" customFormat="1">
      <c r="A439" s="16"/>
      <c r="B439" s="273"/>
      <c r="C439" s="274"/>
      <c r="D439" s="242" t="s">
        <v>184</v>
      </c>
      <c r="E439" s="275" t="s">
        <v>1</v>
      </c>
      <c r="F439" s="276" t="s">
        <v>208</v>
      </c>
      <c r="G439" s="274"/>
      <c r="H439" s="277">
        <v>263.48500000000007</v>
      </c>
      <c r="I439" s="278"/>
      <c r="J439" s="274"/>
      <c r="K439" s="274"/>
      <c r="L439" s="279"/>
      <c r="M439" s="280"/>
      <c r="N439" s="281"/>
      <c r="O439" s="281"/>
      <c r="P439" s="281"/>
      <c r="Q439" s="281"/>
      <c r="R439" s="281"/>
      <c r="S439" s="281"/>
      <c r="T439" s="282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83" t="s">
        <v>184</v>
      </c>
      <c r="AU439" s="283" t="s">
        <v>87</v>
      </c>
      <c r="AV439" s="16" t="s">
        <v>192</v>
      </c>
      <c r="AW439" s="16" t="s">
        <v>32</v>
      </c>
      <c r="AX439" s="16" t="s">
        <v>77</v>
      </c>
      <c r="AY439" s="283" t="s">
        <v>175</v>
      </c>
    </row>
    <row r="440" s="13" customFormat="1">
      <c r="A440" s="13"/>
      <c r="B440" s="240"/>
      <c r="C440" s="241"/>
      <c r="D440" s="242" t="s">
        <v>184</v>
      </c>
      <c r="E440" s="243" t="s">
        <v>1</v>
      </c>
      <c r="F440" s="244" t="s">
        <v>826</v>
      </c>
      <c r="G440" s="241"/>
      <c r="H440" s="243" t="s">
        <v>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0" t="s">
        <v>184</v>
      </c>
      <c r="AU440" s="250" t="s">
        <v>87</v>
      </c>
      <c r="AV440" s="13" t="s">
        <v>85</v>
      </c>
      <c r="AW440" s="13" t="s">
        <v>32</v>
      </c>
      <c r="AX440" s="13" t="s">
        <v>77</v>
      </c>
      <c r="AY440" s="250" t="s">
        <v>175</v>
      </c>
    </row>
    <row r="441" s="14" customFormat="1">
      <c r="A441" s="14"/>
      <c r="B441" s="251"/>
      <c r="C441" s="252"/>
      <c r="D441" s="242" t="s">
        <v>184</v>
      </c>
      <c r="E441" s="253" t="s">
        <v>1</v>
      </c>
      <c r="F441" s="254" t="s">
        <v>827</v>
      </c>
      <c r="G441" s="252"/>
      <c r="H441" s="255">
        <v>27</v>
      </c>
      <c r="I441" s="256"/>
      <c r="J441" s="252"/>
      <c r="K441" s="252"/>
      <c r="L441" s="257"/>
      <c r="M441" s="258"/>
      <c r="N441" s="259"/>
      <c r="O441" s="259"/>
      <c r="P441" s="259"/>
      <c r="Q441" s="259"/>
      <c r="R441" s="259"/>
      <c r="S441" s="259"/>
      <c r="T441" s="26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1" t="s">
        <v>184</v>
      </c>
      <c r="AU441" s="261" t="s">
        <v>87</v>
      </c>
      <c r="AV441" s="14" t="s">
        <v>87</v>
      </c>
      <c r="AW441" s="14" t="s">
        <v>32</v>
      </c>
      <c r="AX441" s="14" t="s">
        <v>77</v>
      </c>
      <c r="AY441" s="261" t="s">
        <v>175</v>
      </c>
    </row>
    <row r="442" s="14" customFormat="1">
      <c r="A442" s="14"/>
      <c r="B442" s="251"/>
      <c r="C442" s="252"/>
      <c r="D442" s="242" t="s">
        <v>184</v>
      </c>
      <c r="E442" s="253" t="s">
        <v>1</v>
      </c>
      <c r="F442" s="254" t="s">
        <v>828</v>
      </c>
      <c r="G442" s="252"/>
      <c r="H442" s="255">
        <v>34.5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1" t="s">
        <v>184</v>
      </c>
      <c r="AU442" s="261" t="s">
        <v>87</v>
      </c>
      <c r="AV442" s="14" t="s">
        <v>87</v>
      </c>
      <c r="AW442" s="14" t="s">
        <v>32</v>
      </c>
      <c r="AX442" s="14" t="s">
        <v>77</v>
      </c>
      <c r="AY442" s="261" t="s">
        <v>175</v>
      </c>
    </row>
    <row r="443" s="16" customFormat="1">
      <c r="A443" s="16"/>
      <c r="B443" s="273"/>
      <c r="C443" s="274"/>
      <c r="D443" s="242" t="s">
        <v>184</v>
      </c>
      <c r="E443" s="275" t="s">
        <v>1</v>
      </c>
      <c r="F443" s="276" t="s">
        <v>208</v>
      </c>
      <c r="G443" s="274"/>
      <c r="H443" s="277">
        <v>61.5</v>
      </c>
      <c r="I443" s="278"/>
      <c r="J443" s="274"/>
      <c r="K443" s="274"/>
      <c r="L443" s="279"/>
      <c r="M443" s="280"/>
      <c r="N443" s="281"/>
      <c r="O443" s="281"/>
      <c r="P443" s="281"/>
      <c r="Q443" s="281"/>
      <c r="R443" s="281"/>
      <c r="S443" s="281"/>
      <c r="T443" s="282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83" t="s">
        <v>184</v>
      </c>
      <c r="AU443" s="283" t="s">
        <v>87</v>
      </c>
      <c r="AV443" s="16" t="s">
        <v>192</v>
      </c>
      <c r="AW443" s="16" t="s">
        <v>32</v>
      </c>
      <c r="AX443" s="16" t="s">
        <v>77</v>
      </c>
      <c r="AY443" s="283" t="s">
        <v>175</v>
      </c>
    </row>
    <row r="444" s="15" customFormat="1">
      <c r="A444" s="15"/>
      <c r="B444" s="262"/>
      <c r="C444" s="263"/>
      <c r="D444" s="242" t="s">
        <v>184</v>
      </c>
      <c r="E444" s="264" t="s">
        <v>1</v>
      </c>
      <c r="F444" s="265" t="s">
        <v>191</v>
      </c>
      <c r="G444" s="263"/>
      <c r="H444" s="266">
        <v>483.15700000000004</v>
      </c>
      <c r="I444" s="267"/>
      <c r="J444" s="263"/>
      <c r="K444" s="263"/>
      <c r="L444" s="268"/>
      <c r="M444" s="269"/>
      <c r="N444" s="270"/>
      <c r="O444" s="270"/>
      <c r="P444" s="270"/>
      <c r="Q444" s="270"/>
      <c r="R444" s="270"/>
      <c r="S444" s="270"/>
      <c r="T444" s="271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2" t="s">
        <v>184</v>
      </c>
      <c r="AU444" s="272" t="s">
        <v>87</v>
      </c>
      <c r="AV444" s="15" t="s">
        <v>182</v>
      </c>
      <c r="AW444" s="15" t="s">
        <v>32</v>
      </c>
      <c r="AX444" s="15" t="s">
        <v>85</v>
      </c>
      <c r="AY444" s="272" t="s">
        <v>175</v>
      </c>
    </row>
    <row r="445" s="2" customFormat="1" ht="16.5" customHeight="1">
      <c r="A445" s="39"/>
      <c r="B445" s="40"/>
      <c r="C445" s="227" t="s">
        <v>440</v>
      </c>
      <c r="D445" s="227" t="s">
        <v>177</v>
      </c>
      <c r="E445" s="228" t="s">
        <v>829</v>
      </c>
      <c r="F445" s="229" t="s">
        <v>830</v>
      </c>
      <c r="G445" s="230" t="s">
        <v>180</v>
      </c>
      <c r="H445" s="231">
        <v>353.45999999999998</v>
      </c>
      <c r="I445" s="232"/>
      <c r="J445" s="233">
        <f>ROUND(I445*H445,2)</f>
        <v>0</v>
      </c>
      <c r="K445" s="229" t="s">
        <v>181</v>
      </c>
      <c r="L445" s="45"/>
      <c r="M445" s="234" t="s">
        <v>1</v>
      </c>
      <c r="N445" s="235" t="s">
        <v>42</v>
      </c>
      <c r="O445" s="92"/>
      <c r="P445" s="236">
        <f>O445*H445</f>
        <v>0</v>
      </c>
      <c r="Q445" s="236">
        <v>0</v>
      </c>
      <c r="R445" s="236">
        <f>Q445*H445</f>
        <v>0</v>
      </c>
      <c r="S445" s="236">
        <v>0</v>
      </c>
      <c r="T445" s="23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8" t="s">
        <v>182</v>
      </c>
      <c r="AT445" s="238" t="s">
        <v>177</v>
      </c>
      <c r="AU445" s="238" t="s">
        <v>87</v>
      </c>
      <c r="AY445" s="18" t="s">
        <v>175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8" t="s">
        <v>85</v>
      </c>
      <c r="BK445" s="239">
        <f>ROUND(I445*H445,2)</f>
        <v>0</v>
      </c>
      <c r="BL445" s="18" t="s">
        <v>182</v>
      </c>
      <c r="BM445" s="238" t="s">
        <v>831</v>
      </c>
    </row>
    <row r="446" s="13" customFormat="1">
      <c r="A446" s="13"/>
      <c r="B446" s="240"/>
      <c r="C446" s="241"/>
      <c r="D446" s="242" t="s">
        <v>184</v>
      </c>
      <c r="E446" s="243" t="s">
        <v>1</v>
      </c>
      <c r="F446" s="244" t="s">
        <v>832</v>
      </c>
      <c r="G446" s="241"/>
      <c r="H446" s="243" t="s">
        <v>1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0" t="s">
        <v>184</v>
      </c>
      <c r="AU446" s="250" t="s">
        <v>87</v>
      </c>
      <c r="AV446" s="13" t="s">
        <v>85</v>
      </c>
      <c r="AW446" s="13" t="s">
        <v>32</v>
      </c>
      <c r="AX446" s="13" t="s">
        <v>77</v>
      </c>
      <c r="AY446" s="250" t="s">
        <v>175</v>
      </c>
    </row>
    <row r="447" s="14" customFormat="1">
      <c r="A447" s="14"/>
      <c r="B447" s="251"/>
      <c r="C447" s="252"/>
      <c r="D447" s="242" t="s">
        <v>184</v>
      </c>
      <c r="E447" s="253" t="s">
        <v>1</v>
      </c>
      <c r="F447" s="254" t="s">
        <v>833</v>
      </c>
      <c r="G447" s="252"/>
      <c r="H447" s="255">
        <v>353.45999999999998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1" t="s">
        <v>184</v>
      </c>
      <c r="AU447" s="261" t="s">
        <v>87</v>
      </c>
      <c r="AV447" s="14" t="s">
        <v>87</v>
      </c>
      <c r="AW447" s="14" t="s">
        <v>32</v>
      </c>
      <c r="AX447" s="14" t="s">
        <v>85</v>
      </c>
      <c r="AY447" s="261" t="s">
        <v>175</v>
      </c>
    </row>
    <row r="448" s="2" customFormat="1" ht="24.15" customHeight="1">
      <c r="A448" s="39"/>
      <c r="B448" s="40"/>
      <c r="C448" s="227" t="s">
        <v>444</v>
      </c>
      <c r="D448" s="227" t="s">
        <v>177</v>
      </c>
      <c r="E448" s="228" t="s">
        <v>834</v>
      </c>
      <c r="F448" s="229" t="s">
        <v>835</v>
      </c>
      <c r="G448" s="230" t="s">
        <v>180</v>
      </c>
      <c r="H448" s="231">
        <v>300</v>
      </c>
      <c r="I448" s="232"/>
      <c r="J448" s="233">
        <f>ROUND(I448*H448,2)</f>
        <v>0</v>
      </c>
      <c r="K448" s="229" t="s">
        <v>181</v>
      </c>
      <c r="L448" s="45"/>
      <c r="M448" s="234" t="s">
        <v>1</v>
      </c>
      <c r="N448" s="235" t="s">
        <v>42</v>
      </c>
      <c r="O448" s="92"/>
      <c r="P448" s="236">
        <f>O448*H448</f>
        <v>0</v>
      </c>
      <c r="Q448" s="236">
        <v>0</v>
      </c>
      <c r="R448" s="236">
        <f>Q448*H448</f>
        <v>0</v>
      </c>
      <c r="S448" s="236">
        <v>0</v>
      </c>
      <c r="T448" s="23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8" t="s">
        <v>182</v>
      </c>
      <c r="AT448" s="238" t="s">
        <v>177</v>
      </c>
      <c r="AU448" s="238" t="s">
        <v>87</v>
      </c>
      <c r="AY448" s="18" t="s">
        <v>175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8" t="s">
        <v>85</v>
      </c>
      <c r="BK448" s="239">
        <f>ROUND(I448*H448,2)</f>
        <v>0</v>
      </c>
      <c r="BL448" s="18" t="s">
        <v>182</v>
      </c>
      <c r="BM448" s="238" t="s">
        <v>836</v>
      </c>
    </row>
    <row r="449" s="14" customFormat="1">
      <c r="A449" s="14"/>
      <c r="B449" s="251"/>
      <c r="C449" s="252"/>
      <c r="D449" s="242" t="s">
        <v>184</v>
      </c>
      <c r="E449" s="253" t="s">
        <v>1</v>
      </c>
      <c r="F449" s="254" t="s">
        <v>837</v>
      </c>
      <c r="G449" s="252"/>
      <c r="H449" s="255">
        <v>300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184</v>
      </c>
      <c r="AU449" s="261" t="s">
        <v>87</v>
      </c>
      <c r="AV449" s="14" t="s">
        <v>87</v>
      </c>
      <c r="AW449" s="14" t="s">
        <v>32</v>
      </c>
      <c r="AX449" s="14" t="s">
        <v>77</v>
      </c>
      <c r="AY449" s="261" t="s">
        <v>175</v>
      </c>
    </row>
    <row r="450" s="15" customFormat="1">
      <c r="A450" s="15"/>
      <c r="B450" s="262"/>
      <c r="C450" s="263"/>
      <c r="D450" s="242" t="s">
        <v>184</v>
      </c>
      <c r="E450" s="264" t="s">
        <v>1</v>
      </c>
      <c r="F450" s="265" t="s">
        <v>191</v>
      </c>
      <c r="G450" s="263"/>
      <c r="H450" s="266">
        <v>300</v>
      </c>
      <c r="I450" s="267"/>
      <c r="J450" s="263"/>
      <c r="K450" s="263"/>
      <c r="L450" s="268"/>
      <c r="M450" s="269"/>
      <c r="N450" s="270"/>
      <c r="O450" s="270"/>
      <c r="P450" s="270"/>
      <c r="Q450" s="270"/>
      <c r="R450" s="270"/>
      <c r="S450" s="270"/>
      <c r="T450" s="271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2" t="s">
        <v>184</v>
      </c>
      <c r="AU450" s="272" t="s">
        <v>87</v>
      </c>
      <c r="AV450" s="15" t="s">
        <v>182</v>
      </c>
      <c r="AW450" s="15" t="s">
        <v>32</v>
      </c>
      <c r="AX450" s="15" t="s">
        <v>85</v>
      </c>
      <c r="AY450" s="272" t="s">
        <v>175</v>
      </c>
    </row>
    <row r="451" s="2" customFormat="1" ht="24.15" customHeight="1">
      <c r="A451" s="39"/>
      <c r="B451" s="40"/>
      <c r="C451" s="227" t="s">
        <v>449</v>
      </c>
      <c r="D451" s="227" t="s">
        <v>177</v>
      </c>
      <c r="E451" s="228" t="s">
        <v>838</v>
      </c>
      <c r="F451" s="229" t="s">
        <v>839</v>
      </c>
      <c r="G451" s="230" t="s">
        <v>180</v>
      </c>
      <c r="H451" s="231">
        <v>189.22999999999999</v>
      </c>
      <c r="I451" s="232"/>
      <c r="J451" s="233">
        <f>ROUND(I451*H451,2)</f>
        <v>0</v>
      </c>
      <c r="K451" s="229" t="s">
        <v>181</v>
      </c>
      <c r="L451" s="45"/>
      <c r="M451" s="234" t="s">
        <v>1</v>
      </c>
      <c r="N451" s="235" t="s">
        <v>42</v>
      </c>
      <c r="O451" s="92"/>
      <c r="P451" s="236">
        <f>O451*H451</f>
        <v>0</v>
      </c>
      <c r="Q451" s="236">
        <v>0.11</v>
      </c>
      <c r="R451" s="236">
        <f>Q451*H451</f>
        <v>20.815300000000001</v>
      </c>
      <c r="S451" s="236">
        <v>0</v>
      </c>
      <c r="T451" s="23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8" t="s">
        <v>182</v>
      </c>
      <c r="AT451" s="238" t="s">
        <v>177</v>
      </c>
      <c r="AU451" s="238" t="s">
        <v>87</v>
      </c>
      <c r="AY451" s="18" t="s">
        <v>175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8" t="s">
        <v>85</v>
      </c>
      <c r="BK451" s="239">
        <f>ROUND(I451*H451,2)</f>
        <v>0</v>
      </c>
      <c r="BL451" s="18" t="s">
        <v>182</v>
      </c>
      <c r="BM451" s="238" t="s">
        <v>840</v>
      </c>
    </row>
    <row r="452" s="13" customFormat="1">
      <c r="A452" s="13"/>
      <c r="B452" s="240"/>
      <c r="C452" s="241"/>
      <c r="D452" s="242" t="s">
        <v>184</v>
      </c>
      <c r="E452" s="243" t="s">
        <v>1</v>
      </c>
      <c r="F452" s="244" t="s">
        <v>618</v>
      </c>
      <c r="G452" s="241"/>
      <c r="H452" s="243" t="s">
        <v>1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0" t="s">
        <v>184</v>
      </c>
      <c r="AU452" s="250" t="s">
        <v>87</v>
      </c>
      <c r="AV452" s="13" t="s">
        <v>85</v>
      </c>
      <c r="AW452" s="13" t="s">
        <v>32</v>
      </c>
      <c r="AX452" s="13" t="s">
        <v>77</v>
      </c>
      <c r="AY452" s="250" t="s">
        <v>175</v>
      </c>
    </row>
    <row r="453" s="14" customFormat="1">
      <c r="A453" s="14"/>
      <c r="B453" s="251"/>
      <c r="C453" s="252"/>
      <c r="D453" s="242" t="s">
        <v>184</v>
      </c>
      <c r="E453" s="253" t="s">
        <v>1</v>
      </c>
      <c r="F453" s="254" t="s">
        <v>601</v>
      </c>
      <c r="G453" s="252"/>
      <c r="H453" s="255">
        <v>189.22999999999999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1" t="s">
        <v>184</v>
      </c>
      <c r="AU453" s="261" t="s">
        <v>87</v>
      </c>
      <c r="AV453" s="14" t="s">
        <v>87</v>
      </c>
      <c r="AW453" s="14" t="s">
        <v>32</v>
      </c>
      <c r="AX453" s="14" t="s">
        <v>77</v>
      </c>
      <c r="AY453" s="261" t="s">
        <v>175</v>
      </c>
    </row>
    <row r="454" s="15" customFormat="1">
      <c r="A454" s="15"/>
      <c r="B454" s="262"/>
      <c r="C454" s="263"/>
      <c r="D454" s="242" t="s">
        <v>184</v>
      </c>
      <c r="E454" s="264" t="s">
        <v>1</v>
      </c>
      <c r="F454" s="265" t="s">
        <v>191</v>
      </c>
      <c r="G454" s="263"/>
      <c r="H454" s="266">
        <v>189.22999999999999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2" t="s">
        <v>184</v>
      </c>
      <c r="AU454" s="272" t="s">
        <v>87</v>
      </c>
      <c r="AV454" s="15" t="s">
        <v>182</v>
      </c>
      <c r="AW454" s="15" t="s">
        <v>32</v>
      </c>
      <c r="AX454" s="15" t="s">
        <v>85</v>
      </c>
      <c r="AY454" s="272" t="s">
        <v>175</v>
      </c>
    </row>
    <row r="455" s="2" customFormat="1" ht="24.15" customHeight="1">
      <c r="A455" s="39"/>
      <c r="B455" s="40"/>
      <c r="C455" s="227" t="s">
        <v>455</v>
      </c>
      <c r="D455" s="227" t="s">
        <v>177</v>
      </c>
      <c r="E455" s="228" t="s">
        <v>841</v>
      </c>
      <c r="F455" s="229" t="s">
        <v>842</v>
      </c>
      <c r="G455" s="230" t="s">
        <v>180</v>
      </c>
      <c r="H455" s="231">
        <v>756.91999999999996</v>
      </c>
      <c r="I455" s="232"/>
      <c r="J455" s="233">
        <f>ROUND(I455*H455,2)</f>
        <v>0</v>
      </c>
      <c r="K455" s="229" t="s">
        <v>181</v>
      </c>
      <c r="L455" s="45"/>
      <c r="M455" s="234" t="s">
        <v>1</v>
      </c>
      <c r="N455" s="235" t="s">
        <v>42</v>
      </c>
      <c r="O455" s="92"/>
      <c r="P455" s="236">
        <f>O455*H455</f>
        <v>0</v>
      </c>
      <c r="Q455" s="236">
        <v>0.010999999999999999</v>
      </c>
      <c r="R455" s="236">
        <f>Q455*H455</f>
        <v>8.3261199999999995</v>
      </c>
      <c r="S455" s="236">
        <v>0</v>
      </c>
      <c r="T455" s="23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8" t="s">
        <v>182</v>
      </c>
      <c r="AT455" s="238" t="s">
        <v>177</v>
      </c>
      <c r="AU455" s="238" t="s">
        <v>87</v>
      </c>
      <c r="AY455" s="18" t="s">
        <v>175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8" t="s">
        <v>85</v>
      </c>
      <c r="BK455" s="239">
        <f>ROUND(I455*H455,2)</f>
        <v>0</v>
      </c>
      <c r="BL455" s="18" t="s">
        <v>182</v>
      </c>
      <c r="BM455" s="238" t="s">
        <v>843</v>
      </c>
    </row>
    <row r="456" s="14" customFormat="1">
      <c r="A456" s="14"/>
      <c r="B456" s="251"/>
      <c r="C456" s="252"/>
      <c r="D456" s="242" t="s">
        <v>184</v>
      </c>
      <c r="E456" s="253" t="s">
        <v>1</v>
      </c>
      <c r="F456" s="254" t="s">
        <v>844</v>
      </c>
      <c r="G456" s="252"/>
      <c r="H456" s="255">
        <v>756.91999999999996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1" t="s">
        <v>184</v>
      </c>
      <c r="AU456" s="261" t="s">
        <v>87</v>
      </c>
      <c r="AV456" s="14" t="s">
        <v>87</v>
      </c>
      <c r="AW456" s="14" t="s">
        <v>32</v>
      </c>
      <c r="AX456" s="14" t="s">
        <v>85</v>
      </c>
      <c r="AY456" s="261" t="s">
        <v>175</v>
      </c>
    </row>
    <row r="457" s="2" customFormat="1" ht="16.5" customHeight="1">
      <c r="A457" s="39"/>
      <c r="B457" s="40"/>
      <c r="C457" s="227" t="s">
        <v>465</v>
      </c>
      <c r="D457" s="227" t="s">
        <v>177</v>
      </c>
      <c r="E457" s="228" t="s">
        <v>845</v>
      </c>
      <c r="F457" s="229" t="s">
        <v>846</v>
      </c>
      <c r="G457" s="230" t="s">
        <v>180</v>
      </c>
      <c r="H457" s="231">
        <v>189.22999999999999</v>
      </c>
      <c r="I457" s="232"/>
      <c r="J457" s="233">
        <f>ROUND(I457*H457,2)</f>
        <v>0</v>
      </c>
      <c r="K457" s="229" t="s">
        <v>181</v>
      </c>
      <c r="L457" s="45"/>
      <c r="M457" s="234" t="s">
        <v>1</v>
      </c>
      <c r="N457" s="235" t="s">
        <v>42</v>
      </c>
      <c r="O457" s="92"/>
      <c r="P457" s="236">
        <f>O457*H457</f>
        <v>0</v>
      </c>
      <c r="Q457" s="236">
        <v>0.00012999999999999999</v>
      </c>
      <c r="R457" s="236">
        <f>Q457*H457</f>
        <v>0.024599899999999997</v>
      </c>
      <c r="S457" s="236">
        <v>0</v>
      </c>
      <c r="T457" s="23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8" t="s">
        <v>182</v>
      </c>
      <c r="AT457" s="238" t="s">
        <v>177</v>
      </c>
      <c r="AU457" s="238" t="s">
        <v>87</v>
      </c>
      <c r="AY457" s="18" t="s">
        <v>175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8" t="s">
        <v>85</v>
      </c>
      <c r="BK457" s="239">
        <f>ROUND(I457*H457,2)</f>
        <v>0</v>
      </c>
      <c r="BL457" s="18" t="s">
        <v>182</v>
      </c>
      <c r="BM457" s="238" t="s">
        <v>847</v>
      </c>
    </row>
    <row r="458" s="13" customFormat="1">
      <c r="A458" s="13"/>
      <c r="B458" s="240"/>
      <c r="C458" s="241"/>
      <c r="D458" s="242" t="s">
        <v>184</v>
      </c>
      <c r="E458" s="243" t="s">
        <v>1</v>
      </c>
      <c r="F458" s="244" t="s">
        <v>618</v>
      </c>
      <c r="G458" s="241"/>
      <c r="H458" s="243" t="s">
        <v>1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0" t="s">
        <v>184</v>
      </c>
      <c r="AU458" s="250" t="s">
        <v>87</v>
      </c>
      <c r="AV458" s="13" t="s">
        <v>85</v>
      </c>
      <c r="AW458" s="13" t="s">
        <v>32</v>
      </c>
      <c r="AX458" s="13" t="s">
        <v>77</v>
      </c>
      <c r="AY458" s="250" t="s">
        <v>175</v>
      </c>
    </row>
    <row r="459" s="14" customFormat="1">
      <c r="A459" s="14"/>
      <c r="B459" s="251"/>
      <c r="C459" s="252"/>
      <c r="D459" s="242" t="s">
        <v>184</v>
      </c>
      <c r="E459" s="253" t="s">
        <v>1</v>
      </c>
      <c r="F459" s="254" t="s">
        <v>601</v>
      </c>
      <c r="G459" s="252"/>
      <c r="H459" s="255">
        <v>189.22999999999999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1" t="s">
        <v>184</v>
      </c>
      <c r="AU459" s="261" t="s">
        <v>87</v>
      </c>
      <c r="AV459" s="14" t="s">
        <v>87</v>
      </c>
      <c r="AW459" s="14" t="s">
        <v>32</v>
      </c>
      <c r="AX459" s="14" t="s">
        <v>77</v>
      </c>
      <c r="AY459" s="261" t="s">
        <v>175</v>
      </c>
    </row>
    <row r="460" s="15" customFormat="1">
      <c r="A460" s="15"/>
      <c r="B460" s="262"/>
      <c r="C460" s="263"/>
      <c r="D460" s="242" t="s">
        <v>184</v>
      </c>
      <c r="E460" s="264" t="s">
        <v>1</v>
      </c>
      <c r="F460" s="265" t="s">
        <v>191</v>
      </c>
      <c r="G460" s="263"/>
      <c r="H460" s="266">
        <v>189.22999999999999</v>
      </c>
      <c r="I460" s="267"/>
      <c r="J460" s="263"/>
      <c r="K460" s="263"/>
      <c r="L460" s="268"/>
      <c r="M460" s="269"/>
      <c r="N460" s="270"/>
      <c r="O460" s="270"/>
      <c r="P460" s="270"/>
      <c r="Q460" s="270"/>
      <c r="R460" s="270"/>
      <c r="S460" s="270"/>
      <c r="T460" s="271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2" t="s">
        <v>184</v>
      </c>
      <c r="AU460" s="272" t="s">
        <v>87</v>
      </c>
      <c r="AV460" s="15" t="s">
        <v>182</v>
      </c>
      <c r="AW460" s="15" t="s">
        <v>32</v>
      </c>
      <c r="AX460" s="15" t="s">
        <v>85</v>
      </c>
      <c r="AY460" s="272" t="s">
        <v>175</v>
      </c>
    </row>
    <row r="461" s="12" customFormat="1" ht="22.8" customHeight="1">
      <c r="A461" s="12"/>
      <c r="B461" s="211"/>
      <c r="C461" s="212"/>
      <c r="D461" s="213" t="s">
        <v>76</v>
      </c>
      <c r="E461" s="225" t="s">
        <v>199</v>
      </c>
      <c r="F461" s="225" t="s">
        <v>200</v>
      </c>
      <c r="G461" s="212"/>
      <c r="H461" s="212"/>
      <c r="I461" s="215"/>
      <c r="J461" s="226">
        <f>BK461</f>
        <v>0</v>
      </c>
      <c r="K461" s="212"/>
      <c r="L461" s="217"/>
      <c r="M461" s="218"/>
      <c r="N461" s="219"/>
      <c r="O461" s="219"/>
      <c r="P461" s="220">
        <f>SUM(P462:P468)</f>
        <v>0</v>
      </c>
      <c r="Q461" s="219"/>
      <c r="R461" s="220">
        <f>SUM(R462:R468)</f>
        <v>0.084350000000000008</v>
      </c>
      <c r="S461" s="219"/>
      <c r="T461" s="221">
        <f>SUM(T462:T468)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22" t="s">
        <v>85</v>
      </c>
      <c r="AT461" s="223" t="s">
        <v>76</v>
      </c>
      <c r="AU461" s="223" t="s">
        <v>85</v>
      </c>
      <c r="AY461" s="222" t="s">
        <v>175</v>
      </c>
      <c r="BK461" s="224">
        <f>SUM(BK462:BK468)</f>
        <v>0</v>
      </c>
    </row>
    <row r="462" s="2" customFormat="1" ht="33" customHeight="1">
      <c r="A462" s="39"/>
      <c r="B462" s="40"/>
      <c r="C462" s="227" t="s">
        <v>473</v>
      </c>
      <c r="D462" s="227" t="s">
        <v>177</v>
      </c>
      <c r="E462" s="228" t="s">
        <v>848</v>
      </c>
      <c r="F462" s="229" t="s">
        <v>849</v>
      </c>
      <c r="G462" s="230" t="s">
        <v>180</v>
      </c>
      <c r="H462" s="231">
        <v>355</v>
      </c>
      <c r="I462" s="232"/>
      <c r="J462" s="233">
        <f>ROUND(I462*H462,2)</f>
        <v>0</v>
      </c>
      <c r="K462" s="229" t="s">
        <v>181</v>
      </c>
      <c r="L462" s="45"/>
      <c r="M462" s="234" t="s">
        <v>1</v>
      </c>
      <c r="N462" s="235" t="s">
        <v>42</v>
      </c>
      <c r="O462" s="92"/>
      <c r="P462" s="236">
        <f>O462*H462</f>
        <v>0</v>
      </c>
      <c r="Q462" s="236">
        <v>0.00012999999999999999</v>
      </c>
      <c r="R462" s="236">
        <f>Q462*H462</f>
        <v>0.046149999999999997</v>
      </c>
      <c r="S462" s="236">
        <v>0</v>
      </c>
      <c r="T462" s="23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8" t="s">
        <v>182</v>
      </c>
      <c r="AT462" s="238" t="s">
        <v>177</v>
      </c>
      <c r="AU462" s="238" t="s">
        <v>87</v>
      </c>
      <c r="AY462" s="18" t="s">
        <v>175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8" t="s">
        <v>85</v>
      </c>
      <c r="BK462" s="239">
        <f>ROUND(I462*H462,2)</f>
        <v>0</v>
      </c>
      <c r="BL462" s="18" t="s">
        <v>182</v>
      </c>
      <c r="BM462" s="238" t="s">
        <v>850</v>
      </c>
    </row>
    <row r="463" s="13" customFormat="1">
      <c r="A463" s="13"/>
      <c r="B463" s="240"/>
      <c r="C463" s="241"/>
      <c r="D463" s="242" t="s">
        <v>184</v>
      </c>
      <c r="E463" s="243" t="s">
        <v>1</v>
      </c>
      <c r="F463" s="244" t="s">
        <v>291</v>
      </c>
      <c r="G463" s="241"/>
      <c r="H463" s="243" t="s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184</v>
      </c>
      <c r="AU463" s="250" t="s">
        <v>87</v>
      </c>
      <c r="AV463" s="13" t="s">
        <v>85</v>
      </c>
      <c r="AW463" s="13" t="s">
        <v>32</v>
      </c>
      <c r="AX463" s="13" t="s">
        <v>77</v>
      </c>
      <c r="AY463" s="250" t="s">
        <v>175</v>
      </c>
    </row>
    <row r="464" s="14" customFormat="1">
      <c r="A464" s="14"/>
      <c r="B464" s="251"/>
      <c r="C464" s="252"/>
      <c r="D464" s="242" t="s">
        <v>184</v>
      </c>
      <c r="E464" s="253" t="s">
        <v>1</v>
      </c>
      <c r="F464" s="254" t="s">
        <v>851</v>
      </c>
      <c r="G464" s="252"/>
      <c r="H464" s="255">
        <v>355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1" t="s">
        <v>184</v>
      </c>
      <c r="AU464" s="261" t="s">
        <v>87</v>
      </c>
      <c r="AV464" s="14" t="s">
        <v>87</v>
      </c>
      <c r="AW464" s="14" t="s">
        <v>32</v>
      </c>
      <c r="AX464" s="14" t="s">
        <v>85</v>
      </c>
      <c r="AY464" s="261" t="s">
        <v>175</v>
      </c>
    </row>
    <row r="465" s="2" customFormat="1" ht="24.15" customHeight="1">
      <c r="A465" s="39"/>
      <c r="B465" s="40"/>
      <c r="C465" s="227" t="s">
        <v>479</v>
      </c>
      <c r="D465" s="227" t="s">
        <v>177</v>
      </c>
      <c r="E465" s="228" t="s">
        <v>852</v>
      </c>
      <c r="F465" s="229" t="s">
        <v>853</v>
      </c>
      <c r="G465" s="230" t="s">
        <v>180</v>
      </c>
      <c r="H465" s="231">
        <v>355</v>
      </c>
      <c r="I465" s="232"/>
      <c r="J465" s="233">
        <f>ROUND(I465*H465,2)</f>
        <v>0</v>
      </c>
      <c r="K465" s="229" t="s">
        <v>181</v>
      </c>
      <c r="L465" s="45"/>
      <c r="M465" s="234" t="s">
        <v>1</v>
      </c>
      <c r="N465" s="235" t="s">
        <v>42</v>
      </c>
      <c r="O465" s="92"/>
      <c r="P465" s="236">
        <f>O465*H465</f>
        <v>0</v>
      </c>
      <c r="Q465" s="236">
        <v>4.0000000000000003E-05</v>
      </c>
      <c r="R465" s="236">
        <f>Q465*H465</f>
        <v>0.014200000000000001</v>
      </c>
      <c r="S465" s="236">
        <v>0</v>
      </c>
      <c r="T465" s="23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8" t="s">
        <v>182</v>
      </c>
      <c r="AT465" s="238" t="s">
        <v>177</v>
      </c>
      <c r="AU465" s="238" t="s">
        <v>87</v>
      </c>
      <c r="AY465" s="18" t="s">
        <v>175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8" t="s">
        <v>85</v>
      </c>
      <c r="BK465" s="239">
        <f>ROUND(I465*H465,2)</f>
        <v>0</v>
      </c>
      <c r="BL465" s="18" t="s">
        <v>182</v>
      </c>
      <c r="BM465" s="238" t="s">
        <v>854</v>
      </c>
    </row>
    <row r="466" s="13" customFormat="1">
      <c r="A466" s="13"/>
      <c r="B466" s="240"/>
      <c r="C466" s="241"/>
      <c r="D466" s="242" t="s">
        <v>184</v>
      </c>
      <c r="E466" s="243" t="s">
        <v>1</v>
      </c>
      <c r="F466" s="244" t="s">
        <v>855</v>
      </c>
      <c r="G466" s="241"/>
      <c r="H466" s="243" t="s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0" t="s">
        <v>184</v>
      </c>
      <c r="AU466" s="250" t="s">
        <v>87</v>
      </c>
      <c r="AV466" s="13" t="s">
        <v>85</v>
      </c>
      <c r="AW466" s="13" t="s">
        <v>32</v>
      </c>
      <c r="AX466" s="13" t="s">
        <v>77</v>
      </c>
      <c r="AY466" s="250" t="s">
        <v>175</v>
      </c>
    </row>
    <row r="467" s="14" customFormat="1">
      <c r="A467" s="14"/>
      <c r="B467" s="251"/>
      <c r="C467" s="252"/>
      <c r="D467" s="242" t="s">
        <v>184</v>
      </c>
      <c r="E467" s="253" t="s">
        <v>1</v>
      </c>
      <c r="F467" s="254" t="s">
        <v>856</v>
      </c>
      <c r="G467" s="252"/>
      <c r="H467" s="255">
        <v>355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1" t="s">
        <v>184</v>
      </c>
      <c r="AU467" s="261" t="s">
        <v>87</v>
      </c>
      <c r="AV467" s="14" t="s">
        <v>87</v>
      </c>
      <c r="AW467" s="14" t="s">
        <v>32</v>
      </c>
      <c r="AX467" s="14" t="s">
        <v>85</v>
      </c>
      <c r="AY467" s="261" t="s">
        <v>175</v>
      </c>
    </row>
    <row r="468" s="2" customFormat="1" ht="21.75" customHeight="1">
      <c r="A468" s="39"/>
      <c r="B468" s="40"/>
      <c r="C468" s="227" t="s">
        <v>483</v>
      </c>
      <c r="D468" s="227" t="s">
        <v>177</v>
      </c>
      <c r="E468" s="228" t="s">
        <v>857</v>
      </c>
      <c r="F468" s="229" t="s">
        <v>858</v>
      </c>
      <c r="G468" s="230" t="s">
        <v>310</v>
      </c>
      <c r="H468" s="231">
        <v>2</v>
      </c>
      <c r="I468" s="232"/>
      <c r="J468" s="233">
        <f>ROUND(I468*H468,2)</f>
        <v>0</v>
      </c>
      <c r="K468" s="229" t="s">
        <v>271</v>
      </c>
      <c r="L468" s="45"/>
      <c r="M468" s="234" t="s">
        <v>1</v>
      </c>
      <c r="N468" s="235" t="s">
        <v>42</v>
      </c>
      <c r="O468" s="92"/>
      <c r="P468" s="236">
        <f>O468*H468</f>
        <v>0</v>
      </c>
      <c r="Q468" s="236">
        <v>0.012</v>
      </c>
      <c r="R468" s="236">
        <f>Q468*H468</f>
        <v>0.024</v>
      </c>
      <c r="S468" s="236">
        <v>0</v>
      </c>
      <c r="T468" s="237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8" t="s">
        <v>182</v>
      </c>
      <c r="AT468" s="238" t="s">
        <v>177</v>
      </c>
      <c r="AU468" s="238" t="s">
        <v>87</v>
      </c>
      <c r="AY468" s="18" t="s">
        <v>175</v>
      </c>
      <c r="BE468" s="239">
        <f>IF(N468="základní",J468,0)</f>
        <v>0</v>
      </c>
      <c r="BF468" s="239">
        <f>IF(N468="snížená",J468,0)</f>
        <v>0</v>
      </c>
      <c r="BG468" s="239">
        <f>IF(N468="zákl. přenesená",J468,0)</f>
        <v>0</v>
      </c>
      <c r="BH468" s="239">
        <f>IF(N468="sníž. přenesená",J468,0)</f>
        <v>0</v>
      </c>
      <c r="BI468" s="239">
        <f>IF(N468="nulová",J468,0)</f>
        <v>0</v>
      </c>
      <c r="BJ468" s="18" t="s">
        <v>85</v>
      </c>
      <c r="BK468" s="239">
        <f>ROUND(I468*H468,2)</f>
        <v>0</v>
      </c>
      <c r="BL468" s="18" t="s">
        <v>182</v>
      </c>
      <c r="BM468" s="238" t="s">
        <v>859</v>
      </c>
    </row>
    <row r="469" s="12" customFormat="1" ht="22.8" customHeight="1">
      <c r="A469" s="12"/>
      <c r="B469" s="211"/>
      <c r="C469" s="212"/>
      <c r="D469" s="213" t="s">
        <v>76</v>
      </c>
      <c r="E469" s="225" t="s">
        <v>373</v>
      </c>
      <c r="F469" s="225" t="s">
        <v>374</v>
      </c>
      <c r="G469" s="212"/>
      <c r="H469" s="212"/>
      <c r="I469" s="215"/>
      <c r="J469" s="226">
        <f>BK469</f>
        <v>0</v>
      </c>
      <c r="K469" s="212"/>
      <c r="L469" s="217"/>
      <c r="M469" s="218"/>
      <c r="N469" s="219"/>
      <c r="O469" s="219"/>
      <c r="P469" s="220">
        <f>SUM(P470:P474)</f>
        <v>0</v>
      </c>
      <c r="Q469" s="219"/>
      <c r="R469" s="220">
        <f>SUM(R470:R474)</f>
        <v>0</v>
      </c>
      <c r="S469" s="219"/>
      <c r="T469" s="221">
        <f>SUM(T470:T474)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2" t="s">
        <v>85</v>
      </c>
      <c r="AT469" s="223" t="s">
        <v>76</v>
      </c>
      <c r="AU469" s="223" t="s">
        <v>85</v>
      </c>
      <c r="AY469" s="222" t="s">
        <v>175</v>
      </c>
      <c r="BK469" s="224">
        <f>SUM(BK470:BK474)</f>
        <v>0</v>
      </c>
    </row>
    <row r="470" s="2" customFormat="1" ht="33" customHeight="1">
      <c r="A470" s="39"/>
      <c r="B470" s="40"/>
      <c r="C470" s="227" t="s">
        <v>489</v>
      </c>
      <c r="D470" s="227" t="s">
        <v>177</v>
      </c>
      <c r="E470" s="228" t="s">
        <v>376</v>
      </c>
      <c r="F470" s="229" t="s">
        <v>377</v>
      </c>
      <c r="G470" s="230" t="s">
        <v>378</v>
      </c>
      <c r="H470" s="231">
        <v>0.28000000000000003</v>
      </c>
      <c r="I470" s="232"/>
      <c r="J470" s="233">
        <f>ROUND(I470*H470,2)</f>
        <v>0</v>
      </c>
      <c r="K470" s="229" t="s">
        <v>181</v>
      </c>
      <c r="L470" s="45"/>
      <c r="M470" s="234" t="s">
        <v>1</v>
      </c>
      <c r="N470" s="235" t="s">
        <v>42</v>
      </c>
      <c r="O470" s="92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8" t="s">
        <v>182</v>
      </c>
      <c r="AT470" s="238" t="s">
        <v>177</v>
      </c>
      <c r="AU470" s="238" t="s">
        <v>87</v>
      </c>
      <c r="AY470" s="18" t="s">
        <v>175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8" t="s">
        <v>85</v>
      </c>
      <c r="BK470" s="239">
        <f>ROUND(I470*H470,2)</f>
        <v>0</v>
      </c>
      <c r="BL470" s="18" t="s">
        <v>182</v>
      </c>
      <c r="BM470" s="238" t="s">
        <v>860</v>
      </c>
    </row>
    <row r="471" s="2" customFormat="1" ht="24.15" customHeight="1">
      <c r="A471" s="39"/>
      <c r="B471" s="40"/>
      <c r="C471" s="227" t="s">
        <v>494</v>
      </c>
      <c r="D471" s="227" t="s">
        <v>177</v>
      </c>
      <c r="E471" s="228" t="s">
        <v>381</v>
      </c>
      <c r="F471" s="229" t="s">
        <v>382</v>
      </c>
      <c r="G471" s="230" t="s">
        <v>378</v>
      </c>
      <c r="H471" s="231">
        <v>0.28000000000000003</v>
      </c>
      <c r="I471" s="232"/>
      <c r="J471" s="233">
        <f>ROUND(I471*H471,2)</f>
        <v>0</v>
      </c>
      <c r="K471" s="229" t="s">
        <v>181</v>
      </c>
      <c r="L471" s="45"/>
      <c r="M471" s="234" t="s">
        <v>1</v>
      </c>
      <c r="N471" s="235" t="s">
        <v>42</v>
      </c>
      <c r="O471" s="92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182</v>
      </c>
      <c r="AT471" s="238" t="s">
        <v>177</v>
      </c>
      <c r="AU471" s="238" t="s">
        <v>87</v>
      </c>
      <c r="AY471" s="18" t="s">
        <v>175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85</v>
      </c>
      <c r="BK471" s="239">
        <f>ROUND(I471*H471,2)</f>
        <v>0</v>
      </c>
      <c r="BL471" s="18" t="s">
        <v>182</v>
      </c>
      <c r="BM471" s="238" t="s">
        <v>861</v>
      </c>
    </row>
    <row r="472" s="2" customFormat="1" ht="24.15" customHeight="1">
      <c r="A472" s="39"/>
      <c r="B472" s="40"/>
      <c r="C472" s="227" t="s">
        <v>499</v>
      </c>
      <c r="D472" s="227" t="s">
        <v>177</v>
      </c>
      <c r="E472" s="228" t="s">
        <v>385</v>
      </c>
      <c r="F472" s="229" t="s">
        <v>386</v>
      </c>
      <c r="G472" s="230" t="s">
        <v>378</v>
      </c>
      <c r="H472" s="231">
        <v>2.7999999999999998</v>
      </c>
      <c r="I472" s="232"/>
      <c r="J472" s="233">
        <f>ROUND(I472*H472,2)</f>
        <v>0</v>
      </c>
      <c r="K472" s="229" t="s">
        <v>181</v>
      </c>
      <c r="L472" s="45"/>
      <c r="M472" s="234" t="s">
        <v>1</v>
      </c>
      <c r="N472" s="235" t="s">
        <v>42</v>
      </c>
      <c r="O472" s="92"/>
      <c r="P472" s="236">
        <f>O472*H472</f>
        <v>0</v>
      </c>
      <c r="Q472" s="236">
        <v>0</v>
      </c>
      <c r="R472" s="236">
        <f>Q472*H472</f>
        <v>0</v>
      </c>
      <c r="S472" s="236">
        <v>0</v>
      </c>
      <c r="T472" s="237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8" t="s">
        <v>182</v>
      </c>
      <c r="AT472" s="238" t="s">
        <v>177</v>
      </c>
      <c r="AU472" s="238" t="s">
        <v>87</v>
      </c>
      <c r="AY472" s="18" t="s">
        <v>175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8" t="s">
        <v>85</v>
      </c>
      <c r="BK472" s="239">
        <f>ROUND(I472*H472,2)</f>
        <v>0</v>
      </c>
      <c r="BL472" s="18" t="s">
        <v>182</v>
      </c>
      <c r="BM472" s="238" t="s">
        <v>862</v>
      </c>
    </row>
    <row r="473" s="14" customFormat="1">
      <c r="A473" s="14"/>
      <c r="B473" s="251"/>
      <c r="C473" s="252"/>
      <c r="D473" s="242" t="s">
        <v>184</v>
      </c>
      <c r="E473" s="252"/>
      <c r="F473" s="254" t="s">
        <v>863</v>
      </c>
      <c r="G473" s="252"/>
      <c r="H473" s="255">
        <v>2.7999999999999998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1" t="s">
        <v>184</v>
      </c>
      <c r="AU473" s="261" t="s">
        <v>87</v>
      </c>
      <c r="AV473" s="14" t="s">
        <v>87</v>
      </c>
      <c r="AW473" s="14" t="s">
        <v>4</v>
      </c>
      <c r="AX473" s="14" t="s">
        <v>85</v>
      </c>
      <c r="AY473" s="261" t="s">
        <v>175</v>
      </c>
    </row>
    <row r="474" s="2" customFormat="1" ht="24.15" customHeight="1">
      <c r="A474" s="39"/>
      <c r="B474" s="40"/>
      <c r="C474" s="227" t="s">
        <v>505</v>
      </c>
      <c r="D474" s="227" t="s">
        <v>177</v>
      </c>
      <c r="E474" s="228" t="s">
        <v>864</v>
      </c>
      <c r="F474" s="229" t="s">
        <v>865</v>
      </c>
      <c r="G474" s="230" t="s">
        <v>378</v>
      </c>
      <c r="H474" s="231">
        <v>0.28000000000000003</v>
      </c>
      <c r="I474" s="232"/>
      <c r="J474" s="233">
        <f>ROUND(I474*H474,2)</f>
        <v>0</v>
      </c>
      <c r="K474" s="229" t="s">
        <v>181</v>
      </c>
      <c r="L474" s="45"/>
      <c r="M474" s="234" t="s">
        <v>1</v>
      </c>
      <c r="N474" s="235" t="s">
        <v>42</v>
      </c>
      <c r="O474" s="92"/>
      <c r="P474" s="236">
        <f>O474*H474</f>
        <v>0</v>
      </c>
      <c r="Q474" s="236">
        <v>0</v>
      </c>
      <c r="R474" s="236">
        <f>Q474*H474</f>
        <v>0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182</v>
      </c>
      <c r="AT474" s="238" t="s">
        <v>177</v>
      </c>
      <c r="AU474" s="238" t="s">
        <v>87</v>
      </c>
      <c r="AY474" s="18" t="s">
        <v>175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85</v>
      </c>
      <c r="BK474" s="239">
        <f>ROUND(I474*H474,2)</f>
        <v>0</v>
      </c>
      <c r="BL474" s="18" t="s">
        <v>182</v>
      </c>
      <c r="BM474" s="238" t="s">
        <v>866</v>
      </c>
    </row>
    <row r="475" s="12" customFormat="1" ht="22.8" customHeight="1">
      <c r="A475" s="12"/>
      <c r="B475" s="211"/>
      <c r="C475" s="212"/>
      <c r="D475" s="213" t="s">
        <v>76</v>
      </c>
      <c r="E475" s="225" t="s">
        <v>867</v>
      </c>
      <c r="F475" s="225" t="s">
        <v>868</v>
      </c>
      <c r="G475" s="212"/>
      <c r="H475" s="212"/>
      <c r="I475" s="215"/>
      <c r="J475" s="226">
        <f>BK475</f>
        <v>0</v>
      </c>
      <c r="K475" s="212"/>
      <c r="L475" s="217"/>
      <c r="M475" s="218"/>
      <c r="N475" s="219"/>
      <c r="O475" s="219"/>
      <c r="P475" s="220">
        <f>P476</f>
        <v>0</v>
      </c>
      <c r="Q475" s="219"/>
      <c r="R475" s="220">
        <f>R476</f>
        <v>0</v>
      </c>
      <c r="S475" s="219"/>
      <c r="T475" s="221">
        <f>T476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2" t="s">
        <v>85</v>
      </c>
      <c r="AT475" s="223" t="s">
        <v>76</v>
      </c>
      <c r="AU475" s="223" t="s">
        <v>85</v>
      </c>
      <c r="AY475" s="222" t="s">
        <v>175</v>
      </c>
      <c r="BK475" s="224">
        <f>BK476</f>
        <v>0</v>
      </c>
    </row>
    <row r="476" s="2" customFormat="1" ht="16.5" customHeight="1">
      <c r="A476" s="39"/>
      <c r="B476" s="40"/>
      <c r="C476" s="227" t="s">
        <v>513</v>
      </c>
      <c r="D476" s="227" t="s">
        <v>177</v>
      </c>
      <c r="E476" s="228" t="s">
        <v>869</v>
      </c>
      <c r="F476" s="229" t="s">
        <v>870</v>
      </c>
      <c r="G476" s="230" t="s">
        <v>378</v>
      </c>
      <c r="H476" s="231">
        <v>440.11599999999999</v>
      </c>
      <c r="I476" s="232"/>
      <c r="J476" s="233">
        <f>ROUND(I476*H476,2)</f>
        <v>0</v>
      </c>
      <c r="K476" s="229" t="s">
        <v>181</v>
      </c>
      <c r="L476" s="45"/>
      <c r="M476" s="234" t="s">
        <v>1</v>
      </c>
      <c r="N476" s="235" t="s">
        <v>42</v>
      </c>
      <c r="O476" s="92"/>
      <c r="P476" s="236">
        <f>O476*H476</f>
        <v>0</v>
      </c>
      <c r="Q476" s="236">
        <v>0</v>
      </c>
      <c r="R476" s="236">
        <f>Q476*H476</f>
        <v>0</v>
      </c>
      <c r="S476" s="236">
        <v>0</v>
      </c>
      <c r="T476" s="23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8" t="s">
        <v>182</v>
      </c>
      <c r="AT476" s="238" t="s">
        <v>177</v>
      </c>
      <c r="AU476" s="238" t="s">
        <v>87</v>
      </c>
      <c r="AY476" s="18" t="s">
        <v>175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8" t="s">
        <v>85</v>
      </c>
      <c r="BK476" s="239">
        <f>ROUND(I476*H476,2)</f>
        <v>0</v>
      </c>
      <c r="BL476" s="18" t="s">
        <v>182</v>
      </c>
      <c r="BM476" s="238" t="s">
        <v>871</v>
      </c>
    </row>
    <row r="477" s="12" customFormat="1" ht="25.92" customHeight="1">
      <c r="A477" s="12"/>
      <c r="B477" s="211"/>
      <c r="C477" s="212"/>
      <c r="D477" s="213" t="s">
        <v>76</v>
      </c>
      <c r="E477" s="214" t="s">
        <v>399</v>
      </c>
      <c r="F477" s="214" t="s">
        <v>400</v>
      </c>
      <c r="G477" s="212"/>
      <c r="H477" s="212"/>
      <c r="I477" s="215"/>
      <c r="J477" s="216">
        <f>BK477</f>
        <v>0</v>
      </c>
      <c r="K477" s="212"/>
      <c r="L477" s="217"/>
      <c r="M477" s="218"/>
      <c r="N477" s="219"/>
      <c r="O477" s="219"/>
      <c r="P477" s="220">
        <f>P478+P505+P515+P610+P689+P706+P756+P866+P932+P952</f>
        <v>0</v>
      </c>
      <c r="Q477" s="219"/>
      <c r="R477" s="220">
        <f>R478+R505+R515+R610+R689+R706+R756+R866+R932+R952</f>
        <v>17.531783539999999</v>
      </c>
      <c r="S477" s="219"/>
      <c r="T477" s="221">
        <f>T478+T505+T515+T610+T689+T706+T756+T866+T932+T952</f>
        <v>0.28000000000000003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22" t="s">
        <v>87</v>
      </c>
      <c r="AT477" s="223" t="s">
        <v>76</v>
      </c>
      <c r="AU477" s="223" t="s">
        <v>77</v>
      </c>
      <c r="AY477" s="222" t="s">
        <v>175</v>
      </c>
      <c r="BK477" s="224">
        <f>BK478+BK505+BK515+BK610+BK689+BK706+BK756+BK866+BK932+BK952</f>
        <v>0</v>
      </c>
    </row>
    <row r="478" s="12" customFormat="1" ht="22.8" customHeight="1">
      <c r="A478" s="12"/>
      <c r="B478" s="211"/>
      <c r="C478" s="212"/>
      <c r="D478" s="213" t="s">
        <v>76</v>
      </c>
      <c r="E478" s="225" t="s">
        <v>401</v>
      </c>
      <c r="F478" s="225" t="s">
        <v>402</v>
      </c>
      <c r="G478" s="212"/>
      <c r="H478" s="212"/>
      <c r="I478" s="215"/>
      <c r="J478" s="226">
        <f>BK478</f>
        <v>0</v>
      </c>
      <c r="K478" s="212"/>
      <c r="L478" s="217"/>
      <c r="M478" s="218"/>
      <c r="N478" s="219"/>
      <c r="O478" s="219"/>
      <c r="P478" s="220">
        <f>SUM(P479:P504)</f>
        <v>0</v>
      </c>
      <c r="Q478" s="219"/>
      <c r="R478" s="220">
        <f>SUM(R479:R504)</f>
        <v>2.1868152000000003</v>
      </c>
      <c r="S478" s="219"/>
      <c r="T478" s="221">
        <f>SUM(T479:T504)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22" t="s">
        <v>87</v>
      </c>
      <c r="AT478" s="223" t="s">
        <v>76</v>
      </c>
      <c r="AU478" s="223" t="s">
        <v>85</v>
      </c>
      <c r="AY478" s="222" t="s">
        <v>175</v>
      </c>
      <c r="BK478" s="224">
        <f>SUM(BK479:BK504)</f>
        <v>0</v>
      </c>
    </row>
    <row r="479" s="2" customFormat="1" ht="24.15" customHeight="1">
      <c r="A479" s="39"/>
      <c r="B479" s="40"/>
      <c r="C479" s="227" t="s">
        <v>541</v>
      </c>
      <c r="D479" s="227" t="s">
        <v>177</v>
      </c>
      <c r="E479" s="228" t="s">
        <v>872</v>
      </c>
      <c r="F479" s="229" t="s">
        <v>873</v>
      </c>
      <c r="G479" s="230" t="s">
        <v>180</v>
      </c>
      <c r="H479" s="231">
        <v>189.22999999999999</v>
      </c>
      <c r="I479" s="232"/>
      <c r="J479" s="233">
        <f>ROUND(I479*H479,2)</f>
        <v>0</v>
      </c>
      <c r="K479" s="229" t="s">
        <v>181</v>
      </c>
      <c r="L479" s="45"/>
      <c r="M479" s="234" t="s">
        <v>1</v>
      </c>
      <c r="N479" s="235" t="s">
        <v>42</v>
      </c>
      <c r="O479" s="92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8" t="s">
        <v>295</v>
      </c>
      <c r="AT479" s="238" t="s">
        <v>177</v>
      </c>
      <c r="AU479" s="238" t="s">
        <v>87</v>
      </c>
      <c r="AY479" s="18" t="s">
        <v>175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8" t="s">
        <v>85</v>
      </c>
      <c r="BK479" s="239">
        <f>ROUND(I479*H479,2)</f>
        <v>0</v>
      </c>
      <c r="BL479" s="18" t="s">
        <v>295</v>
      </c>
      <c r="BM479" s="238" t="s">
        <v>874</v>
      </c>
    </row>
    <row r="480" s="13" customFormat="1">
      <c r="A480" s="13"/>
      <c r="B480" s="240"/>
      <c r="C480" s="241"/>
      <c r="D480" s="242" t="s">
        <v>184</v>
      </c>
      <c r="E480" s="243" t="s">
        <v>1</v>
      </c>
      <c r="F480" s="244" t="s">
        <v>618</v>
      </c>
      <c r="G480" s="241"/>
      <c r="H480" s="243" t="s">
        <v>1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0" t="s">
        <v>184</v>
      </c>
      <c r="AU480" s="250" t="s">
        <v>87</v>
      </c>
      <c r="AV480" s="13" t="s">
        <v>85</v>
      </c>
      <c r="AW480" s="13" t="s">
        <v>32</v>
      </c>
      <c r="AX480" s="13" t="s">
        <v>77</v>
      </c>
      <c r="AY480" s="250" t="s">
        <v>175</v>
      </c>
    </row>
    <row r="481" s="14" customFormat="1">
      <c r="A481" s="14"/>
      <c r="B481" s="251"/>
      <c r="C481" s="252"/>
      <c r="D481" s="242" t="s">
        <v>184</v>
      </c>
      <c r="E481" s="253" t="s">
        <v>1</v>
      </c>
      <c r="F481" s="254" t="s">
        <v>601</v>
      </c>
      <c r="G481" s="252"/>
      <c r="H481" s="255">
        <v>189.22999999999999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1" t="s">
        <v>184</v>
      </c>
      <c r="AU481" s="261" t="s">
        <v>87</v>
      </c>
      <c r="AV481" s="14" t="s">
        <v>87</v>
      </c>
      <c r="AW481" s="14" t="s">
        <v>32</v>
      </c>
      <c r="AX481" s="14" t="s">
        <v>77</v>
      </c>
      <c r="AY481" s="261" t="s">
        <v>175</v>
      </c>
    </row>
    <row r="482" s="15" customFormat="1">
      <c r="A482" s="15"/>
      <c r="B482" s="262"/>
      <c r="C482" s="263"/>
      <c r="D482" s="242" t="s">
        <v>184</v>
      </c>
      <c r="E482" s="264" t="s">
        <v>1</v>
      </c>
      <c r="F482" s="265" t="s">
        <v>191</v>
      </c>
      <c r="G482" s="263"/>
      <c r="H482" s="266">
        <v>189.22999999999999</v>
      </c>
      <c r="I482" s="267"/>
      <c r="J482" s="263"/>
      <c r="K482" s="263"/>
      <c r="L482" s="268"/>
      <c r="M482" s="269"/>
      <c r="N482" s="270"/>
      <c r="O482" s="270"/>
      <c r="P482" s="270"/>
      <c r="Q482" s="270"/>
      <c r="R482" s="270"/>
      <c r="S482" s="270"/>
      <c r="T482" s="27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2" t="s">
        <v>184</v>
      </c>
      <c r="AU482" s="272" t="s">
        <v>87</v>
      </c>
      <c r="AV482" s="15" t="s">
        <v>182</v>
      </c>
      <c r="AW482" s="15" t="s">
        <v>32</v>
      </c>
      <c r="AX482" s="15" t="s">
        <v>85</v>
      </c>
      <c r="AY482" s="272" t="s">
        <v>175</v>
      </c>
    </row>
    <row r="483" s="2" customFormat="1" ht="16.5" customHeight="1">
      <c r="A483" s="39"/>
      <c r="B483" s="40"/>
      <c r="C483" s="291" t="s">
        <v>555</v>
      </c>
      <c r="D483" s="291" t="s">
        <v>587</v>
      </c>
      <c r="E483" s="292" t="s">
        <v>875</v>
      </c>
      <c r="F483" s="293" t="s">
        <v>876</v>
      </c>
      <c r="G483" s="294" t="s">
        <v>378</v>
      </c>
      <c r="H483" s="295">
        <v>0.075999999999999998</v>
      </c>
      <c r="I483" s="296"/>
      <c r="J483" s="297">
        <f>ROUND(I483*H483,2)</f>
        <v>0</v>
      </c>
      <c r="K483" s="293" t="s">
        <v>181</v>
      </c>
      <c r="L483" s="298"/>
      <c r="M483" s="299" t="s">
        <v>1</v>
      </c>
      <c r="N483" s="300" t="s">
        <v>42</v>
      </c>
      <c r="O483" s="92"/>
      <c r="P483" s="236">
        <f>O483*H483</f>
        <v>0</v>
      </c>
      <c r="Q483" s="236">
        <v>1</v>
      </c>
      <c r="R483" s="236">
        <f>Q483*H483</f>
        <v>0.075999999999999998</v>
      </c>
      <c r="S483" s="236">
        <v>0</v>
      </c>
      <c r="T483" s="23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8" t="s">
        <v>413</v>
      </c>
      <c r="AT483" s="238" t="s">
        <v>587</v>
      </c>
      <c r="AU483" s="238" t="s">
        <v>87</v>
      </c>
      <c r="AY483" s="18" t="s">
        <v>175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8" t="s">
        <v>85</v>
      </c>
      <c r="BK483" s="239">
        <f>ROUND(I483*H483,2)</f>
        <v>0</v>
      </c>
      <c r="BL483" s="18" t="s">
        <v>295</v>
      </c>
      <c r="BM483" s="238" t="s">
        <v>877</v>
      </c>
    </row>
    <row r="484" s="14" customFormat="1">
      <c r="A484" s="14"/>
      <c r="B484" s="251"/>
      <c r="C484" s="252"/>
      <c r="D484" s="242" t="s">
        <v>184</v>
      </c>
      <c r="E484" s="253" t="s">
        <v>1</v>
      </c>
      <c r="F484" s="254" t="s">
        <v>878</v>
      </c>
      <c r="G484" s="252"/>
      <c r="H484" s="255">
        <v>0.075999999999999998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1" t="s">
        <v>184</v>
      </c>
      <c r="AU484" s="261" t="s">
        <v>87</v>
      </c>
      <c r="AV484" s="14" t="s">
        <v>87</v>
      </c>
      <c r="AW484" s="14" t="s">
        <v>32</v>
      </c>
      <c r="AX484" s="14" t="s">
        <v>85</v>
      </c>
      <c r="AY484" s="261" t="s">
        <v>175</v>
      </c>
    </row>
    <row r="485" s="2" customFormat="1" ht="24.15" customHeight="1">
      <c r="A485" s="39"/>
      <c r="B485" s="40"/>
      <c r="C485" s="227" t="s">
        <v>563</v>
      </c>
      <c r="D485" s="227" t="s">
        <v>177</v>
      </c>
      <c r="E485" s="228" t="s">
        <v>879</v>
      </c>
      <c r="F485" s="229" t="s">
        <v>880</v>
      </c>
      <c r="G485" s="230" t="s">
        <v>180</v>
      </c>
      <c r="H485" s="231">
        <v>59.200000000000003</v>
      </c>
      <c r="I485" s="232"/>
      <c r="J485" s="233">
        <f>ROUND(I485*H485,2)</f>
        <v>0</v>
      </c>
      <c r="K485" s="229" t="s">
        <v>181</v>
      </c>
      <c r="L485" s="45"/>
      <c r="M485" s="234" t="s">
        <v>1</v>
      </c>
      <c r="N485" s="235" t="s">
        <v>42</v>
      </c>
      <c r="O485" s="92"/>
      <c r="P485" s="236">
        <f>O485*H485</f>
        <v>0</v>
      </c>
      <c r="Q485" s="236">
        <v>0</v>
      </c>
      <c r="R485" s="236">
        <f>Q485*H485</f>
        <v>0</v>
      </c>
      <c r="S485" s="236">
        <v>0</v>
      </c>
      <c r="T485" s="23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295</v>
      </c>
      <c r="AT485" s="238" t="s">
        <v>177</v>
      </c>
      <c r="AU485" s="238" t="s">
        <v>87</v>
      </c>
      <c r="AY485" s="18" t="s">
        <v>175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85</v>
      </c>
      <c r="BK485" s="239">
        <f>ROUND(I485*H485,2)</f>
        <v>0</v>
      </c>
      <c r="BL485" s="18" t="s">
        <v>295</v>
      </c>
      <c r="BM485" s="238" t="s">
        <v>881</v>
      </c>
    </row>
    <row r="486" s="13" customFormat="1">
      <c r="A486" s="13"/>
      <c r="B486" s="240"/>
      <c r="C486" s="241"/>
      <c r="D486" s="242" t="s">
        <v>184</v>
      </c>
      <c r="E486" s="243" t="s">
        <v>1</v>
      </c>
      <c r="F486" s="244" t="s">
        <v>291</v>
      </c>
      <c r="G486" s="241"/>
      <c r="H486" s="243" t="s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0" t="s">
        <v>184</v>
      </c>
      <c r="AU486" s="250" t="s">
        <v>87</v>
      </c>
      <c r="AV486" s="13" t="s">
        <v>85</v>
      </c>
      <c r="AW486" s="13" t="s">
        <v>32</v>
      </c>
      <c r="AX486" s="13" t="s">
        <v>77</v>
      </c>
      <c r="AY486" s="250" t="s">
        <v>175</v>
      </c>
    </row>
    <row r="487" s="14" customFormat="1">
      <c r="A487" s="14"/>
      <c r="B487" s="251"/>
      <c r="C487" s="252"/>
      <c r="D487" s="242" t="s">
        <v>184</v>
      </c>
      <c r="E487" s="253" t="s">
        <v>1</v>
      </c>
      <c r="F487" s="254" t="s">
        <v>882</v>
      </c>
      <c r="G487" s="252"/>
      <c r="H487" s="255">
        <v>59.200000000000003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1" t="s">
        <v>184</v>
      </c>
      <c r="AU487" s="261" t="s">
        <v>87</v>
      </c>
      <c r="AV487" s="14" t="s">
        <v>87</v>
      </c>
      <c r="AW487" s="14" t="s">
        <v>32</v>
      </c>
      <c r="AX487" s="14" t="s">
        <v>85</v>
      </c>
      <c r="AY487" s="261" t="s">
        <v>175</v>
      </c>
    </row>
    <row r="488" s="2" customFormat="1" ht="16.5" customHeight="1">
      <c r="A488" s="39"/>
      <c r="B488" s="40"/>
      <c r="C488" s="291" t="s">
        <v>883</v>
      </c>
      <c r="D488" s="291" t="s">
        <v>587</v>
      </c>
      <c r="E488" s="292" t="s">
        <v>875</v>
      </c>
      <c r="F488" s="293" t="s">
        <v>876</v>
      </c>
      <c r="G488" s="294" t="s">
        <v>378</v>
      </c>
      <c r="H488" s="295">
        <v>0.024</v>
      </c>
      <c r="I488" s="296"/>
      <c r="J488" s="297">
        <f>ROUND(I488*H488,2)</f>
        <v>0</v>
      </c>
      <c r="K488" s="293" t="s">
        <v>181</v>
      </c>
      <c r="L488" s="298"/>
      <c r="M488" s="299" t="s">
        <v>1</v>
      </c>
      <c r="N488" s="300" t="s">
        <v>42</v>
      </c>
      <c r="O488" s="92"/>
      <c r="P488" s="236">
        <f>O488*H488</f>
        <v>0</v>
      </c>
      <c r="Q488" s="236">
        <v>1</v>
      </c>
      <c r="R488" s="236">
        <f>Q488*H488</f>
        <v>0.024</v>
      </c>
      <c r="S488" s="236">
        <v>0</v>
      </c>
      <c r="T488" s="23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8" t="s">
        <v>413</v>
      </c>
      <c r="AT488" s="238" t="s">
        <v>587</v>
      </c>
      <c r="AU488" s="238" t="s">
        <v>87</v>
      </c>
      <c r="AY488" s="18" t="s">
        <v>175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8" t="s">
        <v>85</v>
      </c>
      <c r="BK488" s="239">
        <f>ROUND(I488*H488,2)</f>
        <v>0</v>
      </c>
      <c r="BL488" s="18" t="s">
        <v>295</v>
      </c>
      <c r="BM488" s="238" t="s">
        <v>884</v>
      </c>
    </row>
    <row r="489" s="14" customFormat="1">
      <c r="A489" s="14"/>
      <c r="B489" s="251"/>
      <c r="C489" s="252"/>
      <c r="D489" s="242" t="s">
        <v>184</v>
      </c>
      <c r="E489" s="253" t="s">
        <v>1</v>
      </c>
      <c r="F489" s="254" t="s">
        <v>885</v>
      </c>
      <c r="G489" s="252"/>
      <c r="H489" s="255">
        <v>0.024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1" t="s">
        <v>184</v>
      </c>
      <c r="AU489" s="261" t="s">
        <v>87</v>
      </c>
      <c r="AV489" s="14" t="s">
        <v>87</v>
      </c>
      <c r="AW489" s="14" t="s">
        <v>32</v>
      </c>
      <c r="AX489" s="14" t="s">
        <v>85</v>
      </c>
      <c r="AY489" s="261" t="s">
        <v>175</v>
      </c>
    </row>
    <row r="490" s="2" customFormat="1" ht="24.15" customHeight="1">
      <c r="A490" s="39"/>
      <c r="B490" s="40"/>
      <c r="C490" s="227" t="s">
        <v>886</v>
      </c>
      <c r="D490" s="227" t="s">
        <v>177</v>
      </c>
      <c r="E490" s="228" t="s">
        <v>887</v>
      </c>
      <c r="F490" s="229" t="s">
        <v>888</v>
      </c>
      <c r="G490" s="230" t="s">
        <v>180</v>
      </c>
      <c r="H490" s="231">
        <v>189.22999999999999</v>
      </c>
      <c r="I490" s="232"/>
      <c r="J490" s="233">
        <f>ROUND(I490*H490,2)</f>
        <v>0</v>
      </c>
      <c r="K490" s="229" t="s">
        <v>181</v>
      </c>
      <c r="L490" s="45"/>
      <c r="M490" s="234" t="s">
        <v>1</v>
      </c>
      <c r="N490" s="235" t="s">
        <v>42</v>
      </c>
      <c r="O490" s="92"/>
      <c r="P490" s="236">
        <f>O490*H490</f>
        <v>0</v>
      </c>
      <c r="Q490" s="236">
        <v>0.00040000000000000002</v>
      </c>
      <c r="R490" s="236">
        <f>Q490*H490</f>
        <v>0.075691999999999995</v>
      </c>
      <c r="S490" s="236">
        <v>0</v>
      </c>
      <c r="T490" s="23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295</v>
      </c>
      <c r="AT490" s="238" t="s">
        <v>177</v>
      </c>
      <c r="AU490" s="238" t="s">
        <v>87</v>
      </c>
      <c r="AY490" s="18" t="s">
        <v>175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85</v>
      </c>
      <c r="BK490" s="239">
        <f>ROUND(I490*H490,2)</f>
        <v>0</v>
      </c>
      <c r="BL490" s="18" t="s">
        <v>295</v>
      </c>
      <c r="BM490" s="238" t="s">
        <v>889</v>
      </c>
    </row>
    <row r="491" s="13" customFormat="1">
      <c r="A491" s="13"/>
      <c r="B491" s="240"/>
      <c r="C491" s="241"/>
      <c r="D491" s="242" t="s">
        <v>184</v>
      </c>
      <c r="E491" s="243" t="s">
        <v>1</v>
      </c>
      <c r="F491" s="244" t="s">
        <v>618</v>
      </c>
      <c r="G491" s="241"/>
      <c r="H491" s="243" t="s">
        <v>1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0" t="s">
        <v>184</v>
      </c>
      <c r="AU491" s="250" t="s">
        <v>87</v>
      </c>
      <c r="AV491" s="13" t="s">
        <v>85</v>
      </c>
      <c r="AW491" s="13" t="s">
        <v>32</v>
      </c>
      <c r="AX491" s="13" t="s">
        <v>77</v>
      </c>
      <c r="AY491" s="250" t="s">
        <v>175</v>
      </c>
    </row>
    <row r="492" s="14" customFormat="1">
      <c r="A492" s="14"/>
      <c r="B492" s="251"/>
      <c r="C492" s="252"/>
      <c r="D492" s="242" t="s">
        <v>184</v>
      </c>
      <c r="E492" s="253" t="s">
        <v>1</v>
      </c>
      <c r="F492" s="254" t="s">
        <v>601</v>
      </c>
      <c r="G492" s="252"/>
      <c r="H492" s="255">
        <v>189.22999999999999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1" t="s">
        <v>184</v>
      </c>
      <c r="AU492" s="261" t="s">
        <v>87</v>
      </c>
      <c r="AV492" s="14" t="s">
        <v>87</v>
      </c>
      <c r="AW492" s="14" t="s">
        <v>32</v>
      </c>
      <c r="AX492" s="14" t="s">
        <v>77</v>
      </c>
      <c r="AY492" s="261" t="s">
        <v>175</v>
      </c>
    </row>
    <row r="493" s="15" customFormat="1">
      <c r="A493" s="15"/>
      <c r="B493" s="262"/>
      <c r="C493" s="263"/>
      <c r="D493" s="242" t="s">
        <v>184</v>
      </c>
      <c r="E493" s="264" t="s">
        <v>1</v>
      </c>
      <c r="F493" s="265" t="s">
        <v>191</v>
      </c>
      <c r="G493" s="263"/>
      <c r="H493" s="266">
        <v>189.22999999999999</v>
      </c>
      <c r="I493" s="267"/>
      <c r="J493" s="263"/>
      <c r="K493" s="263"/>
      <c r="L493" s="268"/>
      <c r="M493" s="269"/>
      <c r="N493" s="270"/>
      <c r="O493" s="270"/>
      <c r="P493" s="270"/>
      <c r="Q493" s="270"/>
      <c r="R493" s="270"/>
      <c r="S493" s="270"/>
      <c r="T493" s="271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2" t="s">
        <v>184</v>
      </c>
      <c r="AU493" s="272" t="s">
        <v>87</v>
      </c>
      <c r="AV493" s="15" t="s">
        <v>182</v>
      </c>
      <c r="AW493" s="15" t="s">
        <v>32</v>
      </c>
      <c r="AX493" s="15" t="s">
        <v>85</v>
      </c>
      <c r="AY493" s="272" t="s">
        <v>175</v>
      </c>
    </row>
    <row r="494" s="2" customFormat="1" ht="49.05" customHeight="1">
      <c r="A494" s="39"/>
      <c r="B494" s="40"/>
      <c r="C494" s="291" t="s">
        <v>890</v>
      </c>
      <c r="D494" s="291" t="s">
        <v>587</v>
      </c>
      <c r="E494" s="292" t="s">
        <v>891</v>
      </c>
      <c r="F494" s="293" t="s">
        <v>892</v>
      </c>
      <c r="G494" s="294" t="s">
        <v>180</v>
      </c>
      <c r="H494" s="295">
        <v>236.53800000000001</v>
      </c>
      <c r="I494" s="296"/>
      <c r="J494" s="297">
        <f>ROUND(I494*H494,2)</f>
        <v>0</v>
      </c>
      <c r="K494" s="293" t="s">
        <v>181</v>
      </c>
      <c r="L494" s="298"/>
      <c r="M494" s="299" t="s">
        <v>1</v>
      </c>
      <c r="N494" s="300" t="s">
        <v>42</v>
      </c>
      <c r="O494" s="92"/>
      <c r="P494" s="236">
        <f>O494*H494</f>
        <v>0</v>
      </c>
      <c r="Q494" s="236">
        <v>0.0064000000000000003</v>
      </c>
      <c r="R494" s="236">
        <f>Q494*H494</f>
        <v>1.5138432000000002</v>
      </c>
      <c r="S494" s="236">
        <v>0</v>
      </c>
      <c r="T494" s="237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8" t="s">
        <v>413</v>
      </c>
      <c r="AT494" s="238" t="s">
        <v>587</v>
      </c>
      <c r="AU494" s="238" t="s">
        <v>87</v>
      </c>
      <c r="AY494" s="18" t="s">
        <v>175</v>
      </c>
      <c r="BE494" s="239">
        <f>IF(N494="základní",J494,0)</f>
        <v>0</v>
      </c>
      <c r="BF494" s="239">
        <f>IF(N494="snížená",J494,0)</f>
        <v>0</v>
      </c>
      <c r="BG494" s="239">
        <f>IF(N494="zákl. přenesená",J494,0)</f>
        <v>0</v>
      </c>
      <c r="BH494" s="239">
        <f>IF(N494="sníž. přenesená",J494,0)</f>
        <v>0</v>
      </c>
      <c r="BI494" s="239">
        <f>IF(N494="nulová",J494,0)</f>
        <v>0</v>
      </c>
      <c r="BJ494" s="18" t="s">
        <v>85</v>
      </c>
      <c r="BK494" s="239">
        <f>ROUND(I494*H494,2)</f>
        <v>0</v>
      </c>
      <c r="BL494" s="18" t="s">
        <v>295</v>
      </c>
      <c r="BM494" s="238" t="s">
        <v>893</v>
      </c>
    </row>
    <row r="495" s="14" customFormat="1">
      <c r="A495" s="14"/>
      <c r="B495" s="251"/>
      <c r="C495" s="252"/>
      <c r="D495" s="242" t="s">
        <v>184</v>
      </c>
      <c r="E495" s="253" t="s">
        <v>1</v>
      </c>
      <c r="F495" s="254" t="s">
        <v>605</v>
      </c>
      <c r="G495" s="252"/>
      <c r="H495" s="255">
        <v>189.22999999999999</v>
      </c>
      <c r="I495" s="256"/>
      <c r="J495" s="252"/>
      <c r="K495" s="252"/>
      <c r="L495" s="257"/>
      <c r="M495" s="258"/>
      <c r="N495" s="259"/>
      <c r="O495" s="259"/>
      <c r="P495" s="259"/>
      <c r="Q495" s="259"/>
      <c r="R495" s="259"/>
      <c r="S495" s="259"/>
      <c r="T495" s="26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1" t="s">
        <v>184</v>
      </c>
      <c r="AU495" s="261" t="s">
        <v>87</v>
      </c>
      <c r="AV495" s="14" t="s">
        <v>87</v>
      </c>
      <c r="AW495" s="14" t="s">
        <v>32</v>
      </c>
      <c r="AX495" s="14" t="s">
        <v>85</v>
      </c>
      <c r="AY495" s="261" t="s">
        <v>175</v>
      </c>
    </row>
    <row r="496" s="14" customFormat="1">
      <c r="A496" s="14"/>
      <c r="B496" s="251"/>
      <c r="C496" s="252"/>
      <c r="D496" s="242" t="s">
        <v>184</v>
      </c>
      <c r="E496" s="252"/>
      <c r="F496" s="254" t="s">
        <v>606</v>
      </c>
      <c r="G496" s="252"/>
      <c r="H496" s="255">
        <v>236.53800000000001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1" t="s">
        <v>184</v>
      </c>
      <c r="AU496" s="261" t="s">
        <v>87</v>
      </c>
      <c r="AV496" s="14" t="s">
        <v>87</v>
      </c>
      <c r="AW496" s="14" t="s">
        <v>4</v>
      </c>
      <c r="AX496" s="14" t="s">
        <v>85</v>
      </c>
      <c r="AY496" s="261" t="s">
        <v>175</v>
      </c>
    </row>
    <row r="497" s="2" customFormat="1" ht="24.15" customHeight="1">
      <c r="A497" s="39"/>
      <c r="B497" s="40"/>
      <c r="C497" s="227" t="s">
        <v>894</v>
      </c>
      <c r="D497" s="227" t="s">
        <v>177</v>
      </c>
      <c r="E497" s="228" t="s">
        <v>895</v>
      </c>
      <c r="F497" s="229" t="s">
        <v>896</v>
      </c>
      <c r="G497" s="230" t="s">
        <v>180</v>
      </c>
      <c r="H497" s="231">
        <v>59.200000000000003</v>
      </c>
      <c r="I497" s="232"/>
      <c r="J497" s="233">
        <f>ROUND(I497*H497,2)</f>
        <v>0</v>
      </c>
      <c r="K497" s="229" t="s">
        <v>181</v>
      </c>
      <c r="L497" s="45"/>
      <c r="M497" s="234" t="s">
        <v>1</v>
      </c>
      <c r="N497" s="235" t="s">
        <v>42</v>
      </c>
      <c r="O497" s="92"/>
      <c r="P497" s="236">
        <f>O497*H497</f>
        <v>0</v>
      </c>
      <c r="Q497" s="236">
        <v>0.00040000000000000002</v>
      </c>
      <c r="R497" s="236">
        <f>Q497*H497</f>
        <v>0.023680000000000003</v>
      </c>
      <c r="S497" s="236">
        <v>0</v>
      </c>
      <c r="T497" s="23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8" t="s">
        <v>295</v>
      </c>
      <c r="AT497" s="238" t="s">
        <v>177</v>
      </c>
      <c r="AU497" s="238" t="s">
        <v>87</v>
      </c>
      <c r="AY497" s="18" t="s">
        <v>175</v>
      </c>
      <c r="BE497" s="239">
        <f>IF(N497="základní",J497,0)</f>
        <v>0</v>
      </c>
      <c r="BF497" s="239">
        <f>IF(N497="snížená",J497,0)</f>
        <v>0</v>
      </c>
      <c r="BG497" s="239">
        <f>IF(N497="zákl. přenesená",J497,0)</f>
        <v>0</v>
      </c>
      <c r="BH497" s="239">
        <f>IF(N497="sníž. přenesená",J497,0)</f>
        <v>0</v>
      </c>
      <c r="BI497" s="239">
        <f>IF(N497="nulová",J497,0)</f>
        <v>0</v>
      </c>
      <c r="BJ497" s="18" t="s">
        <v>85</v>
      </c>
      <c r="BK497" s="239">
        <f>ROUND(I497*H497,2)</f>
        <v>0</v>
      </c>
      <c r="BL497" s="18" t="s">
        <v>295</v>
      </c>
      <c r="BM497" s="238" t="s">
        <v>897</v>
      </c>
    </row>
    <row r="498" s="13" customFormat="1">
      <c r="A498" s="13"/>
      <c r="B498" s="240"/>
      <c r="C498" s="241"/>
      <c r="D498" s="242" t="s">
        <v>184</v>
      </c>
      <c r="E498" s="243" t="s">
        <v>1</v>
      </c>
      <c r="F498" s="244" t="s">
        <v>291</v>
      </c>
      <c r="G498" s="241"/>
      <c r="H498" s="243" t="s">
        <v>1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0" t="s">
        <v>184</v>
      </c>
      <c r="AU498" s="250" t="s">
        <v>87</v>
      </c>
      <c r="AV498" s="13" t="s">
        <v>85</v>
      </c>
      <c r="AW498" s="13" t="s">
        <v>32</v>
      </c>
      <c r="AX498" s="13" t="s">
        <v>77</v>
      </c>
      <c r="AY498" s="250" t="s">
        <v>175</v>
      </c>
    </row>
    <row r="499" s="14" customFormat="1">
      <c r="A499" s="14"/>
      <c r="B499" s="251"/>
      <c r="C499" s="252"/>
      <c r="D499" s="242" t="s">
        <v>184</v>
      </c>
      <c r="E499" s="253" t="s">
        <v>1</v>
      </c>
      <c r="F499" s="254" t="s">
        <v>882</v>
      </c>
      <c r="G499" s="252"/>
      <c r="H499" s="255">
        <v>59.200000000000003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1" t="s">
        <v>184</v>
      </c>
      <c r="AU499" s="261" t="s">
        <v>87</v>
      </c>
      <c r="AV499" s="14" t="s">
        <v>87</v>
      </c>
      <c r="AW499" s="14" t="s">
        <v>32</v>
      </c>
      <c r="AX499" s="14" t="s">
        <v>85</v>
      </c>
      <c r="AY499" s="261" t="s">
        <v>175</v>
      </c>
    </row>
    <row r="500" s="2" customFormat="1" ht="49.05" customHeight="1">
      <c r="A500" s="39"/>
      <c r="B500" s="40"/>
      <c r="C500" s="291" t="s">
        <v>898</v>
      </c>
      <c r="D500" s="291" t="s">
        <v>587</v>
      </c>
      <c r="E500" s="292" t="s">
        <v>891</v>
      </c>
      <c r="F500" s="293" t="s">
        <v>892</v>
      </c>
      <c r="G500" s="294" t="s">
        <v>180</v>
      </c>
      <c r="H500" s="295">
        <v>74</v>
      </c>
      <c r="I500" s="296"/>
      <c r="J500" s="297">
        <f>ROUND(I500*H500,2)</f>
        <v>0</v>
      </c>
      <c r="K500" s="293" t="s">
        <v>181</v>
      </c>
      <c r="L500" s="298"/>
      <c r="M500" s="299" t="s">
        <v>1</v>
      </c>
      <c r="N500" s="300" t="s">
        <v>42</v>
      </c>
      <c r="O500" s="92"/>
      <c r="P500" s="236">
        <f>O500*H500</f>
        <v>0</v>
      </c>
      <c r="Q500" s="236">
        <v>0.0064000000000000003</v>
      </c>
      <c r="R500" s="236">
        <f>Q500*H500</f>
        <v>0.47360000000000002</v>
      </c>
      <c r="S500" s="236">
        <v>0</v>
      </c>
      <c r="T500" s="23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8" t="s">
        <v>413</v>
      </c>
      <c r="AT500" s="238" t="s">
        <v>587</v>
      </c>
      <c r="AU500" s="238" t="s">
        <v>87</v>
      </c>
      <c r="AY500" s="18" t="s">
        <v>175</v>
      </c>
      <c r="BE500" s="239">
        <f>IF(N500="základní",J500,0)</f>
        <v>0</v>
      </c>
      <c r="BF500" s="239">
        <f>IF(N500="snížená",J500,0)</f>
        <v>0</v>
      </c>
      <c r="BG500" s="239">
        <f>IF(N500="zákl. přenesená",J500,0)</f>
        <v>0</v>
      </c>
      <c r="BH500" s="239">
        <f>IF(N500="sníž. přenesená",J500,0)</f>
        <v>0</v>
      </c>
      <c r="BI500" s="239">
        <f>IF(N500="nulová",J500,0)</f>
        <v>0</v>
      </c>
      <c r="BJ500" s="18" t="s">
        <v>85</v>
      </c>
      <c r="BK500" s="239">
        <f>ROUND(I500*H500,2)</f>
        <v>0</v>
      </c>
      <c r="BL500" s="18" t="s">
        <v>295</v>
      </c>
      <c r="BM500" s="238" t="s">
        <v>899</v>
      </c>
    </row>
    <row r="501" s="13" customFormat="1">
      <c r="A501" s="13"/>
      <c r="B501" s="240"/>
      <c r="C501" s="241"/>
      <c r="D501" s="242" t="s">
        <v>184</v>
      </c>
      <c r="E501" s="243" t="s">
        <v>1</v>
      </c>
      <c r="F501" s="244" t="s">
        <v>291</v>
      </c>
      <c r="G501" s="241"/>
      <c r="H501" s="243" t="s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0" t="s">
        <v>184</v>
      </c>
      <c r="AU501" s="250" t="s">
        <v>87</v>
      </c>
      <c r="AV501" s="13" t="s">
        <v>85</v>
      </c>
      <c r="AW501" s="13" t="s">
        <v>32</v>
      </c>
      <c r="AX501" s="13" t="s">
        <v>77</v>
      </c>
      <c r="AY501" s="250" t="s">
        <v>175</v>
      </c>
    </row>
    <row r="502" s="14" customFormat="1">
      <c r="A502" s="14"/>
      <c r="B502" s="251"/>
      <c r="C502" s="252"/>
      <c r="D502" s="242" t="s">
        <v>184</v>
      </c>
      <c r="E502" s="253" t="s">
        <v>1</v>
      </c>
      <c r="F502" s="254" t="s">
        <v>882</v>
      </c>
      <c r="G502" s="252"/>
      <c r="H502" s="255">
        <v>59.200000000000003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1" t="s">
        <v>184</v>
      </c>
      <c r="AU502" s="261" t="s">
        <v>87</v>
      </c>
      <c r="AV502" s="14" t="s">
        <v>87</v>
      </c>
      <c r="AW502" s="14" t="s">
        <v>32</v>
      </c>
      <c r="AX502" s="14" t="s">
        <v>85</v>
      </c>
      <c r="AY502" s="261" t="s">
        <v>175</v>
      </c>
    </row>
    <row r="503" s="14" customFormat="1">
      <c r="A503" s="14"/>
      <c r="B503" s="251"/>
      <c r="C503" s="252"/>
      <c r="D503" s="242" t="s">
        <v>184</v>
      </c>
      <c r="E503" s="252"/>
      <c r="F503" s="254" t="s">
        <v>900</v>
      </c>
      <c r="G503" s="252"/>
      <c r="H503" s="255">
        <v>74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184</v>
      </c>
      <c r="AU503" s="261" t="s">
        <v>87</v>
      </c>
      <c r="AV503" s="14" t="s">
        <v>87</v>
      </c>
      <c r="AW503" s="14" t="s">
        <v>4</v>
      </c>
      <c r="AX503" s="14" t="s">
        <v>85</v>
      </c>
      <c r="AY503" s="261" t="s">
        <v>175</v>
      </c>
    </row>
    <row r="504" s="2" customFormat="1" ht="33" customHeight="1">
      <c r="A504" s="39"/>
      <c r="B504" s="40"/>
      <c r="C504" s="227" t="s">
        <v>470</v>
      </c>
      <c r="D504" s="227" t="s">
        <v>177</v>
      </c>
      <c r="E504" s="228" t="s">
        <v>901</v>
      </c>
      <c r="F504" s="229" t="s">
        <v>902</v>
      </c>
      <c r="G504" s="230" t="s">
        <v>378</v>
      </c>
      <c r="H504" s="231">
        <v>2.1869999999999998</v>
      </c>
      <c r="I504" s="232"/>
      <c r="J504" s="233">
        <f>ROUND(I504*H504,2)</f>
        <v>0</v>
      </c>
      <c r="K504" s="229" t="s">
        <v>181</v>
      </c>
      <c r="L504" s="45"/>
      <c r="M504" s="234" t="s">
        <v>1</v>
      </c>
      <c r="N504" s="235" t="s">
        <v>42</v>
      </c>
      <c r="O504" s="92"/>
      <c r="P504" s="236">
        <f>O504*H504</f>
        <v>0</v>
      </c>
      <c r="Q504" s="236">
        <v>0</v>
      </c>
      <c r="R504" s="236">
        <f>Q504*H504</f>
        <v>0</v>
      </c>
      <c r="S504" s="236">
        <v>0</v>
      </c>
      <c r="T504" s="23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8" t="s">
        <v>295</v>
      </c>
      <c r="AT504" s="238" t="s">
        <v>177</v>
      </c>
      <c r="AU504" s="238" t="s">
        <v>87</v>
      </c>
      <c r="AY504" s="18" t="s">
        <v>175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8" t="s">
        <v>85</v>
      </c>
      <c r="BK504" s="239">
        <f>ROUND(I504*H504,2)</f>
        <v>0</v>
      </c>
      <c r="BL504" s="18" t="s">
        <v>295</v>
      </c>
      <c r="BM504" s="238" t="s">
        <v>903</v>
      </c>
    </row>
    <row r="505" s="12" customFormat="1" ht="22.8" customHeight="1">
      <c r="A505" s="12"/>
      <c r="B505" s="211"/>
      <c r="C505" s="212"/>
      <c r="D505" s="213" t="s">
        <v>76</v>
      </c>
      <c r="E505" s="225" t="s">
        <v>418</v>
      </c>
      <c r="F505" s="225" t="s">
        <v>419</v>
      </c>
      <c r="G505" s="212"/>
      <c r="H505" s="212"/>
      <c r="I505" s="215"/>
      <c r="J505" s="226">
        <f>BK505</f>
        <v>0</v>
      </c>
      <c r="K505" s="212"/>
      <c r="L505" s="217"/>
      <c r="M505" s="218"/>
      <c r="N505" s="219"/>
      <c r="O505" s="219"/>
      <c r="P505" s="220">
        <f>SUM(P506:P514)</f>
        <v>0</v>
      </c>
      <c r="Q505" s="219"/>
      <c r="R505" s="220">
        <f>SUM(R506:R514)</f>
        <v>0.80347058000000005</v>
      </c>
      <c r="S505" s="219"/>
      <c r="T505" s="221">
        <f>SUM(T506:T514)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22" t="s">
        <v>87</v>
      </c>
      <c r="AT505" s="223" t="s">
        <v>76</v>
      </c>
      <c r="AU505" s="223" t="s">
        <v>85</v>
      </c>
      <c r="AY505" s="222" t="s">
        <v>175</v>
      </c>
      <c r="BK505" s="224">
        <f>SUM(BK506:BK514)</f>
        <v>0</v>
      </c>
    </row>
    <row r="506" s="2" customFormat="1" ht="24.15" customHeight="1">
      <c r="A506" s="39"/>
      <c r="B506" s="40"/>
      <c r="C506" s="227" t="s">
        <v>904</v>
      </c>
      <c r="D506" s="227" t="s">
        <v>177</v>
      </c>
      <c r="E506" s="228" t="s">
        <v>905</v>
      </c>
      <c r="F506" s="229" t="s">
        <v>906</v>
      </c>
      <c r="G506" s="230" t="s">
        <v>180</v>
      </c>
      <c r="H506" s="231">
        <v>189.22999999999999</v>
      </c>
      <c r="I506" s="232"/>
      <c r="J506" s="233">
        <f>ROUND(I506*H506,2)</f>
        <v>0</v>
      </c>
      <c r="K506" s="229" t="s">
        <v>181</v>
      </c>
      <c r="L506" s="45"/>
      <c r="M506" s="234" t="s">
        <v>1</v>
      </c>
      <c r="N506" s="235" t="s">
        <v>42</v>
      </c>
      <c r="O506" s="92"/>
      <c r="P506" s="236">
        <f>O506*H506</f>
        <v>0</v>
      </c>
      <c r="Q506" s="236">
        <v>0</v>
      </c>
      <c r="R506" s="236">
        <f>Q506*H506</f>
        <v>0</v>
      </c>
      <c r="S506" s="236">
        <v>0</v>
      </c>
      <c r="T506" s="237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8" t="s">
        <v>295</v>
      </c>
      <c r="AT506" s="238" t="s">
        <v>177</v>
      </c>
      <c r="AU506" s="238" t="s">
        <v>87</v>
      </c>
      <c r="AY506" s="18" t="s">
        <v>175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8" t="s">
        <v>85</v>
      </c>
      <c r="BK506" s="239">
        <f>ROUND(I506*H506,2)</f>
        <v>0</v>
      </c>
      <c r="BL506" s="18" t="s">
        <v>295</v>
      </c>
      <c r="BM506" s="238" t="s">
        <v>907</v>
      </c>
    </row>
    <row r="507" s="13" customFormat="1">
      <c r="A507" s="13"/>
      <c r="B507" s="240"/>
      <c r="C507" s="241"/>
      <c r="D507" s="242" t="s">
        <v>184</v>
      </c>
      <c r="E507" s="243" t="s">
        <v>1</v>
      </c>
      <c r="F507" s="244" t="s">
        <v>618</v>
      </c>
      <c r="G507" s="241"/>
      <c r="H507" s="243" t="s">
        <v>1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0" t="s">
        <v>184</v>
      </c>
      <c r="AU507" s="250" t="s">
        <v>87</v>
      </c>
      <c r="AV507" s="13" t="s">
        <v>85</v>
      </c>
      <c r="AW507" s="13" t="s">
        <v>32</v>
      </c>
      <c r="AX507" s="13" t="s">
        <v>77</v>
      </c>
      <c r="AY507" s="250" t="s">
        <v>175</v>
      </c>
    </row>
    <row r="508" s="14" customFormat="1">
      <c r="A508" s="14"/>
      <c r="B508" s="251"/>
      <c r="C508" s="252"/>
      <c r="D508" s="242" t="s">
        <v>184</v>
      </c>
      <c r="E508" s="253" t="s">
        <v>1</v>
      </c>
      <c r="F508" s="254" t="s">
        <v>601</v>
      </c>
      <c r="G508" s="252"/>
      <c r="H508" s="255">
        <v>189.22999999999999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1" t="s">
        <v>184</v>
      </c>
      <c r="AU508" s="261" t="s">
        <v>87</v>
      </c>
      <c r="AV508" s="14" t="s">
        <v>87</v>
      </c>
      <c r="AW508" s="14" t="s">
        <v>32</v>
      </c>
      <c r="AX508" s="14" t="s">
        <v>77</v>
      </c>
      <c r="AY508" s="261" t="s">
        <v>175</v>
      </c>
    </row>
    <row r="509" s="15" customFormat="1">
      <c r="A509" s="15"/>
      <c r="B509" s="262"/>
      <c r="C509" s="263"/>
      <c r="D509" s="242" t="s">
        <v>184</v>
      </c>
      <c r="E509" s="264" t="s">
        <v>1</v>
      </c>
      <c r="F509" s="265" t="s">
        <v>191</v>
      </c>
      <c r="G509" s="263"/>
      <c r="H509" s="266">
        <v>189.22999999999999</v>
      </c>
      <c r="I509" s="267"/>
      <c r="J509" s="263"/>
      <c r="K509" s="263"/>
      <c r="L509" s="268"/>
      <c r="M509" s="269"/>
      <c r="N509" s="270"/>
      <c r="O509" s="270"/>
      <c r="P509" s="270"/>
      <c r="Q509" s="270"/>
      <c r="R509" s="270"/>
      <c r="S509" s="270"/>
      <c r="T509" s="271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2" t="s">
        <v>184</v>
      </c>
      <c r="AU509" s="272" t="s">
        <v>87</v>
      </c>
      <c r="AV509" s="15" t="s">
        <v>182</v>
      </c>
      <c r="AW509" s="15" t="s">
        <v>32</v>
      </c>
      <c r="AX509" s="15" t="s">
        <v>85</v>
      </c>
      <c r="AY509" s="272" t="s">
        <v>175</v>
      </c>
    </row>
    <row r="510" s="2" customFormat="1" ht="24.15" customHeight="1">
      <c r="A510" s="39"/>
      <c r="B510" s="40"/>
      <c r="C510" s="291" t="s">
        <v>908</v>
      </c>
      <c r="D510" s="291" t="s">
        <v>587</v>
      </c>
      <c r="E510" s="292" t="s">
        <v>909</v>
      </c>
      <c r="F510" s="293" t="s">
        <v>910</v>
      </c>
      <c r="G510" s="294" t="s">
        <v>180</v>
      </c>
      <c r="H510" s="295">
        <v>208.15299999999999</v>
      </c>
      <c r="I510" s="296"/>
      <c r="J510" s="297">
        <f>ROUND(I510*H510,2)</f>
        <v>0</v>
      </c>
      <c r="K510" s="293" t="s">
        <v>181</v>
      </c>
      <c r="L510" s="298"/>
      <c r="M510" s="299" t="s">
        <v>1</v>
      </c>
      <c r="N510" s="300" t="s">
        <v>42</v>
      </c>
      <c r="O510" s="92"/>
      <c r="P510" s="236">
        <f>O510*H510</f>
        <v>0</v>
      </c>
      <c r="Q510" s="236">
        <v>0.0038600000000000001</v>
      </c>
      <c r="R510" s="236">
        <f>Q510*H510</f>
        <v>0.80347058000000005</v>
      </c>
      <c r="S510" s="236">
        <v>0</v>
      </c>
      <c r="T510" s="23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8" t="s">
        <v>230</v>
      </c>
      <c r="AT510" s="238" t="s">
        <v>587</v>
      </c>
      <c r="AU510" s="238" t="s">
        <v>87</v>
      </c>
      <c r="AY510" s="18" t="s">
        <v>175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8" t="s">
        <v>85</v>
      </c>
      <c r="BK510" s="239">
        <f>ROUND(I510*H510,2)</f>
        <v>0</v>
      </c>
      <c r="BL510" s="18" t="s">
        <v>182</v>
      </c>
      <c r="BM510" s="238" t="s">
        <v>911</v>
      </c>
    </row>
    <row r="511" s="14" customFormat="1">
      <c r="A511" s="14"/>
      <c r="B511" s="251"/>
      <c r="C511" s="252"/>
      <c r="D511" s="242" t="s">
        <v>184</v>
      </c>
      <c r="E511" s="253" t="s">
        <v>1</v>
      </c>
      <c r="F511" s="254" t="s">
        <v>605</v>
      </c>
      <c r="G511" s="252"/>
      <c r="H511" s="255">
        <v>189.22999999999999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1" t="s">
        <v>184</v>
      </c>
      <c r="AU511" s="261" t="s">
        <v>87</v>
      </c>
      <c r="AV511" s="14" t="s">
        <v>87</v>
      </c>
      <c r="AW511" s="14" t="s">
        <v>32</v>
      </c>
      <c r="AX511" s="14" t="s">
        <v>85</v>
      </c>
      <c r="AY511" s="261" t="s">
        <v>175</v>
      </c>
    </row>
    <row r="512" s="14" customFormat="1">
      <c r="A512" s="14"/>
      <c r="B512" s="251"/>
      <c r="C512" s="252"/>
      <c r="D512" s="242" t="s">
        <v>184</v>
      </c>
      <c r="E512" s="252"/>
      <c r="F512" s="254" t="s">
        <v>912</v>
      </c>
      <c r="G512" s="252"/>
      <c r="H512" s="255">
        <v>208.15299999999999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1" t="s">
        <v>184</v>
      </c>
      <c r="AU512" s="261" t="s">
        <v>87</v>
      </c>
      <c r="AV512" s="14" t="s">
        <v>87</v>
      </c>
      <c r="AW512" s="14" t="s">
        <v>4</v>
      </c>
      <c r="AX512" s="14" t="s">
        <v>85</v>
      </c>
      <c r="AY512" s="261" t="s">
        <v>175</v>
      </c>
    </row>
    <row r="513" s="2" customFormat="1" ht="24.15" customHeight="1">
      <c r="A513" s="39"/>
      <c r="B513" s="40"/>
      <c r="C513" s="227" t="s">
        <v>913</v>
      </c>
      <c r="D513" s="227" t="s">
        <v>177</v>
      </c>
      <c r="E513" s="228" t="s">
        <v>914</v>
      </c>
      <c r="F513" s="229" t="s">
        <v>915</v>
      </c>
      <c r="G513" s="230" t="s">
        <v>378</v>
      </c>
      <c r="H513" s="231">
        <v>0.80300000000000005</v>
      </c>
      <c r="I513" s="232"/>
      <c r="J513" s="233">
        <f>ROUND(I513*H513,2)</f>
        <v>0</v>
      </c>
      <c r="K513" s="229" t="s">
        <v>181</v>
      </c>
      <c r="L513" s="45"/>
      <c r="M513" s="234" t="s">
        <v>1</v>
      </c>
      <c r="N513" s="235" t="s">
        <v>42</v>
      </c>
      <c r="O513" s="92"/>
      <c r="P513" s="236">
        <f>O513*H513</f>
        <v>0</v>
      </c>
      <c r="Q513" s="236">
        <v>0</v>
      </c>
      <c r="R513" s="236">
        <f>Q513*H513</f>
        <v>0</v>
      </c>
      <c r="S513" s="236">
        <v>0</v>
      </c>
      <c r="T513" s="23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8" t="s">
        <v>295</v>
      </c>
      <c r="AT513" s="238" t="s">
        <v>177</v>
      </c>
      <c r="AU513" s="238" t="s">
        <v>87</v>
      </c>
      <c r="AY513" s="18" t="s">
        <v>175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8" t="s">
        <v>85</v>
      </c>
      <c r="BK513" s="239">
        <f>ROUND(I513*H513,2)</f>
        <v>0</v>
      </c>
      <c r="BL513" s="18" t="s">
        <v>295</v>
      </c>
      <c r="BM513" s="238" t="s">
        <v>916</v>
      </c>
    </row>
    <row r="514" s="14" customFormat="1">
      <c r="A514" s="14"/>
      <c r="B514" s="251"/>
      <c r="C514" s="252"/>
      <c r="D514" s="242" t="s">
        <v>184</v>
      </c>
      <c r="E514" s="253" t="s">
        <v>1</v>
      </c>
      <c r="F514" s="254" t="s">
        <v>917</v>
      </c>
      <c r="G514" s="252"/>
      <c r="H514" s="255">
        <v>0.80300000000000005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1" t="s">
        <v>184</v>
      </c>
      <c r="AU514" s="261" t="s">
        <v>87</v>
      </c>
      <c r="AV514" s="14" t="s">
        <v>87</v>
      </c>
      <c r="AW514" s="14" t="s">
        <v>32</v>
      </c>
      <c r="AX514" s="14" t="s">
        <v>85</v>
      </c>
      <c r="AY514" s="261" t="s">
        <v>175</v>
      </c>
    </row>
    <row r="515" s="12" customFormat="1" ht="22.8" customHeight="1">
      <c r="A515" s="12"/>
      <c r="B515" s="211"/>
      <c r="C515" s="212"/>
      <c r="D515" s="213" t="s">
        <v>76</v>
      </c>
      <c r="E515" s="225" t="s">
        <v>453</v>
      </c>
      <c r="F515" s="225" t="s">
        <v>454</v>
      </c>
      <c r="G515" s="212"/>
      <c r="H515" s="212"/>
      <c r="I515" s="215"/>
      <c r="J515" s="226">
        <f>BK515</f>
        <v>0</v>
      </c>
      <c r="K515" s="212"/>
      <c r="L515" s="217"/>
      <c r="M515" s="218"/>
      <c r="N515" s="219"/>
      <c r="O515" s="219"/>
      <c r="P515" s="220">
        <f>SUM(P516:P609)</f>
        <v>0</v>
      </c>
      <c r="Q515" s="219"/>
      <c r="R515" s="220">
        <f>SUM(R516:R609)</f>
        <v>3.8157208200000001</v>
      </c>
      <c r="S515" s="219"/>
      <c r="T515" s="221">
        <f>SUM(T516:T609)</f>
        <v>0.28000000000000003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22" t="s">
        <v>87</v>
      </c>
      <c r="AT515" s="223" t="s">
        <v>76</v>
      </c>
      <c r="AU515" s="223" t="s">
        <v>85</v>
      </c>
      <c r="AY515" s="222" t="s">
        <v>175</v>
      </c>
      <c r="BK515" s="224">
        <f>SUM(BK516:BK609)</f>
        <v>0</v>
      </c>
    </row>
    <row r="516" s="2" customFormat="1" ht="24.15" customHeight="1">
      <c r="A516" s="39"/>
      <c r="B516" s="40"/>
      <c r="C516" s="227" t="s">
        <v>918</v>
      </c>
      <c r="D516" s="227" t="s">
        <v>177</v>
      </c>
      <c r="E516" s="228" t="s">
        <v>919</v>
      </c>
      <c r="F516" s="229" t="s">
        <v>920</v>
      </c>
      <c r="G516" s="230" t="s">
        <v>180</v>
      </c>
      <c r="H516" s="231">
        <v>44.299999999999997</v>
      </c>
      <c r="I516" s="232"/>
      <c r="J516" s="233">
        <f>ROUND(I516*H516,2)</f>
        <v>0</v>
      </c>
      <c r="K516" s="229" t="s">
        <v>181</v>
      </c>
      <c r="L516" s="45"/>
      <c r="M516" s="234" t="s">
        <v>1</v>
      </c>
      <c r="N516" s="235" t="s">
        <v>42</v>
      </c>
      <c r="O516" s="92"/>
      <c r="P516" s="236">
        <f>O516*H516</f>
        <v>0</v>
      </c>
      <c r="Q516" s="236">
        <v>0.03236</v>
      </c>
      <c r="R516" s="236">
        <f>Q516*H516</f>
        <v>1.4335479999999998</v>
      </c>
      <c r="S516" s="236">
        <v>0</v>
      </c>
      <c r="T516" s="237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8" t="s">
        <v>295</v>
      </c>
      <c r="AT516" s="238" t="s">
        <v>177</v>
      </c>
      <c r="AU516" s="238" t="s">
        <v>87</v>
      </c>
      <c r="AY516" s="18" t="s">
        <v>175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8" t="s">
        <v>85</v>
      </c>
      <c r="BK516" s="239">
        <f>ROUND(I516*H516,2)</f>
        <v>0</v>
      </c>
      <c r="BL516" s="18" t="s">
        <v>295</v>
      </c>
      <c r="BM516" s="238" t="s">
        <v>921</v>
      </c>
    </row>
    <row r="517" s="13" customFormat="1">
      <c r="A517" s="13"/>
      <c r="B517" s="240"/>
      <c r="C517" s="241"/>
      <c r="D517" s="242" t="s">
        <v>184</v>
      </c>
      <c r="E517" s="243" t="s">
        <v>1</v>
      </c>
      <c r="F517" s="244" t="s">
        <v>291</v>
      </c>
      <c r="G517" s="241"/>
      <c r="H517" s="243" t="s">
        <v>1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0" t="s">
        <v>184</v>
      </c>
      <c r="AU517" s="250" t="s">
        <v>87</v>
      </c>
      <c r="AV517" s="13" t="s">
        <v>85</v>
      </c>
      <c r="AW517" s="13" t="s">
        <v>32</v>
      </c>
      <c r="AX517" s="13" t="s">
        <v>77</v>
      </c>
      <c r="AY517" s="250" t="s">
        <v>175</v>
      </c>
    </row>
    <row r="518" s="13" customFormat="1">
      <c r="A518" s="13"/>
      <c r="B518" s="240"/>
      <c r="C518" s="241"/>
      <c r="D518" s="242" t="s">
        <v>184</v>
      </c>
      <c r="E518" s="243" t="s">
        <v>1</v>
      </c>
      <c r="F518" s="244" t="s">
        <v>209</v>
      </c>
      <c r="G518" s="241"/>
      <c r="H518" s="243" t="s">
        <v>1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0" t="s">
        <v>184</v>
      </c>
      <c r="AU518" s="250" t="s">
        <v>87</v>
      </c>
      <c r="AV518" s="13" t="s">
        <v>85</v>
      </c>
      <c r="AW518" s="13" t="s">
        <v>32</v>
      </c>
      <c r="AX518" s="13" t="s">
        <v>77</v>
      </c>
      <c r="AY518" s="250" t="s">
        <v>175</v>
      </c>
    </row>
    <row r="519" s="14" customFormat="1">
      <c r="A519" s="14"/>
      <c r="B519" s="251"/>
      <c r="C519" s="252"/>
      <c r="D519" s="242" t="s">
        <v>184</v>
      </c>
      <c r="E519" s="253" t="s">
        <v>1</v>
      </c>
      <c r="F519" s="254" t="s">
        <v>922</v>
      </c>
      <c r="G519" s="252"/>
      <c r="H519" s="255">
        <v>54.149999999999999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1" t="s">
        <v>184</v>
      </c>
      <c r="AU519" s="261" t="s">
        <v>87</v>
      </c>
      <c r="AV519" s="14" t="s">
        <v>87</v>
      </c>
      <c r="AW519" s="14" t="s">
        <v>32</v>
      </c>
      <c r="AX519" s="14" t="s">
        <v>77</v>
      </c>
      <c r="AY519" s="261" t="s">
        <v>175</v>
      </c>
    </row>
    <row r="520" s="14" customFormat="1">
      <c r="A520" s="14"/>
      <c r="B520" s="251"/>
      <c r="C520" s="252"/>
      <c r="D520" s="242" t="s">
        <v>184</v>
      </c>
      <c r="E520" s="253" t="s">
        <v>1</v>
      </c>
      <c r="F520" s="254" t="s">
        <v>923</v>
      </c>
      <c r="G520" s="252"/>
      <c r="H520" s="255">
        <v>-8.2739999999999991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1" t="s">
        <v>184</v>
      </c>
      <c r="AU520" s="261" t="s">
        <v>87</v>
      </c>
      <c r="AV520" s="14" t="s">
        <v>87</v>
      </c>
      <c r="AW520" s="14" t="s">
        <v>32</v>
      </c>
      <c r="AX520" s="14" t="s">
        <v>77</v>
      </c>
      <c r="AY520" s="261" t="s">
        <v>175</v>
      </c>
    </row>
    <row r="521" s="14" customFormat="1">
      <c r="A521" s="14"/>
      <c r="B521" s="251"/>
      <c r="C521" s="252"/>
      <c r="D521" s="242" t="s">
        <v>184</v>
      </c>
      <c r="E521" s="253" t="s">
        <v>1</v>
      </c>
      <c r="F521" s="254" t="s">
        <v>347</v>
      </c>
      <c r="G521" s="252"/>
      <c r="H521" s="255">
        <v>-1.5760000000000001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1" t="s">
        <v>184</v>
      </c>
      <c r="AU521" s="261" t="s">
        <v>87</v>
      </c>
      <c r="AV521" s="14" t="s">
        <v>87</v>
      </c>
      <c r="AW521" s="14" t="s">
        <v>32</v>
      </c>
      <c r="AX521" s="14" t="s">
        <v>77</v>
      </c>
      <c r="AY521" s="261" t="s">
        <v>175</v>
      </c>
    </row>
    <row r="522" s="15" customFormat="1">
      <c r="A522" s="15"/>
      <c r="B522" s="262"/>
      <c r="C522" s="263"/>
      <c r="D522" s="242" t="s">
        <v>184</v>
      </c>
      <c r="E522" s="264" t="s">
        <v>1</v>
      </c>
      <c r="F522" s="265" t="s">
        <v>191</v>
      </c>
      <c r="G522" s="263"/>
      <c r="H522" s="266">
        <v>44.299999999999997</v>
      </c>
      <c r="I522" s="267"/>
      <c r="J522" s="263"/>
      <c r="K522" s="263"/>
      <c r="L522" s="268"/>
      <c r="M522" s="269"/>
      <c r="N522" s="270"/>
      <c r="O522" s="270"/>
      <c r="P522" s="270"/>
      <c r="Q522" s="270"/>
      <c r="R522" s="270"/>
      <c r="S522" s="270"/>
      <c r="T522" s="271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2" t="s">
        <v>184</v>
      </c>
      <c r="AU522" s="272" t="s">
        <v>87</v>
      </c>
      <c r="AV522" s="15" t="s">
        <v>182</v>
      </c>
      <c r="AW522" s="15" t="s">
        <v>32</v>
      </c>
      <c r="AX522" s="15" t="s">
        <v>85</v>
      </c>
      <c r="AY522" s="272" t="s">
        <v>175</v>
      </c>
    </row>
    <row r="523" s="2" customFormat="1" ht="33" customHeight="1">
      <c r="A523" s="39"/>
      <c r="B523" s="40"/>
      <c r="C523" s="227" t="s">
        <v>924</v>
      </c>
      <c r="D523" s="227" t="s">
        <v>177</v>
      </c>
      <c r="E523" s="228" t="s">
        <v>925</v>
      </c>
      <c r="F523" s="229" t="s">
        <v>926</v>
      </c>
      <c r="G523" s="230" t="s">
        <v>180</v>
      </c>
      <c r="H523" s="231">
        <v>3.7999999999999998</v>
      </c>
      <c r="I523" s="232"/>
      <c r="J523" s="233">
        <f>ROUND(I523*H523,2)</f>
        <v>0</v>
      </c>
      <c r="K523" s="229" t="s">
        <v>181</v>
      </c>
      <c r="L523" s="45"/>
      <c r="M523" s="234" t="s">
        <v>1</v>
      </c>
      <c r="N523" s="235" t="s">
        <v>42</v>
      </c>
      <c r="O523" s="92"/>
      <c r="P523" s="236">
        <f>O523*H523</f>
        <v>0</v>
      </c>
      <c r="Q523" s="236">
        <v>0.053530000000000001</v>
      </c>
      <c r="R523" s="236">
        <f>Q523*H523</f>
        <v>0.20341399999999998</v>
      </c>
      <c r="S523" s="236">
        <v>0</v>
      </c>
      <c r="T523" s="23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8" t="s">
        <v>295</v>
      </c>
      <c r="AT523" s="238" t="s">
        <v>177</v>
      </c>
      <c r="AU523" s="238" t="s">
        <v>87</v>
      </c>
      <c r="AY523" s="18" t="s">
        <v>175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8" t="s">
        <v>85</v>
      </c>
      <c r="BK523" s="239">
        <f>ROUND(I523*H523,2)</f>
        <v>0</v>
      </c>
      <c r="BL523" s="18" t="s">
        <v>295</v>
      </c>
      <c r="BM523" s="238" t="s">
        <v>927</v>
      </c>
    </row>
    <row r="524" s="13" customFormat="1">
      <c r="A524" s="13"/>
      <c r="B524" s="240"/>
      <c r="C524" s="241"/>
      <c r="D524" s="242" t="s">
        <v>184</v>
      </c>
      <c r="E524" s="243" t="s">
        <v>1</v>
      </c>
      <c r="F524" s="244" t="s">
        <v>291</v>
      </c>
      <c r="G524" s="241"/>
      <c r="H524" s="243" t="s">
        <v>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0" t="s">
        <v>184</v>
      </c>
      <c r="AU524" s="250" t="s">
        <v>87</v>
      </c>
      <c r="AV524" s="13" t="s">
        <v>85</v>
      </c>
      <c r="AW524" s="13" t="s">
        <v>32</v>
      </c>
      <c r="AX524" s="13" t="s">
        <v>77</v>
      </c>
      <c r="AY524" s="250" t="s">
        <v>175</v>
      </c>
    </row>
    <row r="525" s="13" customFormat="1">
      <c r="A525" s="13"/>
      <c r="B525" s="240"/>
      <c r="C525" s="241"/>
      <c r="D525" s="242" t="s">
        <v>184</v>
      </c>
      <c r="E525" s="243" t="s">
        <v>1</v>
      </c>
      <c r="F525" s="244" t="s">
        <v>209</v>
      </c>
      <c r="G525" s="241"/>
      <c r="H525" s="243" t="s">
        <v>1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0" t="s">
        <v>184</v>
      </c>
      <c r="AU525" s="250" t="s">
        <v>87</v>
      </c>
      <c r="AV525" s="13" t="s">
        <v>85</v>
      </c>
      <c r="AW525" s="13" t="s">
        <v>32</v>
      </c>
      <c r="AX525" s="13" t="s">
        <v>77</v>
      </c>
      <c r="AY525" s="250" t="s">
        <v>175</v>
      </c>
    </row>
    <row r="526" s="14" customFormat="1">
      <c r="A526" s="14"/>
      <c r="B526" s="251"/>
      <c r="C526" s="252"/>
      <c r="D526" s="242" t="s">
        <v>184</v>
      </c>
      <c r="E526" s="253" t="s">
        <v>1</v>
      </c>
      <c r="F526" s="254" t="s">
        <v>928</v>
      </c>
      <c r="G526" s="252"/>
      <c r="H526" s="255">
        <v>3.7999999999999998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184</v>
      </c>
      <c r="AU526" s="261" t="s">
        <v>87</v>
      </c>
      <c r="AV526" s="14" t="s">
        <v>87</v>
      </c>
      <c r="AW526" s="14" t="s">
        <v>32</v>
      </c>
      <c r="AX526" s="14" t="s">
        <v>85</v>
      </c>
      <c r="AY526" s="261" t="s">
        <v>175</v>
      </c>
    </row>
    <row r="527" s="2" customFormat="1" ht="16.5" customHeight="1">
      <c r="A527" s="39"/>
      <c r="B527" s="40"/>
      <c r="C527" s="227" t="s">
        <v>929</v>
      </c>
      <c r="D527" s="227" t="s">
        <v>177</v>
      </c>
      <c r="E527" s="228" t="s">
        <v>930</v>
      </c>
      <c r="F527" s="229" t="s">
        <v>931</v>
      </c>
      <c r="G527" s="230" t="s">
        <v>180</v>
      </c>
      <c r="H527" s="231">
        <v>2.7000000000000002</v>
      </c>
      <c r="I527" s="232"/>
      <c r="J527" s="233">
        <f>ROUND(I527*H527,2)</f>
        <v>0</v>
      </c>
      <c r="K527" s="229" t="s">
        <v>271</v>
      </c>
      <c r="L527" s="45"/>
      <c r="M527" s="234" t="s">
        <v>1</v>
      </c>
      <c r="N527" s="235" t="s">
        <v>42</v>
      </c>
      <c r="O527" s="92"/>
      <c r="P527" s="236">
        <f>O527*H527</f>
        <v>0</v>
      </c>
      <c r="Q527" s="236">
        <v>0.075439999999999993</v>
      </c>
      <c r="R527" s="236">
        <f>Q527*H527</f>
        <v>0.20368800000000001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295</v>
      </c>
      <c r="AT527" s="238" t="s">
        <v>177</v>
      </c>
      <c r="AU527" s="238" t="s">
        <v>87</v>
      </c>
      <c r="AY527" s="18" t="s">
        <v>175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85</v>
      </c>
      <c r="BK527" s="239">
        <f>ROUND(I527*H527,2)</f>
        <v>0</v>
      </c>
      <c r="BL527" s="18" t="s">
        <v>295</v>
      </c>
      <c r="BM527" s="238" t="s">
        <v>932</v>
      </c>
    </row>
    <row r="528" s="13" customFormat="1">
      <c r="A528" s="13"/>
      <c r="B528" s="240"/>
      <c r="C528" s="241"/>
      <c r="D528" s="242" t="s">
        <v>184</v>
      </c>
      <c r="E528" s="243" t="s">
        <v>1</v>
      </c>
      <c r="F528" s="244" t="s">
        <v>209</v>
      </c>
      <c r="G528" s="241"/>
      <c r="H528" s="243" t="s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0" t="s">
        <v>184</v>
      </c>
      <c r="AU528" s="250" t="s">
        <v>87</v>
      </c>
      <c r="AV528" s="13" t="s">
        <v>85</v>
      </c>
      <c r="AW528" s="13" t="s">
        <v>32</v>
      </c>
      <c r="AX528" s="13" t="s">
        <v>77</v>
      </c>
      <c r="AY528" s="250" t="s">
        <v>175</v>
      </c>
    </row>
    <row r="529" s="14" customFormat="1">
      <c r="A529" s="14"/>
      <c r="B529" s="251"/>
      <c r="C529" s="252"/>
      <c r="D529" s="242" t="s">
        <v>184</v>
      </c>
      <c r="E529" s="253" t="s">
        <v>1</v>
      </c>
      <c r="F529" s="254" t="s">
        <v>933</v>
      </c>
      <c r="G529" s="252"/>
      <c r="H529" s="255">
        <v>2.7000000000000002</v>
      </c>
      <c r="I529" s="256"/>
      <c r="J529" s="252"/>
      <c r="K529" s="252"/>
      <c r="L529" s="257"/>
      <c r="M529" s="258"/>
      <c r="N529" s="259"/>
      <c r="O529" s="259"/>
      <c r="P529" s="259"/>
      <c r="Q529" s="259"/>
      <c r="R529" s="259"/>
      <c r="S529" s="259"/>
      <c r="T529" s="26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1" t="s">
        <v>184</v>
      </c>
      <c r="AU529" s="261" t="s">
        <v>87</v>
      </c>
      <c r="AV529" s="14" t="s">
        <v>87</v>
      </c>
      <c r="AW529" s="14" t="s">
        <v>32</v>
      </c>
      <c r="AX529" s="14" t="s">
        <v>85</v>
      </c>
      <c r="AY529" s="261" t="s">
        <v>175</v>
      </c>
    </row>
    <row r="530" s="2" customFormat="1" ht="16.5" customHeight="1">
      <c r="A530" s="39"/>
      <c r="B530" s="40"/>
      <c r="C530" s="227" t="s">
        <v>934</v>
      </c>
      <c r="D530" s="227" t="s">
        <v>177</v>
      </c>
      <c r="E530" s="228" t="s">
        <v>935</v>
      </c>
      <c r="F530" s="229" t="s">
        <v>936</v>
      </c>
      <c r="G530" s="230" t="s">
        <v>180</v>
      </c>
      <c r="H530" s="231">
        <v>101.59999999999999</v>
      </c>
      <c r="I530" s="232"/>
      <c r="J530" s="233">
        <f>ROUND(I530*H530,2)</f>
        <v>0</v>
      </c>
      <c r="K530" s="229" t="s">
        <v>181</v>
      </c>
      <c r="L530" s="45"/>
      <c r="M530" s="234" t="s">
        <v>1</v>
      </c>
      <c r="N530" s="235" t="s">
        <v>42</v>
      </c>
      <c r="O530" s="92"/>
      <c r="P530" s="236">
        <f>O530*H530</f>
        <v>0</v>
      </c>
      <c r="Q530" s="236">
        <v>0.0014</v>
      </c>
      <c r="R530" s="236">
        <f>Q530*H530</f>
        <v>0.14223999999999998</v>
      </c>
      <c r="S530" s="236">
        <v>0</v>
      </c>
      <c r="T530" s="237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8" t="s">
        <v>295</v>
      </c>
      <c r="AT530" s="238" t="s">
        <v>177</v>
      </c>
      <c r="AU530" s="238" t="s">
        <v>87</v>
      </c>
      <c r="AY530" s="18" t="s">
        <v>175</v>
      </c>
      <c r="BE530" s="239">
        <f>IF(N530="základní",J530,0)</f>
        <v>0</v>
      </c>
      <c r="BF530" s="239">
        <f>IF(N530="snížená",J530,0)</f>
        <v>0</v>
      </c>
      <c r="BG530" s="239">
        <f>IF(N530="zákl. přenesená",J530,0)</f>
        <v>0</v>
      </c>
      <c r="BH530" s="239">
        <f>IF(N530="sníž. přenesená",J530,0)</f>
        <v>0</v>
      </c>
      <c r="BI530" s="239">
        <f>IF(N530="nulová",J530,0)</f>
        <v>0</v>
      </c>
      <c r="BJ530" s="18" t="s">
        <v>85</v>
      </c>
      <c r="BK530" s="239">
        <f>ROUND(I530*H530,2)</f>
        <v>0</v>
      </c>
      <c r="BL530" s="18" t="s">
        <v>295</v>
      </c>
      <c r="BM530" s="238" t="s">
        <v>937</v>
      </c>
    </row>
    <row r="531" s="14" customFormat="1">
      <c r="A531" s="14"/>
      <c r="B531" s="251"/>
      <c r="C531" s="252"/>
      <c r="D531" s="242" t="s">
        <v>184</v>
      </c>
      <c r="E531" s="253" t="s">
        <v>1</v>
      </c>
      <c r="F531" s="254" t="s">
        <v>938</v>
      </c>
      <c r="G531" s="252"/>
      <c r="H531" s="255">
        <v>101.59999999999999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1" t="s">
        <v>184</v>
      </c>
      <c r="AU531" s="261" t="s">
        <v>87</v>
      </c>
      <c r="AV531" s="14" t="s">
        <v>87</v>
      </c>
      <c r="AW531" s="14" t="s">
        <v>32</v>
      </c>
      <c r="AX531" s="14" t="s">
        <v>85</v>
      </c>
      <c r="AY531" s="261" t="s">
        <v>175</v>
      </c>
    </row>
    <row r="532" s="2" customFormat="1" ht="24.15" customHeight="1">
      <c r="A532" s="39"/>
      <c r="B532" s="40"/>
      <c r="C532" s="227" t="s">
        <v>939</v>
      </c>
      <c r="D532" s="227" t="s">
        <v>177</v>
      </c>
      <c r="E532" s="228" t="s">
        <v>940</v>
      </c>
      <c r="F532" s="229" t="s">
        <v>941</v>
      </c>
      <c r="G532" s="230" t="s">
        <v>310</v>
      </c>
      <c r="H532" s="231">
        <v>10</v>
      </c>
      <c r="I532" s="232"/>
      <c r="J532" s="233">
        <f>ROUND(I532*H532,2)</f>
        <v>0</v>
      </c>
      <c r="K532" s="229" t="s">
        <v>181</v>
      </c>
      <c r="L532" s="45"/>
      <c r="M532" s="234" t="s">
        <v>1</v>
      </c>
      <c r="N532" s="235" t="s">
        <v>42</v>
      </c>
      <c r="O532" s="92"/>
      <c r="P532" s="236">
        <f>O532*H532</f>
        <v>0</v>
      </c>
      <c r="Q532" s="236">
        <v>0.0051599999999999997</v>
      </c>
      <c r="R532" s="236">
        <f>Q532*H532</f>
        <v>0.051599999999999993</v>
      </c>
      <c r="S532" s="236">
        <v>0.028000000000000001</v>
      </c>
      <c r="T532" s="237">
        <f>S532*H532</f>
        <v>0.28000000000000003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8" t="s">
        <v>295</v>
      </c>
      <c r="AT532" s="238" t="s">
        <v>177</v>
      </c>
      <c r="AU532" s="238" t="s">
        <v>87</v>
      </c>
      <c r="AY532" s="18" t="s">
        <v>175</v>
      </c>
      <c r="BE532" s="239">
        <f>IF(N532="základní",J532,0)</f>
        <v>0</v>
      </c>
      <c r="BF532" s="239">
        <f>IF(N532="snížená",J532,0)</f>
        <v>0</v>
      </c>
      <c r="BG532" s="239">
        <f>IF(N532="zákl. přenesená",J532,0)</f>
        <v>0</v>
      </c>
      <c r="BH532" s="239">
        <f>IF(N532="sníž. přenesená",J532,0)</f>
        <v>0</v>
      </c>
      <c r="BI532" s="239">
        <f>IF(N532="nulová",J532,0)</f>
        <v>0</v>
      </c>
      <c r="BJ532" s="18" t="s">
        <v>85</v>
      </c>
      <c r="BK532" s="239">
        <f>ROUND(I532*H532,2)</f>
        <v>0</v>
      </c>
      <c r="BL532" s="18" t="s">
        <v>295</v>
      </c>
      <c r="BM532" s="238" t="s">
        <v>942</v>
      </c>
    </row>
    <row r="533" s="13" customFormat="1">
      <c r="A533" s="13"/>
      <c r="B533" s="240"/>
      <c r="C533" s="241"/>
      <c r="D533" s="242" t="s">
        <v>184</v>
      </c>
      <c r="E533" s="243" t="s">
        <v>1</v>
      </c>
      <c r="F533" s="244" t="s">
        <v>943</v>
      </c>
      <c r="G533" s="241"/>
      <c r="H533" s="243" t="s">
        <v>1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0" t="s">
        <v>184</v>
      </c>
      <c r="AU533" s="250" t="s">
        <v>87</v>
      </c>
      <c r="AV533" s="13" t="s">
        <v>85</v>
      </c>
      <c r="AW533" s="13" t="s">
        <v>32</v>
      </c>
      <c r="AX533" s="13" t="s">
        <v>77</v>
      </c>
      <c r="AY533" s="250" t="s">
        <v>175</v>
      </c>
    </row>
    <row r="534" s="14" customFormat="1">
      <c r="A534" s="14"/>
      <c r="B534" s="251"/>
      <c r="C534" s="252"/>
      <c r="D534" s="242" t="s">
        <v>184</v>
      </c>
      <c r="E534" s="253" t="s">
        <v>1</v>
      </c>
      <c r="F534" s="254" t="s">
        <v>944</v>
      </c>
      <c r="G534" s="252"/>
      <c r="H534" s="255">
        <v>5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1" t="s">
        <v>184</v>
      </c>
      <c r="AU534" s="261" t="s">
        <v>87</v>
      </c>
      <c r="AV534" s="14" t="s">
        <v>87</v>
      </c>
      <c r="AW534" s="14" t="s">
        <v>32</v>
      </c>
      <c r="AX534" s="14" t="s">
        <v>77</v>
      </c>
      <c r="AY534" s="261" t="s">
        <v>175</v>
      </c>
    </row>
    <row r="535" s="14" customFormat="1">
      <c r="A535" s="14"/>
      <c r="B535" s="251"/>
      <c r="C535" s="252"/>
      <c r="D535" s="242" t="s">
        <v>184</v>
      </c>
      <c r="E535" s="253" t="s">
        <v>1</v>
      </c>
      <c r="F535" s="254" t="s">
        <v>945</v>
      </c>
      <c r="G535" s="252"/>
      <c r="H535" s="255">
        <v>1</v>
      </c>
      <c r="I535" s="256"/>
      <c r="J535" s="252"/>
      <c r="K535" s="252"/>
      <c r="L535" s="257"/>
      <c r="M535" s="258"/>
      <c r="N535" s="259"/>
      <c r="O535" s="259"/>
      <c r="P535" s="259"/>
      <c r="Q535" s="259"/>
      <c r="R535" s="259"/>
      <c r="S535" s="259"/>
      <c r="T535" s="26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1" t="s">
        <v>184</v>
      </c>
      <c r="AU535" s="261" t="s">
        <v>87</v>
      </c>
      <c r="AV535" s="14" t="s">
        <v>87</v>
      </c>
      <c r="AW535" s="14" t="s">
        <v>32</v>
      </c>
      <c r="AX535" s="14" t="s">
        <v>77</v>
      </c>
      <c r="AY535" s="261" t="s">
        <v>175</v>
      </c>
    </row>
    <row r="536" s="14" customFormat="1">
      <c r="A536" s="14"/>
      <c r="B536" s="251"/>
      <c r="C536" s="252"/>
      <c r="D536" s="242" t="s">
        <v>184</v>
      </c>
      <c r="E536" s="253" t="s">
        <v>1</v>
      </c>
      <c r="F536" s="254" t="s">
        <v>946</v>
      </c>
      <c r="G536" s="252"/>
      <c r="H536" s="255">
        <v>4</v>
      </c>
      <c r="I536" s="256"/>
      <c r="J536" s="252"/>
      <c r="K536" s="252"/>
      <c r="L536" s="257"/>
      <c r="M536" s="258"/>
      <c r="N536" s="259"/>
      <c r="O536" s="259"/>
      <c r="P536" s="259"/>
      <c r="Q536" s="259"/>
      <c r="R536" s="259"/>
      <c r="S536" s="259"/>
      <c r="T536" s="26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1" t="s">
        <v>184</v>
      </c>
      <c r="AU536" s="261" t="s">
        <v>87</v>
      </c>
      <c r="AV536" s="14" t="s">
        <v>87</v>
      </c>
      <c r="AW536" s="14" t="s">
        <v>32</v>
      </c>
      <c r="AX536" s="14" t="s">
        <v>77</v>
      </c>
      <c r="AY536" s="261" t="s">
        <v>175</v>
      </c>
    </row>
    <row r="537" s="15" customFormat="1">
      <c r="A537" s="15"/>
      <c r="B537" s="262"/>
      <c r="C537" s="263"/>
      <c r="D537" s="242" t="s">
        <v>184</v>
      </c>
      <c r="E537" s="264" t="s">
        <v>1</v>
      </c>
      <c r="F537" s="265" t="s">
        <v>191</v>
      </c>
      <c r="G537" s="263"/>
      <c r="H537" s="266">
        <v>10</v>
      </c>
      <c r="I537" s="267"/>
      <c r="J537" s="263"/>
      <c r="K537" s="263"/>
      <c r="L537" s="268"/>
      <c r="M537" s="269"/>
      <c r="N537" s="270"/>
      <c r="O537" s="270"/>
      <c r="P537" s="270"/>
      <c r="Q537" s="270"/>
      <c r="R537" s="270"/>
      <c r="S537" s="270"/>
      <c r="T537" s="271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72" t="s">
        <v>184</v>
      </c>
      <c r="AU537" s="272" t="s">
        <v>87</v>
      </c>
      <c r="AV537" s="15" t="s">
        <v>182</v>
      </c>
      <c r="AW537" s="15" t="s">
        <v>32</v>
      </c>
      <c r="AX537" s="15" t="s">
        <v>85</v>
      </c>
      <c r="AY537" s="272" t="s">
        <v>175</v>
      </c>
    </row>
    <row r="538" s="2" customFormat="1" ht="24.15" customHeight="1">
      <c r="A538" s="39"/>
      <c r="B538" s="40"/>
      <c r="C538" s="291" t="s">
        <v>947</v>
      </c>
      <c r="D538" s="291" t="s">
        <v>587</v>
      </c>
      <c r="E538" s="292" t="s">
        <v>948</v>
      </c>
      <c r="F538" s="293" t="s">
        <v>949</v>
      </c>
      <c r="G538" s="294" t="s">
        <v>310</v>
      </c>
      <c r="H538" s="295">
        <v>1</v>
      </c>
      <c r="I538" s="296"/>
      <c r="J538" s="297">
        <f>ROUND(I538*H538,2)</f>
        <v>0</v>
      </c>
      <c r="K538" s="293" t="s">
        <v>181</v>
      </c>
      <c r="L538" s="298"/>
      <c r="M538" s="299" t="s">
        <v>1</v>
      </c>
      <c r="N538" s="300" t="s">
        <v>42</v>
      </c>
      <c r="O538" s="92"/>
      <c r="P538" s="236">
        <f>O538*H538</f>
        <v>0</v>
      </c>
      <c r="Q538" s="236">
        <v>0.00089999999999999998</v>
      </c>
      <c r="R538" s="236">
        <f>Q538*H538</f>
        <v>0.00089999999999999998</v>
      </c>
      <c r="S538" s="236">
        <v>0</v>
      </c>
      <c r="T538" s="237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8" t="s">
        <v>413</v>
      </c>
      <c r="AT538" s="238" t="s">
        <v>587</v>
      </c>
      <c r="AU538" s="238" t="s">
        <v>87</v>
      </c>
      <c r="AY538" s="18" t="s">
        <v>175</v>
      </c>
      <c r="BE538" s="239">
        <f>IF(N538="základní",J538,0)</f>
        <v>0</v>
      </c>
      <c r="BF538" s="239">
        <f>IF(N538="snížená",J538,0)</f>
        <v>0</v>
      </c>
      <c r="BG538" s="239">
        <f>IF(N538="zákl. přenesená",J538,0)</f>
        <v>0</v>
      </c>
      <c r="BH538" s="239">
        <f>IF(N538="sníž. přenesená",J538,0)</f>
        <v>0</v>
      </c>
      <c r="BI538" s="239">
        <f>IF(N538="nulová",J538,0)</f>
        <v>0</v>
      </c>
      <c r="BJ538" s="18" t="s">
        <v>85</v>
      </c>
      <c r="BK538" s="239">
        <f>ROUND(I538*H538,2)</f>
        <v>0</v>
      </c>
      <c r="BL538" s="18" t="s">
        <v>295</v>
      </c>
      <c r="BM538" s="238" t="s">
        <v>950</v>
      </c>
    </row>
    <row r="539" s="13" customFormat="1">
      <c r="A539" s="13"/>
      <c r="B539" s="240"/>
      <c r="C539" s="241"/>
      <c r="D539" s="242" t="s">
        <v>184</v>
      </c>
      <c r="E539" s="243" t="s">
        <v>1</v>
      </c>
      <c r="F539" s="244" t="s">
        <v>951</v>
      </c>
      <c r="G539" s="241"/>
      <c r="H539" s="243" t="s">
        <v>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0" t="s">
        <v>184</v>
      </c>
      <c r="AU539" s="250" t="s">
        <v>87</v>
      </c>
      <c r="AV539" s="13" t="s">
        <v>85</v>
      </c>
      <c r="AW539" s="13" t="s">
        <v>32</v>
      </c>
      <c r="AX539" s="13" t="s">
        <v>77</v>
      </c>
      <c r="AY539" s="250" t="s">
        <v>175</v>
      </c>
    </row>
    <row r="540" s="14" customFormat="1">
      <c r="A540" s="14"/>
      <c r="B540" s="251"/>
      <c r="C540" s="252"/>
      <c r="D540" s="242" t="s">
        <v>184</v>
      </c>
      <c r="E540" s="253" t="s">
        <v>1</v>
      </c>
      <c r="F540" s="254" t="s">
        <v>85</v>
      </c>
      <c r="G540" s="252"/>
      <c r="H540" s="255">
        <v>1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1" t="s">
        <v>184</v>
      </c>
      <c r="AU540" s="261" t="s">
        <v>87</v>
      </c>
      <c r="AV540" s="14" t="s">
        <v>87</v>
      </c>
      <c r="AW540" s="14" t="s">
        <v>32</v>
      </c>
      <c r="AX540" s="14" t="s">
        <v>85</v>
      </c>
      <c r="AY540" s="261" t="s">
        <v>175</v>
      </c>
    </row>
    <row r="541" s="2" customFormat="1" ht="24.15" customHeight="1">
      <c r="A541" s="39"/>
      <c r="B541" s="40"/>
      <c r="C541" s="291" t="s">
        <v>952</v>
      </c>
      <c r="D541" s="291" t="s">
        <v>587</v>
      </c>
      <c r="E541" s="292" t="s">
        <v>953</v>
      </c>
      <c r="F541" s="293" t="s">
        <v>954</v>
      </c>
      <c r="G541" s="294" t="s">
        <v>310</v>
      </c>
      <c r="H541" s="295">
        <v>3</v>
      </c>
      <c r="I541" s="296"/>
      <c r="J541" s="297">
        <f>ROUND(I541*H541,2)</f>
        <v>0</v>
      </c>
      <c r="K541" s="293" t="s">
        <v>181</v>
      </c>
      <c r="L541" s="298"/>
      <c r="M541" s="299" t="s">
        <v>1</v>
      </c>
      <c r="N541" s="300" t="s">
        <v>42</v>
      </c>
      <c r="O541" s="92"/>
      <c r="P541" s="236">
        <f>O541*H541</f>
        <v>0</v>
      </c>
      <c r="Q541" s="236">
        <v>0.0032000000000000002</v>
      </c>
      <c r="R541" s="236">
        <f>Q541*H541</f>
        <v>0.0096000000000000009</v>
      </c>
      <c r="S541" s="236">
        <v>0</v>
      </c>
      <c r="T541" s="237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8" t="s">
        <v>413</v>
      </c>
      <c r="AT541" s="238" t="s">
        <v>587</v>
      </c>
      <c r="AU541" s="238" t="s">
        <v>87</v>
      </c>
      <c r="AY541" s="18" t="s">
        <v>175</v>
      </c>
      <c r="BE541" s="239">
        <f>IF(N541="základní",J541,0)</f>
        <v>0</v>
      </c>
      <c r="BF541" s="239">
        <f>IF(N541="snížená",J541,0)</f>
        <v>0</v>
      </c>
      <c r="BG541" s="239">
        <f>IF(N541="zákl. přenesená",J541,0)</f>
        <v>0</v>
      </c>
      <c r="BH541" s="239">
        <f>IF(N541="sníž. přenesená",J541,0)</f>
        <v>0</v>
      </c>
      <c r="BI541" s="239">
        <f>IF(N541="nulová",J541,0)</f>
        <v>0</v>
      </c>
      <c r="BJ541" s="18" t="s">
        <v>85</v>
      </c>
      <c r="BK541" s="239">
        <f>ROUND(I541*H541,2)</f>
        <v>0</v>
      </c>
      <c r="BL541" s="18" t="s">
        <v>295</v>
      </c>
      <c r="BM541" s="238" t="s">
        <v>955</v>
      </c>
    </row>
    <row r="542" s="13" customFormat="1">
      <c r="A542" s="13"/>
      <c r="B542" s="240"/>
      <c r="C542" s="241"/>
      <c r="D542" s="242" t="s">
        <v>184</v>
      </c>
      <c r="E542" s="243" t="s">
        <v>1</v>
      </c>
      <c r="F542" s="244" t="s">
        <v>956</v>
      </c>
      <c r="G542" s="241"/>
      <c r="H542" s="243" t="s">
        <v>1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0" t="s">
        <v>184</v>
      </c>
      <c r="AU542" s="250" t="s">
        <v>87</v>
      </c>
      <c r="AV542" s="13" t="s">
        <v>85</v>
      </c>
      <c r="AW542" s="13" t="s">
        <v>32</v>
      </c>
      <c r="AX542" s="13" t="s">
        <v>77</v>
      </c>
      <c r="AY542" s="250" t="s">
        <v>175</v>
      </c>
    </row>
    <row r="543" s="14" customFormat="1">
      <c r="A543" s="14"/>
      <c r="B543" s="251"/>
      <c r="C543" s="252"/>
      <c r="D543" s="242" t="s">
        <v>184</v>
      </c>
      <c r="E543" s="253" t="s">
        <v>1</v>
      </c>
      <c r="F543" s="254" t="s">
        <v>192</v>
      </c>
      <c r="G543" s="252"/>
      <c r="H543" s="255">
        <v>3</v>
      </c>
      <c r="I543" s="256"/>
      <c r="J543" s="252"/>
      <c r="K543" s="252"/>
      <c r="L543" s="257"/>
      <c r="M543" s="258"/>
      <c r="N543" s="259"/>
      <c r="O543" s="259"/>
      <c r="P543" s="259"/>
      <c r="Q543" s="259"/>
      <c r="R543" s="259"/>
      <c r="S543" s="259"/>
      <c r="T543" s="26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1" t="s">
        <v>184</v>
      </c>
      <c r="AU543" s="261" t="s">
        <v>87</v>
      </c>
      <c r="AV543" s="14" t="s">
        <v>87</v>
      </c>
      <c r="AW543" s="14" t="s">
        <v>32</v>
      </c>
      <c r="AX543" s="14" t="s">
        <v>85</v>
      </c>
      <c r="AY543" s="261" t="s">
        <v>175</v>
      </c>
    </row>
    <row r="544" s="2" customFormat="1" ht="24.15" customHeight="1">
      <c r="A544" s="39"/>
      <c r="B544" s="40"/>
      <c r="C544" s="291" t="s">
        <v>957</v>
      </c>
      <c r="D544" s="291" t="s">
        <v>587</v>
      </c>
      <c r="E544" s="292" t="s">
        <v>958</v>
      </c>
      <c r="F544" s="293" t="s">
        <v>959</v>
      </c>
      <c r="G544" s="294" t="s">
        <v>310</v>
      </c>
      <c r="H544" s="295">
        <v>4</v>
      </c>
      <c r="I544" s="296"/>
      <c r="J544" s="297">
        <f>ROUND(I544*H544,2)</f>
        <v>0</v>
      </c>
      <c r="K544" s="293" t="s">
        <v>181</v>
      </c>
      <c r="L544" s="298"/>
      <c r="M544" s="299" t="s">
        <v>1</v>
      </c>
      <c r="N544" s="300" t="s">
        <v>42</v>
      </c>
      <c r="O544" s="92"/>
      <c r="P544" s="236">
        <f>O544*H544</f>
        <v>0</v>
      </c>
      <c r="Q544" s="236">
        <v>0.0022000000000000001</v>
      </c>
      <c r="R544" s="236">
        <f>Q544*H544</f>
        <v>0.0088000000000000005</v>
      </c>
      <c r="S544" s="236">
        <v>0</v>
      </c>
      <c r="T544" s="237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8" t="s">
        <v>413</v>
      </c>
      <c r="AT544" s="238" t="s">
        <v>587</v>
      </c>
      <c r="AU544" s="238" t="s">
        <v>87</v>
      </c>
      <c r="AY544" s="18" t="s">
        <v>175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8" t="s">
        <v>85</v>
      </c>
      <c r="BK544" s="239">
        <f>ROUND(I544*H544,2)</f>
        <v>0</v>
      </c>
      <c r="BL544" s="18" t="s">
        <v>295</v>
      </c>
      <c r="BM544" s="238" t="s">
        <v>960</v>
      </c>
    </row>
    <row r="545" s="13" customFormat="1">
      <c r="A545" s="13"/>
      <c r="B545" s="240"/>
      <c r="C545" s="241"/>
      <c r="D545" s="242" t="s">
        <v>184</v>
      </c>
      <c r="E545" s="243" t="s">
        <v>1</v>
      </c>
      <c r="F545" s="244" t="s">
        <v>961</v>
      </c>
      <c r="G545" s="241"/>
      <c r="H545" s="243" t="s">
        <v>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0" t="s">
        <v>184</v>
      </c>
      <c r="AU545" s="250" t="s">
        <v>87</v>
      </c>
      <c r="AV545" s="13" t="s">
        <v>85</v>
      </c>
      <c r="AW545" s="13" t="s">
        <v>32</v>
      </c>
      <c r="AX545" s="13" t="s">
        <v>77</v>
      </c>
      <c r="AY545" s="250" t="s">
        <v>175</v>
      </c>
    </row>
    <row r="546" s="14" customFormat="1">
      <c r="A546" s="14"/>
      <c r="B546" s="251"/>
      <c r="C546" s="252"/>
      <c r="D546" s="242" t="s">
        <v>184</v>
      </c>
      <c r="E546" s="253" t="s">
        <v>1</v>
      </c>
      <c r="F546" s="254" t="s">
        <v>182</v>
      </c>
      <c r="G546" s="252"/>
      <c r="H546" s="255">
        <v>4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1" t="s">
        <v>184</v>
      </c>
      <c r="AU546" s="261" t="s">
        <v>87</v>
      </c>
      <c r="AV546" s="14" t="s">
        <v>87</v>
      </c>
      <c r="AW546" s="14" t="s">
        <v>32</v>
      </c>
      <c r="AX546" s="14" t="s">
        <v>85</v>
      </c>
      <c r="AY546" s="261" t="s">
        <v>175</v>
      </c>
    </row>
    <row r="547" s="2" customFormat="1" ht="24.15" customHeight="1">
      <c r="A547" s="39"/>
      <c r="B547" s="40"/>
      <c r="C547" s="291" t="s">
        <v>962</v>
      </c>
      <c r="D547" s="291" t="s">
        <v>587</v>
      </c>
      <c r="E547" s="292" t="s">
        <v>963</v>
      </c>
      <c r="F547" s="293" t="s">
        <v>949</v>
      </c>
      <c r="G547" s="294" t="s">
        <v>310</v>
      </c>
      <c r="H547" s="295">
        <v>2</v>
      </c>
      <c r="I547" s="296"/>
      <c r="J547" s="297">
        <f>ROUND(I547*H547,2)</f>
        <v>0</v>
      </c>
      <c r="K547" s="293" t="s">
        <v>181</v>
      </c>
      <c r="L547" s="298"/>
      <c r="M547" s="299" t="s">
        <v>1</v>
      </c>
      <c r="N547" s="300" t="s">
        <v>42</v>
      </c>
      <c r="O547" s="92"/>
      <c r="P547" s="236">
        <f>O547*H547</f>
        <v>0</v>
      </c>
      <c r="Q547" s="236">
        <v>0.00089999999999999998</v>
      </c>
      <c r="R547" s="236">
        <f>Q547*H547</f>
        <v>0.0018</v>
      </c>
      <c r="S547" s="236">
        <v>0</v>
      </c>
      <c r="T547" s="23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8" t="s">
        <v>413</v>
      </c>
      <c r="AT547" s="238" t="s">
        <v>587</v>
      </c>
      <c r="AU547" s="238" t="s">
        <v>87</v>
      </c>
      <c r="AY547" s="18" t="s">
        <v>175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8" t="s">
        <v>85</v>
      </c>
      <c r="BK547" s="239">
        <f>ROUND(I547*H547,2)</f>
        <v>0</v>
      </c>
      <c r="BL547" s="18" t="s">
        <v>295</v>
      </c>
      <c r="BM547" s="238" t="s">
        <v>964</v>
      </c>
    </row>
    <row r="548" s="13" customFormat="1">
      <c r="A548" s="13"/>
      <c r="B548" s="240"/>
      <c r="C548" s="241"/>
      <c r="D548" s="242" t="s">
        <v>184</v>
      </c>
      <c r="E548" s="243" t="s">
        <v>1</v>
      </c>
      <c r="F548" s="244" t="s">
        <v>956</v>
      </c>
      <c r="G548" s="241"/>
      <c r="H548" s="243" t="s">
        <v>1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0" t="s">
        <v>184</v>
      </c>
      <c r="AU548" s="250" t="s">
        <v>87</v>
      </c>
      <c r="AV548" s="13" t="s">
        <v>85</v>
      </c>
      <c r="AW548" s="13" t="s">
        <v>32</v>
      </c>
      <c r="AX548" s="13" t="s">
        <v>77</v>
      </c>
      <c r="AY548" s="250" t="s">
        <v>175</v>
      </c>
    </row>
    <row r="549" s="14" customFormat="1">
      <c r="A549" s="14"/>
      <c r="B549" s="251"/>
      <c r="C549" s="252"/>
      <c r="D549" s="242" t="s">
        <v>184</v>
      </c>
      <c r="E549" s="253" t="s">
        <v>1</v>
      </c>
      <c r="F549" s="254" t="s">
        <v>87</v>
      </c>
      <c r="G549" s="252"/>
      <c r="H549" s="255">
        <v>2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1" t="s">
        <v>184</v>
      </c>
      <c r="AU549" s="261" t="s">
        <v>87</v>
      </c>
      <c r="AV549" s="14" t="s">
        <v>87</v>
      </c>
      <c r="AW549" s="14" t="s">
        <v>32</v>
      </c>
      <c r="AX549" s="14" t="s">
        <v>85</v>
      </c>
      <c r="AY549" s="261" t="s">
        <v>175</v>
      </c>
    </row>
    <row r="550" s="2" customFormat="1" ht="24.15" customHeight="1">
      <c r="A550" s="39"/>
      <c r="B550" s="40"/>
      <c r="C550" s="227" t="s">
        <v>965</v>
      </c>
      <c r="D550" s="227" t="s">
        <v>177</v>
      </c>
      <c r="E550" s="228" t="s">
        <v>966</v>
      </c>
      <c r="F550" s="229" t="s">
        <v>967</v>
      </c>
      <c r="G550" s="230" t="s">
        <v>180</v>
      </c>
      <c r="H550" s="231">
        <v>37.009999999999998</v>
      </c>
      <c r="I550" s="232"/>
      <c r="J550" s="233">
        <f>ROUND(I550*H550,2)</f>
        <v>0</v>
      </c>
      <c r="K550" s="229" t="s">
        <v>181</v>
      </c>
      <c r="L550" s="45"/>
      <c r="M550" s="234" t="s">
        <v>1</v>
      </c>
      <c r="N550" s="235" t="s">
        <v>42</v>
      </c>
      <c r="O550" s="92"/>
      <c r="P550" s="236">
        <f>O550*H550</f>
        <v>0</v>
      </c>
      <c r="Q550" s="236">
        <v>0.01385</v>
      </c>
      <c r="R550" s="236">
        <f>Q550*H550</f>
        <v>0.5125885</v>
      </c>
      <c r="S550" s="236">
        <v>0</v>
      </c>
      <c r="T550" s="237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8" t="s">
        <v>295</v>
      </c>
      <c r="AT550" s="238" t="s">
        <v>177</v>
      </c>
      <c r="AU550" s="238" t="s">
        <v>87</v>
      </c>
      <c r="AY550" s="18" t="s">
        <v>175</v>
      </c>
      <c r="BE550" s="239">
        <f>IF(N550="základní",J550,0)</f>
        <v>0</v>
      </c>
      <c r="BF550" s="239">
        <f>IF(N550="snížená",J550,0)</f>
        <v>0</v>
      </c>
      <c r="BG550" s="239">
        <f>IF(N550="zákl. přenesená",J550,0)</f>
        <v>0</v>
      </c>
      <c r="BH550" s="239">
        <f>IF(N550="sníž. přenesená",J550,0)</f>
        <v>0</v>
      </c>
      <c r="BI550" s="239">
        <f>IF(N550="nulová",J550,0)</f>
        <v>0</v>
      </c>
      <c r="BJ550" s="18" t="s">
        <v>85</v>
      </c>
      <c r="BK550" s="239">
        <f>ROUND(I550*H550,2)</f>
        <v>0</v>
      </c>
      <c r="BL550" s="18" t="s">
        <v>295</v>
      </c>
      <c r="BM550" s="238" t="s">
        <v>968</v>
      </c>
    </row>
    <row r="551" s="13" customFormat="1">
      <c r="A551" s="13"/>
      <c r="B551" s="240"/>
      <c r="C551" s="241"/>
      <c r="D551" s="242" t="s">
        <v>184</v>
      </c>
      <c r="E551" s="243" t="s">
        <v>1</v>
      </c>
      <c r="F551" s="244" t="s">
        <v>969</v>
      </c>
      <c r="G551" s="241"/>
      <c r="H551" s="243" t="s">
        <v>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0" t="s">
        <v>184</v>
      </c>
      <c r="AU551" s="250" t="s">
        <v>87</v>
      </c>
      <c r="AV551" s="13" t="s">
        <v>85</v>
      </c>
      <c r="AW551" s="13" t="s">
        <v>32</v>
      </c>
      <c r="AX551" s="13" t="s">
        <v>77</v>
      </c>
      <c r="AY551" s="250" t="s">
        <v>175</v>
      </c>
    </row>
    <row r="552" s="13" customFormat="1">
      <c r="A552" s="13"/>
      <c r="B552" s="240"/>
      <c r="C552" s="241"/>
      <c r="D552" s="242" t="s">
        <v>184</v>
      </c>
      <c r="E552" s="243" t="s">
        <v>1</v>
      </c>
      <c r="F552" s="244" t="s">
        <v>248</v>
      </c>
      <c r="G552" s="241"/>
      <c r="H552" s="243" t="s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0" t="s">
        <v>184</v>
      </c>
      <c r="AU552" s="250" t="s">
        <v>87</v>
      </c>
      <c r="AV552" s="13" t="s">
        <v>85</v>
      </c>
      <c r="AW552" s="13" t="s">
        <v>32</v>
      </c>
      <c r="AX552" s="13" t="s">
        <v>77</v>
      </c>
      <c r="AY552" s="250" t="s">
        <v>175</v>
      </c>
    </row>
    <row r="553" s="14" customFormat="1">
      <c r="A553" s="14"/>
      <c r="B553" s="251"/>
      <c r="C553" s="252"/>
      <c r="D553" s="242" t="s">
        <v>184</v>
      </c>
      <c r="E553" s="253" t="s">
        <v>1</v>
      </c>
      <c r="F553" s="254" t="s">
        <v>970</v>
      </c>
      <c r="G553" s="252"/>
      <c r="H553" s="255">
        <v>2.3100000000000001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1" t="s">
        <v>184</v>
      </c>
      <c r="AU553" s="261" t="s">
        <v>87</v>
      </c>
      <c r="AV553" s="14" t="s">
        <v>87</v>
      </c>
      <c r="AW553" s="14" t="s">
        <v>32</v>
      </c>
      <c r="AX553" s="14" t="s">
        <v>77</v>
      </c>
      <c r="AY553" s="261" t="s">
        <v>175</v>
      </c>
    </row>
    <row r="554" s="13" customFormat="1">
      <c r="A554" s="13"/>
      <c r="B554" s="240"/>
      <c r="C554" s="241"/>
      <c r="D554" s="242" t="s">
        <v>184</v>
      </c>
      <c r="E554" s="243" t="s">
        <v>1</v>
      </c>
      <c r="F554" s="244" t="s">
        <v>362</v>
      </c>
      <c r="G554" s="241"/>
      <c r="H554" s="243" t="s">
        <v>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0" t="s">
        <v>184</v>
      </c>
      <c r="AU554" s="250" t="s">
        <v>87</v>
      </c>
      <c r="AV554" s="13" t="s">
        <v>85</v>
      </c>
      <c r="AW554" s="13" t="s">
        <v>32</v>
      </c>
      <c r="AX554" s="13" t="s">
        <v>77</v>
      </c>
      <c r="AY554" s="250" t="s">
        <v>175</v>
      </c>
    </row>
    <row r="555" s="14" customFormat="1">
      <c r="A555" s="14"/>
      <c r="B555" s="251"/>
      <c r="C555" s="252"/>
      <c r="D555" s="242" t="s">
        <v>184</v>
      </c>
      <c r="E555" s="253" t="s">
        <v>1</v>
      </c>
      <c r="F555" s="254" t="s">
        <v>971</v>
      </c>
      <c r="G555" s="252"/>
      <c r="H555" s="255">
        <v>5.1399999999999997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1" t="s">
        <v>184</v>
      </c>
      <c r="AU555" s="261" t="s">
        <v>87</v>
      </c>
      <c r="AV555" s="14" t="s">
        <v>87</v>
      </c>
      <c r="AW555" s="14" t="s">
        <v>32</v>
      </c>
      <c r="AX555" s="14" t="s">
        <v>77</v>
      </c>
      <c r="AY555" s="261" t="s">
        <v>175</v>
      </c>
    </row>
    <row r="556" s="13" customFormat="1">
      <c r="A556" s="13"/>
      <c r="B556" s="240"/>
      <c r="C556" s="241"/>
      <c r="D556" s="242" t="s">
        <v>184</v>
      </c>
      <c r="E556" s="243" t="s">
        <v>1</v>
      </c>
      <c r="F556" s="244" t="s">
        <v>365</v>
      </c>
      <c r="G556" s="241"/>
      <c r="H556" s="243" t="s">
        <v>1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0" t="s">
        <v>184</v>
      </c>
      <c r="AU556" s="250" t="s">
        <v>87</v>
      </c>
      <c r="AV556" s="13" t="s">
        <v>85</v>
      </c>
      <c r="AW556" s="13" t="s">
        <v>32</v>
      </c>
      <c r="AX556" s="13" t="s">
        <v>77</v>
      </c>
      <c r="AY556" s="250" t="s">
        <v>175</v>
      </c>
    </row>
    <row r="557" s="14" customFormat="1">
      <c r="A557" s="14"/>
      <c r="B557" s="251"/>
      <c r="C557" s="252"/>
      <c r="D557" s="242" t="s">
        <v>184</v>
      </c>
      <c r="E557" s="253" t="s">
        <v>1</v>
      </c>
      <c r="F557" s="254" t="s">
        <v>972</v>
      </c>
      <c r="G557" s="252"/>
      <c r="H557" s="255">
        <v>8.1899999999999995</v>
      </c>
      <c r="I557" s="256"/>
      <c r="J557" s="252"/>
      <c r="K557" s="252"/>
      <c r="L557" s="257"/>
      <c r="M557" s="258"/>
      <c r="N557" s="259"/>
      <c r="O557" s="259"/>
      <c r="P557" s="259"/>
      <c r="Q557" s="259"/>
      <c r="R557" s="259"/>
      <c r="S557" s="259"/>
      <c r="T557" s="260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1" t="s">
        <v>184</v>
      </c>
      <c r="AU557" s="261" t="s">
        <v>87</v>
      </c>
      <c r="AV557" s="14" t="s">
        <v>87</v>
      </c>
      <c r="AW557" s="14" t="s">
        <v>32</v>
      </c>
      <c r="AX557" s="14" t="s">
        <v>77</v>
      </c>
      <c r="AY557" s="261" t="s">
        <v>175</v>
      </c>
    </row>
    <row r="558" s="13" customFormat="1">
      <c r="A558" s="13"/>
      <c r="B558" s="240"/>
      <c r="C558" s="241"/>
      <c r="D558" s="242" t="s">
        <v>184</v>
      </c>
      <c r="E558" s="243" t="s">
        <v>1</v>
      </c>
      <c r="F558" s="244" t="s">
        <v>252</v>
      </c>
      <c r="G558" s="241"/>
      <c r="H558" s="243" t="s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0" t="s">
        <v>184</v>
      </c>
      <c r="AU558" s="250" t="s">
        <v>87</v>
      </c>
      <c r="AV558" s="13" t="s">
        <v>85</v>
      </c>
      <c r="AW558" s="13" t="s">
        <v>32</v>
      </c>
      <c r="AX558" s="13" t="s">
        <v>77</v>
      </c>
      <c r="AY558" s="250" t="s">
        <v>175</v>
      </c>
    </row>
    <row r="559" s="14" customFormat="1">
      <c r="A559" s="14"/>
      <c r="B559" s="251"/>
      <c r="C559" s="252"/>
      <c r="D559" s="242" t="s">
        <v>184</v>
      </c>
      <c r="E559" s="253" t="s">
        <v>1</v>
      </c>
      <c r="F559" s="254" t="s">
        <v>973</v>
      </c>
      <c r="G559" s="252"/>
      <c r="H559" s="255">
        <v>8.3100000000000005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1" t="s">
        <v>184</v>
      </c>
      <c r="AU559" s="261" t="s">
        <v>87</v>
      </c>
      <c r="AV559" s="14" t="s">
        <v>87</v>
      </c>
      <c r="AW559" s="14" t="s">
        <v>32</v>
      </c>
      <c r="AX559" s="14" t="s">
        <v>77</v>
      </c>
      <c r="AY559" s="261" t="s">
        <v>175</v>
      </c>
    </row>
    <row r="560" s="13" customFormat="1">
      <c r="A560" s="13"/>
      <c r="B560" s="240"/>
      <c r="C560" s="241"/>
      <c r="D560" s="242" t="s">
        <v>184</v>
      </c>
      <c r="E560" s="243" t="s">
        <v>1</v>
      </c>
      <c r="F560" s="244" t="s">
        <v>548</v>
      </c>
      <c r="G560" s="241"/>
      <c r="H560" s="243" t="s">
        <v>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0" t="s">
        <v>184</v>
      </c>
      <c r="AU560" s="250" t="s">
        <v>87</v>
      </c>
      <c r="AV560" s="13" t="s">
        <v>85</v>
      </c>
      <c r="AW560" s="13" t="s">
        <v>32</v>
      </c>
      <c r="AX560" s="13" t="s">
        <v>77</v>
      </c>
      <c r="AY560" s="250" t="s">
        <v>175</v>
      </c>
    </row>
    <row r="561" s="14" customFormat="1">
      <c r="A561" s="14"/>
      <c r="B561" s="251"/>
      <c r="C561" s="252"/>
      <c r="D561" s="242" t="s">
        <v>184</v>
      </c>
      <c r="E561" s="253" t="s">
        <v>1</v>
      </c>
      <c r="F561" s="254" t="s">
        <v>974</v>
      </c>
      <c r="G561" s="252"/>
      <c r="H561" s="255">
        <v>2.8799999999999999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1" t="s">
        <v>184</v>
      </c>
      <c r="AU561" s="261" t="s">
        <v>87</v>
      </c>
      <c r="AV561" s="14" t="s">
        <v>87</v>
      </c>
      <c r="AW561" s="14" t="s">
        <v>32</v>
      </c>
      <c r="AX561" s="14" t="s">
        <v>77</v>
      </c>
      <c r="AY561" s="261" t="s">
        <v>175</v>
      </c>
    </row>
    <row r="562" s="16" customFormat="1">
      <c r="A562" s="16"/>
      <c r="B562" s="273"/>
      <c r="C562" s="274"/>
      <c r="D562" s="242" t="s">
        <v>184</v>
      </c>
      <c r="E562" s="275" t="s">
        <v>1</v>
      </c>
      <c r="F562" s="276" t="s">
        <v>208</v>
      </c>
      <c r="G562" s="274"/>
      <c r="H562" s="277">
        <v>26.829999999999998</v>
      </c>
      <c r="I562" s="278"/>
      <c r="J562" s="274"/>
      <c r="K562" s="274"/>
      <c r="L562" s="279"/>
      <c r="M562" s="280"/>
      <c r="N562" s="281"/>
      <c r="O562" s="281"/>
      <c r="P562" s="281"/>
      <c r="Q562" s="281"/>
      <c r="R562" s="281"/>
      <c r="S562" s="281"/>
      <c r="T562" s="282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283" t="s">
        <v>184</v>
      </c>
      <c r="AU562" s="283" t="s">
        <v>87</v>
      </c>
      <c r="AV562" s="16" t="s">
        <v>192</v>
      </c>
      <c r="AW562" s="16" t="s">
        <v>32</v>
      </c>
      <c r="AX562" s="16" t="s">
        <v>77</v>
      </c>
      <c r="AY562" s="283" t="s">
        <v>175</v>
      </c>
    </row>
    <row r="563" s="13" customFormat="1">
      <c r="A563" s="13"/>
      <c r="B563" s="240"/>
      <c r="C563" s="241"/>
      <c r="D563" s="242" t="s">
        <v>184</v>
      </c>
      <c r="E563" s="243" t="s">
        <v>1</v>
      </c>
      <c r="F563" s="244" t="s">
        <v>209</v>
      </c>
      <c r="G563" s="241"/>
      <c r="H563" s="243" t="s">
        <v>1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0" t="s">
        <v>184</v>
      </c>
      <c r="AU563" s="250" t="s">
        <v>87</v>
      </c>
      <c r="AV563" s="13" t="s">
        <v>85</v>
      </c>
      <c r="AW563" s="13" t="s">
        <v>32</v>
      </c>
      <c r="AX563" s="13" t="s">
        <v>77</v>
      </c>
      <c r="AY563" s="250" t="s">
        <v>175</v>
      </c>
    </row>
    <row r="564" s="13" customFormat="1">
      <c r="A564" s="13"/>
      <c r="B564" s="240"/>
      <c r="C564" s="241"/>
      <c r="D564" s="242" t="s">
        <v>184</v>
      </c>
      <c r="E564" s="243" t="s">
        <v>1</v>
      </c>
      <c r="F564" s="244" t="s">
        <v>260</v>
      </c>
      <c r="G564" s="241"/>
      <c r="H564" s="243" t="s">
        <v>1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0" t="s">
        <v>184</v>
      </c>
      <c r="AU564" s="250" t="s">
        <v>87</v>
      </c>
      <c r="AV564" s="13" t="s">
        <v>85</v>
      </c>
      <c r="AW564" s="13" t="s">
        <v>32</v>
      </c>
      <c r="AX564" s="13" t="s">
        <v>77</v>
      </c>
      <c r="AY564" s="250" t="s">
        <v>175</v>
      </c>
    </row>
    <row r="565" s="14" customFormat="1">
      <c r="A565" s="14"/>
      <c r="B565" s="251"/>
      <c r="C565" s="252"/>
      <c r="D565" s="242" t="s">
        <v>184</v>
      </c>
      <c r="E565" s="253" t="s">
        <v>1</v>
      </c>
      <c r="F565" s="254" t="s">
        <v>975</v>
      </c>
      <c r="G565" s="252"/>
      <c r="H565" s="255">
        <v>6.5899999999999999</v>
      </c>
      <c r="I565" s="256"/>
      <c r="J565" s="252"/>
      <c r="K565" s="252"/>
      <c r="L565" s="257"/>
      <c r="M565" s="258"/>
      <c r="N565" s="259"/>
      <c r="O565" s="259"/>
      <c r="P565" s="259"/>
      <c r="Q565" s="259"/>
      <c r="R565" s="259"/>
      <c r="S565" s="259"/>
      <c r="T565" s="260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1" t="s">
        <v>184</v>
      </c>
      <c r="AU565" s="261" t="s">
        <v>87</v>
      </c>
      <c r="AV565" s="14" t="s">
        <v>87</v>
      </c>
      <c r="AW565" s="14" t="s">
        <v>32</v>
      </c>
      <c r="AX565" s="14" t="s">
        <v>77</v>
      </c>
      <c r="AY565" s="261" t="s">
        <v>175</v>
      </c>
    </row>
    <row r="566" s="13" customFormat="1">
      <c r="A566" s="13"/>
      <c r="B566" s="240"/>
      <c r="C566" s="241"/>
      <c r="D566" s="242" t="s">
        <v>184</v>
      </c>
      <c r="E566" s="243" t="s">
        <v>1</v>
      </c>
      <c r="F566" s="244" t="s">
        <v>537</v>
      </c>
      <c r="G566" s="241"/>
      <c r="H566" s="243" t="s">
        <v>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0" t="s">
        <v>184</v>
      </c>
      <c r="AU566" s="250" t="s">
        <v>87</v>
      </c>
      <c r="AV566" s="13" t="s">
        <v>85</v>
      </c>
      <c r="AW566" s="13" t="s">
        <v>32</v>
      </c>
      <c r="AX566" s="13" t="s">
        <v>77</v>
      </c>
      <c r="AY566" s="250" t="s">
        <v>175</v>
      </c>
    </row>
    <row r="567" s="14" customFormat="1">
      <c r="A567" s="14"/>
      <c r="B567" s="251"/>
      <c r="C567" s="252"/>
      <c r="D567" s="242" t="s">
        <v>184</v>
      </c>
      <c r="E567" s="253" t="s">
        <v>1</v>
      </c>
      <c r="F567" s="254" t="s">
        <v>976</v>
      </c>
      <c r="G567" s="252"/>
      <c r="H567" s="255">
        <v>3.5899999999999999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1" t="s">
        <v>184</v>
      </c>
      <c r="AU567" s="261" t="s">
        <v>87</v>
      </c>
      <c r="AV567" s="14" t="s">
        <v>87</v>
      </c>
      <c r="AW567" s="14" t="s">
        <v>32</v>
      </c>
      <c r="AX567" s="14" t="s">
        <v>77</v>
      </c>
      <c r="AY567" s="261" t="s">
        <v>175</v>
      </c>
    </row>
    <row r="568" s="16" customFormat="1">
      <c r="A568" s="16"/>
      <c r="B568" s="273"/>
      <c r="C568" s="274"/>
      <c r="D568" s="242" t="s">
        <v>184</v>
      </c>
      <c r="E568" s="275" t="s">
        <v>1</v>
      </c>
      <c r="F568" s="276" t="s">
        <v>208</v>
      </c>
      <c r="G568" s="274"/>
      <c r="H568" s="277">
        <v>10.18</v>
      </c>
      <c r="I568" s="278"/>
      <c r="J568" s="274"/>
      <c r="K568" s="274"/>
      <c r="L568" s="279"/>
      <c r="M568" s="280"/>
      <c r="N568" s="281"/>
      <c r="O568" s="281"/>
      <c r="P568" s="281"/>
      <c r="Q568" s="281"/>
      <c r="R568" s="281"/>
      <c r="S568" s="281"/>
      <c r="T568" s="282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T568" s="283" t="s">
        <v>184</v>
      </c>
      <c r="AU568" s="283" t="s">
        <v>87</v>
      </c>
      <c r="AV568" s="16" t="s">
        <v>192</v>
      </c>
      <c r="AW568" s="16" t="s">
        <v>32</v>
      </c>
      <c r="AX568" s="16" t="s">
        <v>77</v>
      </c>
      <c r="AY568" s="283" t="s">
        <v>175</v>
      </c>
    </row>
    <row r="569" s="15" customFormat="1">
      <c r="A569" s="15"/>
      <c r="B569" s="262"/>
      <c r="C569" s="263"/>
      <c r="D569" s="242" t="s">
        <v>184</v>
      </c>
      <c r="E569" s="264" t="s">
        <v>1</v>
      </c>
      <c r="F569" s="265" t="s">
        <v>191</v>
      </c>
      <c r="G569" s="263"/>
      <c r="H569" s="266">
        <v>37.010000000000005</v>
      </c>
      <c r="I569" s="267"/>
      <c r="J569" s="263"/>
      <c r="K569" s="263"/>
      <c r="L569" s="268"/>
      <c r="M569" s="269"/>
      <c r="N569" s="270"/>
      <c r="O569" s="270"/>
      <c r="P569" s="270"/>
      <c r="Q569" s="270"/>
      <c r="R569" s="270"/>
      <c r="S569" s="270"/>
      <c r="T569" s="271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2" t="s">
        <v>184</v>
      </c>
      <c r="AU569" s="272" t="s">
        <v>87</v>
      </c>
      <c r="AV569" s="15" t="s">
        <v>182</v>
      </c>
      <c r="AW569" s="15" t="s">
        <v>32</v>
      </c>
      <c r="AX569" s="15" t="s">
        <v>85</v>
      </c>
      <c r="AY569" s="272" t="s">
        <v>175</v>
      </c>
    </row>
    <row r="570" s="2" customFormat="1" ht="16.5" customHeight="1">
      <c r="A570" s="39"/>
      <c r="B570" s="40"/>
      <c r="C570" s="227" t="s">
        <v>977</v>
      </c>
      <c r="D570" s="227" t="s">
        <v>177</v>
      </c>
      <c r="E570" s="228" t="s">
        <v>978</v>
      </c>
      <c r="F570" s="229" t="s">
        <v>979</v>
      </c>
      <c r="G570" s="230" t="s">
        <v>180</v>
      </c>
      <c r="H570" s="231">
        <v>122.22</v>
      </c>
      <c r="I570" s="232"/>
      <c r="J570" s="233">
        <f>ROUND(I570*H570,2)</f>
        <v>0</v>
      </c>
      <c r="K570" s="229" t="s">
        <v>181</v>
      </c>
      <c r="L570" s="45"/>
      <c r="M570" s="234" t="s">
        <v>1</v>
      </c>
      <c r="N570" s="235" t="s">
        <v>42</v>
      </c>
      <c r="O570" s="92"/>
      <c r="P570" s="236">
        <f>O570*H570</f>
        <v>0</v>
      </c>
      <c r="Q570" s="236">
        <v>0</v>
      </c>
      <c r="R570" s="236">
        <f>Q570*H570</f>
        <v>0</v>
      </c>
      <c r="S570" s="236">
        <v>0</v>
      </c>
      <c r="T570" s="237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8" t="s">
        <v>295</v>
      </c>
      <c r="AT570" s="238" t="s">
        <v>177</v>
      </c>
      <c r="AU570" s="238" t="s">
        <v>87</v>
      </c>
      <c r="AY570" s="18" t="s">
        <v>175</v>
      </c>
      <c r="BE570" s="239">
        <f>IF(N570="základní",J570,0)</f>
        <v>0</v>
      </c>
      <c r="BF570" s="239">
        <f>IF(N570="snížená",J570,0)</f>
        <v>0</v>
      </c>
      <c r="BG570" s="239">
        <f>IF(N570="zákl. přenesená",J570,0)</f>
        <v>0</v>
      </c>
      <c r="BH570" s="239">
        <f>IF(N570="sníž. přenesená",J570,0)</f>
        <v>0</v>
      </c>
      <c r="BI570" s="239">
        <f>IF(N570="nulová",J570,0)</f>
        <v>0</v>
      </c>
      <c r="BJ570" s="18" t="s">
        <v>85</v>
      </c>
      <c r="BK570" s="239">
        <f>ROUND(I570*H570,2)</f>
        <v>0</v>
      </c>
      <c r="BL570" s="18" t="s">
        <v>295</v>
      </c>
      <c r="BM570" s="238" t="s">
        <v>980</v>
      </c>
    </row>
    <row r="571" s="14" customFormat="1">
      <c r="A571" s="14"/>
      <c r="B571" s="251"/>
      <c r="C571" s="252"/>
      <c r="D571" s="242" t="s">
        <v>184</v>
      </c>
      <c r="E571" s="253" t="s">
        <v>1</v>
      </c>
      <c r="F571" s="254" t="s">
        <v>981</v>
      </c>
      <c r="G571" s="252"/>
      <c r="H571" s="255">
        <v>122.22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1" t="s">
        <v>184</v>
      </c>
      <c r="AU571" s="261" t="s">
        <v>87</v>
      </c>
      <c r="AV571" s="14" t="s">
        <v>87</v>
      </c>
      <c r="AW571" s="14" t="s">
        <v>32</v>
      </c>
      <c r="AX571" s="14" t="s">
        <v>85</v>
      </c>
      <c r="AY571" s="261" t="s">
        <v>175</v>
      </c>
    </row>
    <row r="572" s="2" customFormat="1" ht="24.15" customHeight="1">
      <c r="A572" s="39"/>
      <c r="B572" s="40"/>
      <c r="C572" s="291" t="s">
        <v>982</v>
      </c>
      <c r="D572" s="291" t="s">
        <v>587</v>
      </c>
      <c r="E572" s="292" t="s">
        <v>983</v>
      </c>
      <c r="F572" s="293" t="s">
        <v>984</v>
      </c>
      <c r="G572" s="294" t="s">
        <v>180</v>
      </c>
      <c r="H572" s="295">
        <v>134.44200000000001</v>
      </c>
      <c r="I572" s="296"/>
      <c r="J572" s="297">
        <f>ROUND(I572*H572,2)</f>
        <v>0</v>
      </c>
      <c r="K572" s="293" t="s">
        <v>181</v>
      </c>
      <c r="L572" s="298"/>
      <c r="M572" s="299" t="s">
        <v>1</v>
      </c>
      <c r="N572" s="300" t="s">
        <v>42</v>
      </c>
      <c r="O572" s="92"/>
      <c r="P572" s="236">
        <f>O572*H572</f>
        <v>0</v>
      </c>
      <c r="Q572" s="236">
        <v>0.00016000000000000001</v>
      </c>
      <c r="R572" s="236">
        <f>Q572*H572</f>
        <v>0.021510720000000004</v>
      </c>
      <c r="S572" s="236">
        <v>0</v>
      </c>
      <c r="T572" s="237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8" t="s">
        <v>413</v>
      </c>
      <c r="AT572" s="238" t="s">
        <v>587</v>
      </c>
      <c r="AU572" s="238" t="s">
        <v>87</v>
      </c>
      <c r="AY572" s="18" t="s">
        <v>175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8" t="s">
        <v>85</v>
      </c>
      <c r="BK572" s="239">
        <f>ROUND(I572*H572,2)</f>
        <v>0</v>
      </c>
      <c r="BL572" s="18" t="s">
        <v>295</v>
      </c>
      <c r="BM572" s="238" t="s">
        <v>985</v>
      </c>
    </row>
    <row r="573" s="14" customFormat="1">
      <c r="A573" s="14"/>
      <c r="B573" s="251"/>
      <c r="C573" s="252"/>
      <c r="D573" s="242" t="s">
        <v>184</v>
      </c>
      <c r="E573" s="253" t="s">
        <v>1</v>
      </c>
      <c r="F573" s="254" t="s">
        <v>986</v>
      </c>
      <c r="G573" s="252"/>
      <c r="H573" s="255">
        <v>122.22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184</v>
      </c>
      <c r="AU573" s="261" t="s">
        <v>87</v>
      </c>
      <c r="AV573" s="14" t="s">
        <v>87</v>
      </c>
      <c r="AW573" s="14" t="s">
        <v>32</v>
      </c>
      <c r="AX573" s="14" t="s">
        <v>85</v>
      </c>
      <c r="AY573" s="261" t="s">
        <v>175</v>
      </c>
    </row>
    <row r="574" s="14" customFormat="1">
      <c r="A574" s="14"/>
      <c r="B574" s="251"/>
      <c r="C574" s="252"/>
      <c r="D574" s="242" t="s">
        <v>184</v>
      </c>
      <c r="E574" s="252"/>
      <c r="F574" s="254" t="s">
        <v>987</v>
      </c>
      <c r="G574" s="252"/>
      <c r="H574" s="255">
        <v>134.44200000000001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1" t="s">
        <v>184</v>
      </c>
      <c r="AU574" s="261" t="s">
        <v>87</v>
      </c>
      <c r="AV574" s="14" t="s">
        <v>87</v>
      </c>
      <c r="AW574" s="14" t="s">
        <v>4</v>
      </c>
      <c r="AX574" s="14" t="s">
        <v>85</v>
      </c>
      <c r="AY574" s="261" t="s">
        <v>175</v>
      </c>
    </row>
    <row r="575" s="2" customFormat="1" ht="21.75" customHeight="1">
      <c r="A575" s="39"/>
      <c r="B575" s="40"/>
      <c r="C575" s="227" t="s">
        <v>988</v>
      </c>
      <c r="D575" s="227" t="s">
        <v>177</v>
      </c>
      <c r="E575" s="228" t="s">
        <v>989</v>
      </c>
      <c r="F575" s="229" t="s">
        <v>990</v>
      </c>
      <c r="G575" s="230" t="s">
        <v>180</v>
      </c>
      <c r="H575" s="231">
        <v>37.009999999999998</v>
      </c>
      <c r="I575" s="232"/>
      <c r="J575" s="233">
        <f>ROUND(I575*H575,2)</f>
        <v>0</v>
      </c>
      <c r="K575" s="229" t="s">
        <v>181</v>
      </c>
      <c r="L575" s="45"/>
      <c r="M575" s="234" t="s">
        <v>1</v>
      </c>
      <c r="N575" s="235" t="s">
        <v>42</v>
      </c>
      <c r="O575" s="92"/>
      <c r="P575" s="236">
        <f>O575*H575</f>
        <v>0</v>
      </c>
      <c r="Q575" s="236">
        <v>0.00069999999999999999</v>
      </c>
      <c r="R575" s="236">
        <f>Q575*H575</f>
        <v>0.025906999999999999</v>
      </c>
      <c r="S575" s="236">
        <v>0</v>
      </c>
      <c r="T575" s="237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8" t="s">
        <v>295</v>
      </c>
      <c r="AT575" s="238" t="s">
        <v>177</v>
      </c>
      <c r="AU575" s="238" t="s">
        <v>87</v>
      </c>
      <c r="AY575" s="18" t="s">
        <v>175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8" t="s">
        <v>85</v>
      </c>
      <c r="BK575" s="239">
        <f>ROUND(I575*H575,2)</f>
        <v>0</v>
      </c>
      <c r="BL575" s="18" t="s">
        <v>295</v>
      </c>
      <c r="BM575" s="238" t="s">
        <v>991</v>
      </c>
    </row>
    <row r="576" s="14" customFormat="1">
      <c r="A576" s="14"/>
      <c r="B576" s="251"/>
      <c r="C576" s="252"/>
      <c r="D576" s="242" t="s">
        <v>184</v>
      </c>
      <c r="E576" s="253" t="s">
        <v>1</v>
      </c>
      <c r="F576" s="254" t="s">
        <v>992</v>
      </c>
      <c r="G576" s="252"/>
      <c r="H576" s="255">
        <v>37.009999999999998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1" t="s">
        <v>184</v>
      </c>
      <c r="AU576" s="261" t="s">
        <v>87</v>
      </c>
      <c r="AV576" s="14" t="s">
        <v>87</v>
      </c>
      <c r="AW576" s="14" t="s">
        <v>32</v>
      </c>
      <c r="AX576" s="14" t="s">
        <v>85</v>
      </c>
      <c r="AY576" s="261" t="s">
        <v>175</v>
      </c>
    </row>
    <row r="577" s="2" customFormat="1" ht="37.8" customHeight="1">
      <c r="A577" s="39"/>
      <c r="B577" s="40"/>
      <c r="C577" s="227" t="s">
        <v>993</v>
      </c>
      <c r="D577" s="227" t="s">
        <v>177</v>
      </c>
      <c r="E577" s="228" t="s">
        <v>994</v>
      </c>
      <c r="F577" s="229" t="s">
        <v>995</v>
      </c>
      <c r="G577" s="230" t="s">
        <v>180</v>
      </c>
      <c r="H577" s="231">
        <v>85.209999999999994</v>
      </c>
      <c r="I577" s="232"/>
      <c r="J577" s="233">
        <f>ROUND(I577*H577,2)</f>
        <v>0</v>
      </c>
      <c r="K577" s="229" t="s">
        <v>181</v>
      </c>
      <c r="L577" s="45"/>
      <c r="M577" s="234" t="s">
        <v>1</v>
      </c>
      <c r="N577" s="235" t="s">
        <v>42</v>
      </c>
      <c r="O577" s="92"/>
      <c r="P577" s="236">
        <f>O577*H577</f>
        <v>0</v>
      </c>
      <c r="Q577" s="236">
        <v>0.0025600000000000002</v>
      </c>
      <c r="R577" s="236">
        <f>Q577*H577</f>
        <v>0.21813760000000002</v>
      </c>
      <c r="S577" s="236">
        <v>0</v>
      </c>
      <c r="T577" s="237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38" t="s">
        <v>295</v>
      </c>
      <c r="AT577" s="238" t="s">
        <v>177</v>
      </c>
      <c r="AU577" s="238" t="s">
        <v>87</v>
      </c>
      <c r="AY577" s="18" t="s">
        <v>175</v>
      </c>
      <c r="BE577" s="239">
        <f>IF(N577="základní",J577,0)</f>
        <v>0</v>
      </c>
      <c r="BF577" s="239">
        <f>IF(N577="snížená",J577,0)</f>
        <v>0</v>
      </c>
      <c r="BG577" s="239">
        <f>IF(N577="zákl. přenesená",J577,0)</f>
        <v>0</v>
      </c>
      <c r="BH577" s="239">
        <f>IF(N577="sníž. přenesená",J577,0)</f>
        <v>0</v>
      </c>
      <c r="BI577" s="239">
        <f>IF(N577="nulová",J577,0)</f>
        <v>0</v>
      </c>
      <c r="BJ577" s="18" t="s">
        <v>85</v>
      </c>
      <c r="BK577" s="239">
        <f>ROUND(I577*H577,2)</f>
        <v>0</v>
      </c>
      <c r="BL577" s="18" t="s">
        <v>295</v>
      </c>
      <c r="BM577" s="238" t="s">
        <v>996</v>
      </c>
    </row>
    <row r="578" s="13" customFormat="1">
      <c r="A578" s="13"/>
      <c r="B578" s="240"/>
      <c r="C578" s="241"/>
      <c r="D578" s="242" t="s">
        <v>184</v>
      </c>
      <c r="E578" s="243" t="s">
        <v>1</v>
      </c>
      <c r="F578" s="244" t="s">
        <v>291</v>
      </c>
      <c r="G578" s="241"/>
      <c r="H578" s="243" t="s">
        <v>1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0" t="s">
        <v>184</v>
      </c>
      <c r="AU578" s="250" t="s">
        <v>87</v>
      </c>
      <c r="AV578" s="13" t="s">
        <v>85</v>
      </c>
      <c r="AW578" s="13" t="s">
        <v>32</v>
      </c>
      <c r="AX578" s="13" t="s">
        <v>77</v>
      </c>
      <c r="AY578" s="250" t="s">
        <v>175</v>
      </c>
    </row>
    <row r="579" s="13" customFormat="1">
      <c r="A579" s="13"/>
      <c r="B579" s="240"/>
      <c r="C579" s="241"/>
      <c r="D579" s="242" t="s">
        <v>184</v>
      </c>
      <c r="E579" s="243" t="s">
        <v>1</v>
      </c>
      <c r="F579" s="244" t="s">
        <v>215</v>
      </c>
      <c r="G579" s="241"/>
      <c r="H579" s="243" t="s">
        <v>1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0" t="s">
        <v>184</v>
      </c>
      <c r="AU579" s="250" t="s">
        <v>87</v>
      </c>
      <c r="AV579" s="13" t="s">
        <v>85</v>
      </c>
      <c r="AW579" s="13" t="s">
        <v>32</v>
      </c>
      <c r="AX579" s="13" t="s">
        <v>77</v>
      </c>
      <c r="AY579" s="250" t="s">
        <v>175</v>
      </c>
    </row>
    <row r="580" s="13" customFormat="1">
      <c r="A580" s="13"/>
      <c r="B580" s="240"/>
      <c r="C580" s="241"/>
      <c r="D580" s="242" t="s">
        <v>184</v>
      </c>
      <c r="E580" s="243" t="s">
        <v>1</v>
      </c>
      <c r="F580" s="244" t="s">
        <v>345</v>
      </c>
      <c r="G580" s="241"/>
      <c r="H580" s="243" t="s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184</v>
      </c>
      <c r="AU580" s="250" t="s">
        <v>87</v>
      </c>
      <c r="AV580" s="13" t="s">
        <v>85</v>
      </c>
      <c r="AW580" s="13" t="s">
        <v>32</v>
      </c>
      <c r="AX580" s="13" t="s">
        <v>77</v>
      </c>
      <c r="AY580" s="250" t="s">
        <v>175</v>
      </c>
    </row>
    <row r="581" s="14" customFormat="1">
      <c r="A581" s="14"/>
      <c r="B581" s="251"/>
      <c r="C581" s="252"/>
      <c r="D581" s="242" t="s">
        <v>184</v>
      </c>
      <c r="E581" s="253" t="s">
        <v>1</v>
      </c>
      <c r="F581" s="254" t="s">
        <v>997</v>
      </c>
      <c r="G581" s="252"/>
      <c r="H581" s="255">
        <v>15.699999999999999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1" t="s">
        <v>184</v>
      </c>
      <c r="AU581" s="261" t="s">
        <v>87</v>
      </c>
      <c r="AV581" s="14" t="s">
        <v>87</v>
      </c>
      <c r="AW581" s="14" t="s">
        <v>32</v>
      </c>
      <c r="AX581" s="14" t="s">
        <v>77</v>
      </c>
      <c r="AY581" s="261" t="s">
        <v>175</v>
      </c>
    </row>
    <row r="582" s="13" customFormat="1">
      <c r="A582" s="13"/>
      <c r="B582" s="240"/>
      <c r="C582" s="241"/>
      <c r="D582" s="242" t="s">
        <v>184</v>
      </c>
      <c r="E582" s="243" t="s">
        <v>1</v>
      </c>
      <c r="F582" s="244" t="s">
        <v>355</v>
      </c>
      <c r="G582" s="241"/>
      <c r="H582" s="243" t="s">
        <v>1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0" t="s">
        <v>184</v>
      </c>
      <c r="AU582" s="250" t="s">
        <v>87</v>
      </c>
      <c r="AV582" s="13" t="s">
        <v>85</v>
      </c>
      <c r="AW582" s="13" t="s">
        <v>32</v>
      </c>
      <c r="AX582" s="13" t="s">
        <v>77</v>
      </c>
      <c r="AY582" s="250" t="s">
        <v>175</v>
      </c>
    </row>
    <row r="583" s="14" customFormat="1">
      <c r="A583" s="14"/>
      <c r="B583" s="251"/>
      <c r="C583" s="252"/>
      <c r="D583" s="242" t="s">
        <v>184</v>
      </c>
      <c r="E583" s="253" t="s">
        <v>1</v>
      </c>
      <c r="F583" s="254" t="s">
        <v>998</v>
      </c>
      <c r="G583" s="252"/>
      <c r="H583" s="255">
        <v>17.91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184</v>
      </c>
      <c r="AU583" s="261" t="s">
        <v>87</v>
      </c>
      <c r="AV583" s="14" t="s">
        <v>87</v>
      </c>
      <c r="AW583" s="14" t="s">
        <v>32</v>
      </c>
      <c r="AX583" s="14" t="s">
        <v>77</v>
      </c>
      <c r="AY583" s="261" t="s">
        <v>175</v>
      </c>
    </row>
    <row r="584" s="13" customFormat="1">
      <c r="A584" s="13"/>
      <c r="B584" s="240"/>
      <c r="C584" s="241"/>
      <c r="D584" s="242" t="s">
        <v>184</v>
      </c>
      <c r="E584" s="243" t="s">
        <v>1</v>
      </c>
      <c r="F584" s="244" t="s">
        <v>550</v>
      </c>
      <c r="G584" s="241"/>
      <c r="H584" s="243" t="s">
        <v>1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0" t="s">
        <v>184</v>
      </c>
      <c r="AU584" s="250" t="s">
        <v>87</v>
      </c>
      <c r="AV584" s="13" t="s">
        <v>85</v>
      </c>
      <c r="AW584" s="13" t="s">
        <v>32</v>
      </c>
      <c r="AX584" s="13" t="s">
        <v>77</v>
      </c>
      <c r="AY584" s="250" t="s">
        <v>175</v>
      </c>
    </row>
    <row r="585" s="14" customFormat="1">
      <c r="A585" s="14"/>
      <c r="B585" s="251"/>
      <c r="C585" s="252"/>
      <c r="D585" s="242" t="s">
        <v>184</v>
      </c>
      <c r="E585" s="253" t="s">
        <v>1</v>
      </c>
      <c r="F585" s="254" t="s">
        <v>999</v>
      </c>
      <c r="G585" s="252"/>
      <c r="H585" s="255">
        <v>10.67</v>
      </c>
      <c r="I585" s="256"/>
      <c r="J585" s="252"/>
      <c r="K585" s="252"/>
      <c r="L585" s="257"/>
      <c r="M585" s="258"/>
      <c r="N585" s="259"/>
      <c r="O585" s="259"/>
      <c r="P585" s="259"/>
      <c r="Q585" s="259"/>
      <c r="R585" s="259"/>
      <c r="S585" s="259"/>
      <c r="T585" s="26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1" t="s">
        <v>184</v>
      </c>
      <c r="AU585" s="261" t="s">
        <v>87</v>
      </c>
      <c r="AV585" s="14" t="s">
        <v>87</v>
      </c>
      <c r="AW585" s="14" t="s">
        <v>32</v>
      </c>
      <c r="AX585" s="14" t="s">
        <v>77</v>
      </c>
      <c r="AY585" s="261" t="s">
        <v>175</v>
      </c>
    </row>
    <row r="586" s="16" customFormat="1">
      <c r="A586" s="16"/>
      <c r="B586" s="273"/>
      <c r="C586" s="274"/>
      <c r="D586" s="242" t="s">
        <v>184</v>
      </c>
      <c r="E586" s="275" t="s">
        <v>1</v>
      </c>
      <c r="F586" s="276" t="s">
        <v>208</v>
      </c>
      <c r="G586" s="274"/>
      <c r="H586" s="277">
        <v>44.280000000000001</v>
      </c>
      <c r="I586" s="278"/>
      <c r="J586" s="274"/>
      <c r="K586" s="274"/>
      <c r="L586" s="279"/>
      <c r="M586" s="280"/>
      <c r="N586" s="281"/>
      <c r="O586" s="281"/>
      <c r="P586" s="281"/>
      <c r="Q586" s="281"/>
      <c r="R586" s="281"/>
      <c r="S586" s="281"/>
      <c r="T586" s="282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83" t="s">
        <v>184</v>
      </c>
      <c r="AU586" s="283" t="s">
        <v>87</v>
      </c>
      <c r="AV586" s="16" t="s">
        <v>192</v>
      </c>
      <c r="AW586" s="16" t="s">
        <v>32</v>
      </c>
      <c r="AX586" s="16" t="s">
        <v>77</v>
      </c>
      <c r="AY586" s="283" t="s">
        <v>175</v>
      </c>
    </row>
    <row r="587" s="13" customFormat="1">
      <c r="A587" s="13"/>
      <c r="B587" s="240"/>
      <c r="C587" s="241"/>
      <c r="D587" s="242" t="s">
        <v>184</v>
      </c>
      <c r="E587" s="243" t="s">
        <v>1</v>
      </c>
      <c r="F587" s="244" t="s">
        <v>209</v>
      </c>
      <c r="G587" s="241"/>
      <c r="H587" s="243" t="s">
        <v>1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0" t="s">
        <v>184</v>
      </c>
      <c r="AU587" s="250" t="s">
        <v>87</v>
      </c>
      <c r="AV587" s="13" t="s">
        <v>85</v>
      </c>
      <c r="AW587" s="13" t="s">
        <v>32</v>
      </c>
      <c r="AX587" s="13" t="s">
        <v>77</v>
      </c>
      <c r="AY587" s="250" t="s">
        <v>175</v>
      </c>
    </row>
    <row r="588" s="13" customFormat="1">
      <c r="A588" s="13"/>
      <c r="B588" s="240"/>
      <c r="C588" s="241"/>
      <c r="D588" s="242" t="s">
        <v>184</v>
      </c>
      <c r="E588" s="243" t="s">
        <v>1</v>
      </c>
      <c r="F588" s="244" t="s">
        <v>256</v>
      </c>
      <c r="G588" s="241"/>
      <c r="H588" s="243" t="s">
        <v>1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0" t="s">
        <v>184</v>
      </c>
      <c r="AU588" s="250" t="s">
        <v>87</v>
      </c>
      <c r="AV588" s="13" t="s">
        <v>85</v>
      </c>
      <c r="AW588" s="13" t="s">
        <v>32</v>
      </c>
      <c r="AX588" s="13" t="s">
        <v>77</v>
      </c>
      <c r="AY588" s="250" t="s">
        <v>175</v>
      </c>
    </row>
    <row r="589" s="14" customFormat="1">
      <c r="A589" s="14"/>
      <c r="B589" s="251"/>
      <c r="C589" s="252"/>
      <c r="D589" s="242" t="s">
        <v>184</v>
      </c>
      <c r="E589" s="253" t="s">
        <v>1</v>
      </c>
      <c r="F589" s="254" t="s">
        <v>1000</v>
      </c>
      <c r="G589" s="252"/>
      <c r="H589" s="255">
        <v>26.690000000000001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1" t="s">
        <v>184</v>
      </c>
      <c r="AU589" s="261" t="s">
        <v>87</v>
      </c>
      <c r="AV589" s="14" t="s">
        <v>87</v>
      </c>
      <c r="AW589" s="14" t="s">
        <v>32</v>
      </c>
      <c r="AX589" s="14" t="s">
        <v>77</v>
      </c>
      <c r="AY589" s="261" t="s">
        <v>175</v>
      </c>
    </row>
    <row r="590" s="13" customFormat="1">
      <c r="A590" s="13"/>
      <c r="B590" s="240"/>
      <c r="C590" s="241"/>
      <c r="D590" s="242" t="s">
        <v>184</v>
      </c>
      <c r="E590" s="243" t="s">
        <v>1</v>
      </c>
      <c r="F590" s="244" t="s">
        <v>533</v>
      </c>
      <c r="G590" s="241"/>
      <c r="H590" s="243" t="s">
        <v>1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0" t="s">
        <v>184</v>
      </c>
      <c r="AU590" s="250" t="s">
        <v>87</v>
      </c>
      <c r="AV590" s="13" t="s">
        <v>85</v>
      </c>
      <c r="AW590" s="13" t="s">
        <v>32</v>
      </c>
      <c r="AX590" s="13" t="s">
        <v>77</v>
      </c>
      <c r="AY590" s="250" t="s">
        <v>175</v>
      </c>
    </row>
    <row r="591" s="14" customFormat="1">
      <c r="A591" s="14"/>
      <c r="B591" s="251"/>
      <c r="C591" s="252"/>
      <c r="D591" s="242" t="s">
        <v>184</v>
      </c>
      <c r="E591" s="253" t="s">
        <v>1</v>
      </c>
      <c r="F591" s="254" t="s">
        <v>1001</v>
      </c>
      <c r="G591" s="252"/>
      <c r="H591" s="255">
        <v>14.24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1" t="s">
        <v>184</v>
      </c>
      <c r="AU591" s="261" t="s">
        <v>87</v>
      </c>
      <c r="AV591" s="14" t="s">
        <v>87</v>
      </c>
      <c r="AW591" s="14" t="s">
        <v>32</v>
      </c>
      <c r="AX591" s="14" t="s">
        <v>77</v>
      </c>
      <c r="AY591" s="261" t="s">
        <v>175</v>
      </c>
    </row>
    <row r="592" s="16" customFormat="1">
      <c r="A592" s="16"/>
      <c r="B592" s="273"/>
      <c r="C592" s="274"/>
      <c r="D592" s="242" t="s">
        <v>184</v>
      </c>
      <c r="E592" s="275" t="s">
        <v>1</v>
      </c>
      <c r="F592" s="276" t="s">
        <v>208</v>
      </c>
      <c r="G592" s="274"/>
      <c r="H592" s="277">
        <v>40.93</v>
      </c>
      <c r="I592" s="278"/>
      <c r="J592" s="274"/>
      <c r="K592" s="274"/>
      <c r="L592" s="279"/>
      <c r="M592" s="280"/>
      <c r="N592" s="281"/>
      <c r="O592" s="281"/>
      <c r="P592" s="281"/>
      <c r="Q592" s="281"/>
      <c r="R592" s="281"/>
      <c r="S592" s="281"/>
      <c r="T592" s="282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83" t="s">
        <v>184</v>
      </c>
      <c r="AU592" s="283" t="s">
        <v>87</v>
      </c>
      <c r="AV592" s="16" t="s">
        <v>192</v>
      </c>
      <c r="AW592" s="16" t="s">
        <v>32</v>
      </c>
      <c r="AX592" s="16" t="s">
        <v>77</v>
      </c>
      <c r="AY592" s="283" t="s">
        <v>175</v>
      </c>
    </row>
    <row r="593" s="15" customFormat="1">
      <c r="A593" s="15"/>
      <c r="B593" s="262"/>
      <c r="C593" s="263"/>
      <c r="D593" s="242" t="s">
        <v>184</v>
      </c>
      <c r="E593" s="264" t="s">
        <v>1</v>
      </c>
      <c r="F593" s="265" t="s">
        <v>191</v>
      </c>
      <c r="G593" s="263"/>
      <c r="H593" s="266">
        <v>85.209999999999994</v>
      </c>
      <c r="I593" s="267"/>
      <c r="J593" s="263"/>
      <c r="K593" s="263"/>
      <c r="L593" s="268"/>
      <c r="M593" s="269"/>
      <c r="N593" s="270"/>
      <c r="O593" s="270"/>
      <c r="P593" s="270"/>
      <c r="Q593" s="270"/>
      <c r="R593" s="270"/>
      <c r="S593" s="270"/>
      <c r="T593" s="271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72" t="s">
        <v>184</v>
      </c>
      <c r="AU593" s="272" t="s">
        <v>87</v>
      </c>
      <c r="AV593" s="15" t="s">
        <v>182</v>
      </c>
      <c r="AW593" s="15" t="s">
        <v>32</v>
      </c>
      <c r="AX593" s="15" t="s">
        <v>85</v>
      </c>
      <c r="AY593" s="272" t="s">
        <v>175</v>
      </c>
    </row>
    <row r="594" s="2" customFormat="1" ht="24.15" customHeight="1">
      <c r="A594" s="39"/>
      <c r="B594" s="40"/>
      <c r="C594" s="291" t="s">
        <v>1002</v>
      </c>
      <c r="D594" s="291" t="s">
        <v>587</v>
      </c>
      <c r="E594" s="292" t="s">
        <v>1003</v>
      </c>
      <c r="F594" s="293" t="s">
        <v>1004</v>
      </c>
      <c r="G594" s="294" t="s">
        <v>180</v>
      </c>
      <c r="H594" s="295">
        <v>89.471000000000004</v>
      </c>
      <c r="I594" s="296"/>
      <c r="J594" s="297">
        <f>ROUND(I594*H594,2)</f>
        <v>0</v>
      </c>
      <c r="K594" s="293" t="s">
        <v>181</v>
      </c>
      <c r="L594" s="298"/>
      <c r="M594" s="299" t="s">
        <v>1</v>
      </c>
      <c r="N594" s="300" t="s">
        <v>42</v>
      </c>
      <c r="O594" s="92"/>
      <c r="P594" s="236">
        <f>O594*H594</f>
        <v>0</v>
      </c>
      <c r="Q594" s="236">
        <v>0.0089999999999999993</v>
      </c>
      <c r="R594" s="236">
        <f>Q594*H594</f>
        <v>0.80523899999999993</v>
      </c>
      <c r="S594" s="236">
        <v>0</v>
      </c>
      <c r="T594" s="237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8" t="s">
        <v>413</v>
      </c>
      <c r="AT594" s="238" t="s">
        <v>587</v>
      </c>
      <c r="AU594" s="238" t="s">
        <v>87</v>
      </c>
      <c r="AY594" s="18" t="s">
        <v>175</v>
      </c>
      <c r="BE594" s="239">
        <f>IF(N594="základní",J594,0)</f>
        <v>0</v>
      </c>
      <c r="BF594" s="239">
        <f>IF(N594="snížená",J594,0)</f>
        <v>0</v>
      </c>
      <c r="BG594" s="239">
        <f>IF(N594="zákl. přenesená",J594,0)</f>
        <v>0</v>
      </c>
      <c r="BH594" s="239">
        <f>IF(N594="sníž. přenesená",J594,0)</f>
        <v>0</v>
      </c>
      <c r="BI594" s="239">
        <f>IF(N594="nulová",J594,0)</f>
        <v>0</v>
      </c>
      <c r="BJ594" s="18" t="s">
        <v>85</v>
      </c>
      <c r="BK594" s="239">
        <f>ROUND(I594*H594,2)</f>
        <v>0</v>
      </c>
      <c r="BL594" s="18" t="s">
        <v>295</v>
      </c>
      <c r="BM594" s="238" t="s">
        <v>1005</v>
      </c>
    </row>
    <row r="595" s="14" customFormat="1">
      <c r="A595" s="14"/>
      <c r="B595" s="251"/>
      <c r="C595" s="252"/>
      <c r="D595" s="242" t="s">
        <v>184</v>
      </c>
      <c r="E595" s="253" t="s">
        <v>1</v>
      </c>
      <c r="F595" s="254" t="s">
        <v>1006</v>
      </c>
      <c r="G595" s="252"/>
      <c r="H595" s="255">
        <v>85.209999999999994</v>
      </c>
      <c r="I595" s="256"/>
      <c r="J595" s="252"/>
      <c r="K595" s="252"/>
      <c r="L595" s="257"/>
      <c r="M595" s="258"/>
      <c r="N595" s="259"/>
      <c r="O595" s="259"/>
      <c r="P595" s="259"/>
      <c r="Q595" s="259"/>
      <c r="R595" s="259"/>
      <c r="S595" s="259"/>
      <c r="T595" s="26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1" t="s">
        <v>184</v>
      </c>
      <c r="AU595" s="261" t="s">
        <v>87</v>
      </c>
      <c r="AV595" s="14" t="s">
        <v>87</v>
      </c>
      <c r="AW595" s="14" t="s">
        <v>32</v>
      </c>
      <c r="AX595" s="14" t="s">
        <v>85</v>
      </c>
      <c r="AY595" s="261" t="s">
        <v>175</v>
      </c>
    </row>
    <row r="596" s="14" customFormat="1">
      <c r="A596" s="14"/>
      <c r="B596" s="251"/>
      <c r="C596" s="252"/>
      <c r="D596" s="242" t="s">
        <v>184</v>
      </c>
      <c r="E596" s="252"/>
      <c r="F596" s="254" t="s">
        <v>1007</v>
      </c>
      <c r="G596" s="252"/>
      <c r="H596" s="255">
        <v>89.471000000000004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1" t="s">
        <v>184</v>
      </c>
      <c r="AU596" s="261" t="s">
        <v>87</v>
      </c>
      <c r="AV596" s="14" t="s">
        <v>87</v>
      </c>
      <c r="AW596" s="14" t="s">
        <v>4</v>
      </c>
      <c r="AX596" s="14" t="s">
        <v>85</v>
      </c>
      <c r="AY596" s="261" t="s">
        <v>175</v>
      </c>
    </row>
    <row r="597" s="2" customFormat="1" ht="24.15" customHeight="1">
      <c r="A597" s="39"/>
      <c r="B597" s="40"/>
      <c r="C597" s="227" t="s">
        <v>1008</v>
      </c>
      <c r="D597" s="227" t="s">
        <v>177</v>
      </c>
      <c r="E597" s="228" t="s">
        <v>1009</v>
      </c>
      <c r="F597" s="229" t="s">
        <v>1010</v>
      </c>
      <c r="G597" s="230" t="s">
        <v>180</v>
      </c>
      <c r="H597" s="231">
        <v>13.199999999999999</v>
      </c>
      <c r="I597" s="232"/>
      <c r="J597" s="233">
        <f>ROUND(I597*H597,2)</f>
        <v>0</v>
      </c>
      <c r="K597" s="229" t="s">
        <v>181</v>
      </c>
      <c r="L597" s="45"/>
      <c r="M597" s="234" t="s">
        <v>1</v>
      </c>
      <c r="N597" s="235" t="s">
        <v>42</v>
      </c>
      <c r="O597" s="92"/>
      <c r="P597" s="236">
        <f>O597*H597</f>
        <v>0</v>
      </c>
      <c r="Q597" s="236">
        <v>0.013390000000000001</v>
      </c>
      <c r="R597" s="236">
        <f>Q597*H597</f>
        <v>0.17674799999999999</v>
      </c>
      <c r="S597" s="236">
        <v>0</v>
      </c>
      <c r="T597" s="237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8" t="s">
        <v>295</v>
      </c>
      <c r="AT597" s="238" t="s">
        <v>177</v>
      </c>
      <c r="AU597" s="238" t="s">
        <v>87</v>
      </c>
      <c r="AY597" s="18" t="s">
        <v>175</v>
      </c>
      <c r="BE597" s="239">
        <f>IF(N597="základní",J597,0)</f>
        <v>0</v>
      </c>
      <c r="BF597" s="239">
        <f>IF(N597="snížená",J597,0)</f>
        <v>0</v>
      </c>
      <c r="BG597" s="239">
        <f>IF(N597="zákl. přenesená",J597,0)</f>
        <v>0</v>
      </c>
      <c r="BH597" s="239">
        <f>IF(N597="sníž. přenesená",J597,0)</f>
        <v>0</v>
      </c>
      <c r="BI597" s="239">
        <f>IF(N597="nulová",J597,0)</f>
        <v>0</v>
      </c>
      <c r="BJ597" s="18" t="s">
        <v>85</v>
      </c>
      <c r="BK597" s="239">
        <f>ROUND(I597*H597,2)</f>
        <v>0</v>
      </c>
      <c r="BL597" s="18" t="s">
        <v>295</v>
      </c>
      <c r="BM597" s="238" t="s">
        <v>1011</v>
      </c>
    </row>
    <row r="598" s="13" customFormat="1">
      <c r="A598" s="13"/>
      <c r="B598" s="240"/>
      <c r="C598" s="241"/>
      <c r="D598" s="242" t="s">
        <v>184</v>
      </c>
      <c r="E598" s="243" t="s">
        <v>1</v>
      </c>
      <c r="F598" s="244" t="s">
        <v>291</v>
      </c>
      <c r="G598" s="241"/>
      <c r="H598" s="243" t="s">
        <v>1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0" t="s">
        <v>184</v>
      </c>
      <c r="AU598" s="250" t="s">
        <v>87</v>
      </c>
      <c r="AV598" s="13" t="s">
        <v>85</v>
      </c>
      <c r="AW598" s="13" t="s">
        <v>32</v>
      </c>
      <c r="AX598" s="13" t="s">
        <v>77</v>
      </c>
      <c r="AY598" s="250" t="s">
        <v>175</v>
      </c>
    </row>
    <row r="599" s="13" customFormat="1">
      <c r="A599" s="13"/>
      <c r="B599" s="240"/>
      <c r="C599" s="241"/>
      <c r="D599" s="242" t="s">
        <v>184</v>
      </c>
      <c r="E599" s="243" t="s">
        <v>1</v>
      </c>
      <c r="F599" s="244" t="s">
        <v>215</v>
      </c>
      <c r="G599" s="241"/>
      <c r="H599" s="243" t="s">
        <v>1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0" t="s">
        <v>184</v>
      </c>
      <c r="AU599" s="250" t="s">
        <v>87</v>
      </c>
      <c r="AV599" s="13" t="s">
        <v>85</v>
      </c>
      <c r="AW599" s="13" t="s">
        <v>32</v>
      </c>
      <c r="AX599" s="13" t="s">
        <v>77</v>
      </c>
      <c r="AY599" s="250" t="s">
        <v>175</v>
      </c>
    </row>
    <row r="600" s="14" customFormat="1">
      <c r="A600" s="14"/>
      <c r="B600" s="251"/>
      <c r="C600" s="252"/>
      <c r="D600" s="242" t="s">
        <v>184</v>
      </c>
      <c r="E600" s="253" t="s">
        <v>1</v>
      </c>
      <c r="F600" s="254" t="s">
        <v>1012</v>
      </c>
      <c r="G600" s="252"/>
      <c r="H600" s="255">
        <v>3.6000000000000001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1" t="s">
        <v>184</v>
      </c>
      <c r="AU600" s="261" t="s">
        <v>87</v>
      </c>
      <c r="AV600" s="14" t="s">
        <v>87</v>
      </c>
      <c r="AW600" s="14" t="s">
        <v>32</v>
      </c>
      <c r="AX600" s="14" t="s">
        <v>77</v>
      </c>
      <c r="AY600" s="261" t="s">
        <v>175</v>
      </c>
    </row>
    <row r="601" s="14" customFormat="1">
      <c r="A601" s="14"/>
      <c r="B601" s="251"/>
      <c r="C601" s="252"/>
      <c r="D601" s="242" t="s">
        <v>184</v>
      </c>
      <c r="E601" s="253" t="s">
        <v>1</v>
      </c>
      <c r="F601" s="254" t="s">
        <v>1013</v>
      </c>
      <c r="G601" s="252"/>
      <c r="H601" s="255">
        <v>1.2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1" t="s">
        <v>184</v>
      </c>
      <c r="AU601" s="261" t="s">
        <v>87</v>
      </c>
      <c r="AV601" s="14" t="s">
        <v>87</v>
      </c>
      <c r="AW601" s="14" t="s">
        <v>32</v>
      </c>
      <c r="AX601" s="14" t="s">
        <v>77</v>
      </c>
      <c r="AY601" s="261" t="s">
        <v>175</v>
      </c>
    </row>
    <row r="602" s="14" customFormat="1">
      <c r="A602" s="14"/>
      <c r="B602" s="251"/>
      <c r="C602" s="252"/>
      <c r="D602" s="242" t="s">
        <v>184</v>
      </c>
      <c r="E602" s="253" t="s">
        <v>1</v>
      </c>
      <c r="F602" s="254" t="s">
        <v>1014</v>
      </c>
      <c r="G602" s="252"/>
      <c r="H602" s="255">
        <v>2.1000000000000001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1" t="s">
        <v>184</v>
      </c>
      <c r="AU602" s="261" t="s">
        <v>87</v>
      </c>
      <c r="AV602" s="14" t="s">
        <v>87</v>
      </c>
      <c r="AW602" s="14" t="s">
        <v>32</v>
      </c>
      <c r="AX602" s="14" t="s">
        <v>77</v>
      </c>
      <c r="AY602" s="261" t="s">
        <v>175</v>
      </c>
    </row>
    <row r="603" s="16" customFormat="1">
      <c r="A603" s="16"/>
      <c r="B603" s="273"/>
      <c r="C603" s="274"/>
      <c r="D603" s="242" t="s">
        <v>184</v>
      </c>
      <c r="E603" s="275" t="s">
        <v>1</v>
      </c>
      <c r="F603" s="276" t="s">
        <v>208</v>
      </c>
      <c r="G603" s="274"/>
      <c r="H603" s="277">
        <v>6.9000000000000004</v>
      </c>
      <c r="I603" s="278"/>
      <c r="J603" s="274"/>
      <c r="K603" s="274"/>
      <c r="L603" s="279"/>
      <c r="M603" s="280"/>
      <c r="N603" s="281"/>
      <c r="O603" s="281"/>
      <c r="P603" s="281"/>
      <c r="Q603" s="281"/>
      <c r="R603" s="281"/>
      <c r="S603" s="281"/>
      <c r="T603" s="282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T603" s="283" t="s">
        <v>184</v>
      </c>
      <c r="AU603" s="283" t="s">
        <v>87</v>
      </c>
      <c r="AV603" s="16" t="s">
        <v>192</v>
      </c>
      <c r="AW603" s="16" t="s">
        <v>32</v>
      </c>
      <c r="AX603" s="16" t="s">
        <v>77</v>
      </c>
      <c r="AY603" s="283" t="s">
        <v>175</v>
      </c>
    </row>
    <row r="604" s="13" customFormat="1">
      <c r="A604" s="13"/>
      <c r="B604" s="240"/>
      <c r="C604" s="241"/>
      <c r="D604" s="242" t="s">
        <v>184</v>
      </c>
      <c r="E604" s="243" t="s">
        <v>1</v>
      </c>
      <c r="F604" s="244" t="s">
        <v>209</v>
      </c>
      <c r="G604" s="241"/>
      <c r="H604" s="243" t="s">
        <v>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0" t="s">
        <v>184</v>
      </c>
      <c r="AU604" s="250" t="s">
        <v>87</v>
      </c>
      <c r="AV604" s="13" t="s">
        <v>85</v>
      </c>
      <c r="AW604" s="13" t="s">
        <v>32</v>
      </c>
      <c r="AX604" s="13" t="s">
        <v>77</v>
      </c>
      <c r="AY604" s="250" t="s">
        <v>175</v>
      </c>
    </row>
    <row r="605" s="14" customFormat="1">
      <c r="A605" s="14"/>
      <c r="B605" s="251"/>
      <c r="C605" s="252"/>
      <c r="D605" s="242" t="s">
        <v>184</v>
      </c>
      <c r="E605" s="253" t="s">
        <v>1</v>
      </c>
      <c r="F605" s="254" t="s">
        <v>1012</v>
      </c>
      <c r="G605" s="252"/>
      <c r="H605" s="255">
        <v>3.6000000000000001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1" t="s">
        <v>184</v>
      </c>
      <c r="AU605" s="261" t="s">
        <v>87</v>
      </c>
      <c r="AV605" s="14" t="s">
        <v>87</v>
      </c>
      <c r="AW605" s="14" t="s">
        <v>32</v>
      </c>
      <c r="AX605" s="14" t="s">
        <v>77</v>
      </c>
      <c r="AY605" s="261" t="s">
        <v>175</v>
      </c>
    </row>
    <row r="606" s="14" customFormat="1">
      <c r="A606" s="14"/>
      <c r="B606" s="251"/>
      <c r="C606" s="252"/>
      <c r="D606" s="242" t="s">
        <v>184</v>
      </c>
      <c r="E606" s="253" t="s">
        <v>1</v>
      </c>
      <c r="F606" s="254" t="s">
        <v>1015</v>
      </c>
      <c r="G606" s="252"/>
      <c r="H606" s="255">
        <v>2.7000000000000002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1" t="s">
        <v>184</v>
      </c>
      <c r="AU606" s="261" t="s">
        <v>87</v>
      </c>
      <c r="AV606" s="14" t="s">
        <v>87</v>
      </c>
      <c r="AW606" s="14" t="s">
        <v>32</v>
      </c>
      <c r="AX606" s="14" t="s">
        <v>77</v>
      </c>
      <c r="AY606" s="261" t="s">
        <v>175</v>
      </c>
    </row>
    <row r="607" s="16" customFormat="1">
      <c r="A607" s="16"/>
      <c r="B607" s="273"/>
      <c r="C607" s="274"/>
      <c r="D607" s="242" t="s">
        <v>184</v>
      </c>
      <c r="E607" s="275" t="s">
        <v>1</v>
      </c>
      <c r="F607" s="276" t="s">
        <v>208</v>
      </c>
      <c r="G607" s="274"/>
      <c r="H607" s="277">
        <v>6.3000000000000007</v>
      </c>
      <c r="I607" s="278"/>
      <c r="J607" s="274"/>
      <c r="K607" s="274"/>
      <c r="L607" s="279"/>
      <c r="M607" s="280"/>
      <c r="N607" s="281"/>
      <c r="O607" s="281"/>
      <c r="P607" s="281"/>
      <c r="Q607" s="281"/>
      <c r="R607" s="281"/>
      <c r="S607" s="281"/>
      <c r="T607" s="282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T607" s="283" t="s">
        <v>184</v>
      </c>
      <c r="AU607" s="283" t="s">
        <v>87</v>
      </c>
      <c r="AV607" s="16" t="s">
        <v>192</v>
      </c>
      <c r="AW607" s="16" t="s">
        <v>32</v>
      </c>
      <c r="AX607" s="16" t="s">
        <v>77</v>
      </c>
      <c r="AY607" s="283" t="s">
        <v>175</v>
      </c>
    </row>
    <row r="608" s="15" customFormat="1">
      <c r="A608" s="15"/>
      <c r="B608" s="262"/>
      <c r="C608" s="263"/>
      <c r="D608" s="242" t="s">
        <v>184</v>
      </c>
      <c r="E608" s="264" t="s">
        <v>1</v>
      </c>
      <c r="F608" s="265" t="s">
        <v>191</v>
      </c>
      <c r="G608" s="263"/>
      <c r="H608" s="266">
        <v>13.199999999999999</v>
      </c>
      <c r="I608" s="267"/>
      <c r="J608" s="263"/>
      <c r="K608" s="263"/>
      <c r="L608" s="268"/>
      <c r="M608" s="269"/>
      <c r="N608" s="270"/>
      <c r="O608" s="270"/>
      <c r="P608" s="270"/>
      <c r="Q608" s="270"/>
      <c r="R608" s="270"/>
      <c r="S608" s="270"/>
      <c r="T608" s="271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72" t="s">
        <v>184</v>
      </c>
      <c r="AU608" s="272" t="s">
        <v>87</v>
      </c>
      <c r="AV608" s="15" t="s">
        <v>182</v>
      </c>
      <c r="AW608" s="15" t="s">
        <v>32</v>
      </c>
      <c r="AX608" s="15" t="s">
        <v>85</v>
      </c>
      <c r="AY608" s="272" t="s">
        <v>175</v>
      </c>
    </row>
    <row r="609" s="2" customFormat="1" ht="24.15" customHeight="1">
      <c r="A609" s="39"/>
      <c r="B609" s="40"/>
      <c r="C609" s="227" t="s">
        <v>1016</v>
      </c>
      <c r="D609" s="227" t="s">
        <v>177</v>
      </c>
      <c r="E609" s="228" t="s">
        <v>1017</v>
      </c>
      <c r="F609" s="229" t="s">
        <v>1018</v>
      </c>
      <c r="G609" s="230" t="s">
        <v>378</v>
      </c>
      <c r="H609" s="231">
        <v>3.8159999999999998</v>
      </c>
      <c r="I609" s="232"/>
      <c r="J609" s="233">
        <f>ROUND(I609*H609,2)</f>
        <v>0</v>
      </c>
      <c r="K609" s="229" t="s">
        <v>181</v>
      </c>
      <c r="L609" s="45"/>
      <c r="M609" s="234" t="s">
        <v>1</v>
      </c>
      <c r="N609" s="235" t="s">
        <v>42</v>
      </c>
      <c r="O609" s="92"/>
      <c r="P609" s="236">
        <f>O609*H609</f>
        <v>0</v>
      </c>
      <c r="Q609" s="236">
        <v>0</v>
      </c>
      <c r="R609" s="236">
        <f>Q609*H609</f>
        <v>0</v>
      </c>
      <c r="S609" s="236">
        <v>0</v>
      </c>
      <c r="T609" s="237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8" t="s">
        <v>295</v>
      </c>
      <c r="AT609" s="238" t="s">
        <v>177</v>
      </c>
      <c r="AU609" s="238" t="s">
        <v>87</v>
      </c>
      <c r="AY609" s="18" t="s">
        <v>175</v>
      </c>
      <c r="BE609" s="239">
        <f>IF(N609="základní",J609,0)</f>
        <v>0</v>
      </c>
      <c r="BF609" s="239">
        <f>IF(N609="snížená",J609,0)</f>
        <v>0</v>
      </c>
      <c r="BG609" s="239">
        <f>IF(N609="zákl. přenesená",J609,0)</f>
        <v>0</v>
      </c>
      <c r="BH609" s="239">
        <f>IF(N609="sníž. přenesená",J609,0)</f>
        <v>0</v>
      </c>
      <c r="BI609" s="239">
        <f>IF(N609="nulová",J609,0)</f>
        <v>0</v>
      </c>
      <c r="BJ609" s="18" t="s">
        <v>85</v>
      </c>
      <c r="BK609" s="239">
        <f>ROUND(I609*H609,2)</f>
        <v>0</v>
      </c>
      <c r="BL609" s="18" t="s">
        <v>295</v>
      </c>
      <c r="BM609" s="238" t="s">
        <v>1019</v>
      </c>
    </row>
    <row r="610" s="12" customFormat="1" ht="22.8" customHeight="1">
      <c r="A610" s="12"/>
      <c r="B610" s="211"/>
      <c r="C610" s="212"/>
      <c r="D610" s="213" t="s">
        <v>76</v>
      </c>
      <c r="E610" s="225" t="s">
        <v>471</v>
      </c>
      <c r="F610" s="225" t="s">
        <v>472</v>
      </c>
      <c r="G610" s="212"/>
      <c r="H610" s="212"/>
      <c r="I610" s="215"/>
      <c r="J610" s="226">
        <f>BK610</f>
        <v>0</v>
      </c>
      <c r="K610" s="212"/>
      <c r="L610" s="217"/>
      <c r="M610" s="218"/>
      <c r="N610" s="219"/>
      <c r="O610" s="219"/>
      <c r="P610" s="220">
        <f>SUM(P611:P688)</f>
        <v>0</v>
      </c>
      <c r="Q610" s="219"/>
      <c r="R610" s="220">
        <f>SUM(R611:R688)</f>
        <v>0.00027</v>
      </c>
      <c r="S610" s="219"/>
      <c r="T610" s="221">
        <f>SUM(T611:T688)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22" t="s">
        <v>87</v>
      </c>
      <c r="AT610" s="223" t="s">
        <v>76</v>
      </c>
      <c r="AU610" s="223" t="s">
        <v>85</v>
      </c>
      <c r="AY610" s="222" t="s">
        <v>175</v>
      </c>
      <c r="BK610" s="224">
        <f>SUM(BK611:BK688)</f>
        <v>0</v>
      </c>
    </row>
    <row r="611" s="2" customFormat="1" ht="21.75" customHeight="1">
      <c r="A611" s="39"/>
      <c r="B611" s="40"/>
      <c r="C611" s="227" t="s">
        <v>1020</v>
      </c>
      <c r="D611" s="227" t="s">
        <v>177</v>
      </c>
      <c r="E611" s="228" t="s">
        <v>1021</v>
      </c>
      <c r="F611" s="229" t="s">
        <v>1022</v>
      </c>
      <c r="G611" s="230" t="s">
        <v>270</v>
      </c>
      <c r="H611" s="231">
        <v>1</v>
      </c>
      <c r="I611" s="232"/>
      <c r="J611" s="233">
        <f>ROUND(I611*H611,2)</f>
        <v>0</v>
      </c>
      <c r="K611" s="229" t="s">
        <v>271</v>
      </c>
      <c r="L611" s="45"/>
      <c r="M611" s="234" t="s">
        <v>1</v>
      </c>
      <c r="N611" s="235" t="s">
        <v>42</v>
      </c>
      <c r="O611" s="92"/>
      <c r="P611" s="236">
        <f>O611*H611</f>
        <v>0</v>
      </c>
      <c r="Q611" s="236">
        <v>0.00027</v>
      </c>
      <c r="R611" s="236">
        <f>Q611*H611</f>
        <v>0.00027</v>
      </c>
      <c r="S611" s="236">
        <v>0</v>
      </c>
      <c r="T611" s="23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8" t="s">
        <v>295</v>
      </c>
      <c r="AT611" s="238" t="s">
        <v>177</v>
      </c>
      <c r="AU611" s="238" t="s">
        <v>87</v>
      </c>
      <c r="AY611" s="18" t="s">
        <v>175</v>
      </c>
      <c r="BE611" s="239">
        <f>IF(N611="základní",J611,0)</f>
        <v>0</v>
      </c>
      <c r="BF611" s="239">
        <f>IF(N611="snížená",J611,0)</f>
        <v>0</v>
      </c>
      <c r="BG611" s="239">
        <f>IF(N611="zákl. přenesená",J611,0)</f>
        <v>0</v>
      </c>
      <c r="BH611" s="239">
        <f>IF(N611="sníž. přenesená",J611,0)</f>
        <v>0</v>
      </c>
      <c r="BI611" s="239">
        <f>IF(N611="nulová",J611,0)</f>
        <v>0</v>
      </c>
      <c r="BJ611" s="18" t="s">
        <v>85</v>
      </c>
      <c r="BK611" s="239">
        <f>ROUND(I611*H611,2)</f>
        <v>0</v>
      </c>
      <c r="BL611" s="18" t="s">
        <v>295</v>
      </c>
      <c r="BM611" s="238" t="s">
        <v>1023</v>
      </c>
    </row>
    <row r="612" s="13" customFormat="1">
      <c r="A612" s="13"/>
      <c r="B612" s="240"/>
      <c r="C612" s="241"/>
      <c r="D612" s="242" t="s">
        <v>184</v>
      </c>
      <c r="E612" s="243" t="s">
        <v>1</v>
      </c>
      <c r="F612" s="244" t="s">
        <v>1024</v>
      </c>
      <c r="G612" s="241"/>
      <c r="H612" s="243" t="s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0" t="s">
        <v>184</v>
      </c>
      <c r="AU612" s="250" t="s">
        <v>87</v>
      </c>
      <c r="AV612" s="13" t="s">
        <v>85</v>
      </c>
      <c r="AW612" s="13" t="s">
        <v>32</v>
      </c>
      <c r="AX612" s="13" t="s">
        <v>77</v>
      </c>
      <c r="AY612" s="250" t="s">
        <v>175</v>
      </c>
    </row>
    <row r="613" s="13" customFormat="1">
      <c r="A613" s="13"/>
      <c r="B613" s="240"/>
      <c r="C613" s="241"/>
      <c r="D613" s="242" t="s">
        <v>184</v>
      </c>
      <c r="E613" s="243" t="s">
        <v>1</v>
      </c>
      <c r="F613" s="244" t="s">
        <v>1025</v>
      </c>
      <c r="G613" s="241"/>
      <c r="H613" s="243" t="s">
        <v>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0" t="s">
        <v>184</v>
      </c>
      <c r="AU613" s="250" t="s">
        <v>87</v>
      </c>
      <c r="AV613" s="13" t="s">
        <v>85</v>
      </c>
      <c r="AW613" s="13" t="s">
        <v>32</v>
      </c>
      <c r="AX613" s="13" t="s">
        <v>77</v>
      </c>
      <c r="AY613" s="250" t="s">
        <v>175</v>
      </c>
    </row>
    <row r="614" s="14" customFormat="1">
      <c r="A614" s="14"/>
      <c r="B614" s="251"/>
      <c r="C614" s="252"/>
      <c r="D614" s="242" t="s">
        <v>184</v>
      </c>
      <c r="E614" s="253" t="s">
        <v>1</v>
      </c>
      <c r="F614" s="254" t="s">
        <v>85</v>
      </c>
      <c r="G614" s="252"/>
      <c r="H614" s="255">
        <v>1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1" t="s">
        <v>184</v>
      </c>
      <c r="AU614" s="261" t="s">
        <v>87</v>
      </c>
      <c r="AV614" s="14" t="s">
        <v>87</v>
      </c>
      <c r="AW614" s="14" t="s">
        <v>32</v>
      </c>
      <c r="AX614" s="14" t="s">
        <v>85</v>
      </c>
      <c r="AY614" s="261" t="s">
        <v>175</v>
      </c>
    </row>
    <row r="615" s="2" customFormat="1" ht="24.15" customHeight="1">
      <c r="A615" s="39"/>
      <c r="B615" s="40"/>
      <c r="C615" s="227" t="s">
        <v>1026</v>
      </c>
      <c r="D615" s="227" t="s">
        <v>177</v>
      </c>
      <c r="E615" s="228" t="s">
        <v>1027</v>
      </c>
      <c r="F615" s="229" t="s">
        <v>1028</v>
      </c>
      <c r="G615" s="230" t="s">
        <v>310</v>
      </c>
      <c r="H615" s="231">
        <v>1</v>
      </c>
      <c r="I615" s="232"/>
      <c r="J615" s="233">
        <f>ROUND(I615*H615,2)</f>
        <v>0</v>
      </c>
      <c r="K615" s="229" t="s">
        <v>271</v>
      </c>
      <c r="L615" s="45"/>
      <c r="M615" s="234" t="s">
        <v>1</v>
      </c>
      <c r="N615" s="235" t="s">
        <v>42</v>
      </c>
      <c r="O615" s="92"/>
      <c r="P615" s="236">
        <f>O615*H615</f>
        <v>0</v>
      </c>
      <c r="Q615" s="236">
        <v>0</v>
      </c>
      <c r="R615" s="236">
        <f>Q615*H615</f>
        <v>0</v>
      </c>
      <c r="S615" s="236">
        <v>0</v>
      </c>
      <c r="T615" s="237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8" t="s">
        <v>182</v>
      </c>
      <c r="AT615" s="238" t="s">
        <v>177</v>
      </c>
      <c r="AU615" s="238" t="s">
        <v>87</v>
      </c>
      <c r="AY615" s="18" t="s">
        <v>175</v>
      </c>
      <c r="BE615" s="239">
        <f>IF(N615="základní",J615,0)</f>
        <v>0</v>
      </c>
      <c r="BF615" s="239">
        <f>IF(N615="snížená",J615,0)</f>
        <v>0</v>
      </c>
      <c r="BG615" s="239">
        <f>IF(N615="zákl. přenesená",J615,0)</f>
        <v>0</v>
      </c>
      <c r="BH615" s="239">
        <f>IF(N615="sníž. přenesená",J615,0)</f>
        <v>0</v>
      </c>
      <c r="BI615" s="239">
        <f>IF(N615="nulová",J615,0)</f>
        <v>0</v>
      </c>
      <c r="BJ615" s="18" t="s">
        <v>85</v>
      </c>
      <c r="BK615" s="239">
        <f>ROUND(I615*H615,2)</f>
        <v>0</v>
      </c>
      <c r="BL615" s="18" t="s">
        <v>182</v>
      </c>
      <c r="BM615" s="238" t="s">
        <v>1029</v>
      </c>
    </row>
    <row r="616" s="2" customFormat="1">
      <c r="A616" s="39"/>
      <c r="B616" s="40"/>
      <c r="C616" s="41"/>
      <c r="D616" s="242" t="s">
        <v>273</v>
      </c>
      <c r="E616" s="41"/>
      <c r="F616" s="284" t="s">
        <v>274</v>
      </c>
      <c r="G616" s="41"/>
      <c r="H616" s="41"/>
      <c r="I616" s="285"/>
      <c r="J616" s="41"/>
      <c r="K616" s="41"/>
      <c r="L616" s="45"/>
      <c r="M616" s="286"/>
      <c r="N616" s="287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273</v>
      </c>
      <c r="AU616" s="18" t="s">
        <v>87</v>
      </c>
    </row>
    <row r="617" s="13" customFormat="1">
      <c r="A617" s="13"/>
      <c r="B617" s="240"/>
      <c r="C617" s="241"/>
      <c r="D617" s="242" t="s">
        <v>184</v>
      </c>
      <c r="E617" s="243" t="s">
        <v>1</v>
      </c>
      <c r="F617" s="244" t="s">
        <v>291</v>
      </c>
      <c r="G617" s="241"/>
      <c r="H617" s="243" t="s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0" t="s">
        <v>184</v>
      </c>
      <c r="AU617" s="250" t="s">
        <v>87</v>
      </c>
      <c r="AV617" s="13" t="s">
        <v>85</v>
      </c>
      <c r="AW617" s="13" t="s">
        <v>32</v>
      </c>
      <c r="AX617" s="13" t="s">
        <v>77</v>
      </c>
      <c r="AY617" s="250" t="s">
        <v>175</v>
      </c>
    </row>
    <row r="618" s="13" customFormat="1">
      <c r="A618" s="13"/>
      <c r="B618" s="240"/>
      <c r="C618" s="241"/>
      <c r="D618" s="242" t="s">
        <v>184</v>
      </c>
      <c r="E618" s="243" t="s">
        <v>1</v>
      </c>
      <c r="F618" s="244" t="s">
        <v>1030</v>
      </c>
      <c r="G618" s="241"/>
      <c r="H618" s="243" t="s">
        <v>1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0" t="s">
        <v>184</v>
      </c>
      <c r="AU618" s="250" t="s">
        <v>87</v>
      </c>
      <c r="AV618" s="13" t="s">
        <v>85</v>
      </c>
      <c r="AW618" s="13" t="s">
        <v>32</v>
      </c>
      <c r="AX618" s="13" t="s">
        <v>77</v>
      </c>
      <c r="AY618" s="250" t="s">
        <v>175</v>
      </c>
    </row>
    <row r="619" s="14" customFormat="1">
      <c r="A619" s="14"/>
      <c r="B619" s="251"/>
      <c r="C619" s="252"/>
      <c r="D619" s="242" t="s">
        <v>184</v>
      </c>
      <c r="E619" s="253" t="s">
        <v>1</v>
      </c>
      <c r="F619" s="254" t="s">
        <v>85</v>
      </c>
      <c r="G619" s="252"/>
      <c r="H619" s="255">
        <v>1</v>
      </c>
      <c r="I619" s="256"/>
      <c r="J619" s="252"/>
      <c r="K619" s="252"/>
      <c r="L619" s="257"/>
      <c r="M619" s="258"/>
      <c r="N619" s="259"/>
      <c r="O619" s="259"/>
      <c r="P619" s="259"/>
      <c r="Q619" s="259"/>
      <c r="R619" s="259"/>
      <c r="S619" s="259"/>
      <c r="T619" s="260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1" t="s">
        <v>184</v>
      </c>
      <c r="AU619" s="261" t="s">
        <v>87</v>
      </c>
      <c r="AV619" s="14" t="s">
        <v>87</v>
      </c>
      <c r="AW619" s="14" t="s">
        <v>32</v>
      </c>
      <c r="AX619" s="14" t="s">
        <v>85</v>
      </c>
      <c r="AY619" s="261" t="s">
        <v>175</v>
      </c>
    </row>
    <row r="620" s="2" customFormat="1" ht="24.15" customHeight="1">
      <c r="A620" s="39"/>
      <c r="B620" s="40"/>
      <c r="C620" s="227" t="s">
        <v>1031</v>
      </c>
      <c r="D620" s="227" t="s">
        <v>177</v>
      </c>
      <c r="E620" s="228" t="s">
        <v>1032</v>
      </c>
      <c r="F620" s="229" t="s">
        <v>1033</v>
      </c>
      <c r="G620" s="230" t="s">
        <v>310</v>
      </c>
      <c r="H620" s="231">
        <v>1</v>
      </c>
      <c r="I620" s="232"/>
      <c r="J620" s="233">
        <f>ROUND(I620*H620,2)</f>
        <v>0</v>
      </c>
      <c r="K620" s="229" t="s">
        <v>271</v>
      </c>
      <c r="L620" s="45"/>
      <c r="M620" s="234" t="s">
        <v>1</v>
      </c>
      <c r="N620" s="235" t="s">
        <v>42</v>
      </c>
      <c r="O620" s="92"/>
      <c r="P620" s="236">
        <f>O620*H620</f>
        <v>0</v>
      </c>
      <c r="Q620" s="236">
        <v>0</v>
      </c>
      <c r="R620" s="236">
        <f>Q620*H620</f>
        <v>0</v>
      </c>
      <c r="S620" s="236">
        <v>0</v>
      </c>
      <c r="T620" s="237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8" t="s">
        <v>182</v>
      </c>
      <c r="AT620" s="238" t="s">
        <v>177</v>
      </c>
      <c r="AU620" s="238" t="s">
        <v>87</v>
      </c>
      <c r="AY620" s="18" t="s">
        <v>175</v>
      </c>
      <c r="BE620" s="239">
        <f>IF(N620="základní",J620,0)</f>
        <v>0</v>
      </c>
      <c r="BF620" s="239">
        <f>IF(N620="snížená",J620,0)</f>
        <v>0</v>
      </c>
      <c r="BG620" s="239">
        <f>IF(N620="zákl. přenesená",J620,0)</f>
        <v>0</v>
      </c>
      <c r="BH620" s="239">
        <f>IF(N620="sníž. přenesená",J620,0)</f>
        <v>0</v>
      </c>
      <c r="BI620" s="239">
        <f>IF(N620="nulová",J620,0)</f>
        <v>0</v>
      </c>
      <c r="BJ620" s="18" t="s">
        <v>85</v>
      </c>
      <c r="BK620" s="239">
        <f>ROUND(I620*H620,2)</f>
        <v>0</v>
      </c>
      <c r="BL620" s="18" t="s">
        <v>182</v>
      </c>
      <c r="BM620" s="238" t="s">
        <v>1034</v>
      </c>
    </row>
    <row r="621" s="2" customFormat="1">
      <c r="A621" s="39"/>
      <c r="B621" s="40"/>
      <c r="C621" s="41"/>
      <c r="D621" s="242" t="s">
        <v>273</v>
      </c>
      <c r="E621" s="41"/>
      <c r="F621" s="284" t="s">
        <v>274</v>
      </c>
      <c r="G621" s="41"/>
      <c r="H621" s="41"/>
      <c r="I621" s="285"/>
      <c r="J621" s="41"/>
      <c r="K621" s="41"/>
      <c r="L621" s="45"/>
      <c r="M621" s="286"/>
      <c r="N621" s="287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273</v>
      </c>
      <c r="AU621" s="18" t="s">
        <v>87</v>
      </c>
    </row>
    <row r="622" s="13" customFormat="1">
      <c r="A622" s="13"/>
      <c r="B622" s="240"/>
      <c r="C622" s="241"/>
      <c r="D622" s="242" t="s">
        <v>184</v>
      </c>
      <c r="E622" s="243" t="s">
        <v>1</v>
      </c>
      <c r="F622" s="244" t="s">
        <v>291</v>
      </c>
      <c r="G622" s="241"/>
      <c r="H622" s="243" t="s">
        <v>1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0" t="s">
        <v>184</v>
      </c>
      <c r="AU622" s="250" t="s">
        <v>87</v>
      </c>
      <c r="AV622" s="13" t="s">
        <v>85</v>
      </c>
      <c r="AW622" s="13" t="s">
        <v>32</v>
      </c>
      <c r="AX622" s="13" t="s">
        <v>77</v>
      </c>
      <c r="AY622" s="250" t="s">
        <v>175</v>
      </c>
    </row>
    <row r="623" s="13" customFormat="1">
      <c r="A623" s="13"/>
      <c r="B623" s="240"/>
      <c r="C623" s="241"/>
      <c r="D623" s="242" t="s">
        <v>184</v>
      </c>
      <c r="E623" s="243" t="s">
        <v>1</v>
      </c>
      <c r="F623" s="244" t="s">
        <v>1035</v>
      </c>
      <c r="G623" s="241"/>
      <c r="H623" s="243" t="s">
        <v>1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0" t="s">
        <v>184</v>
      </c>
      <c r="AU623" s="250" t="s">
        <v>87</v>
      </c>
      <c r="AV623" s="13" t="s">
        <v>85</v>
      </c>
      <c r="AW623" s="13" t="s">
        <v>32</v>
      </c>
      <c r="AX623" s="13" t="s">
        <v>77</v>
      </c>
      <c r="AY623" s="250" t="s">
        <v>175</v>
      </c>
    </row>
    <row r="624" s="14" customFormat="1">
      <c r="A624" s="14"/>
      <c r="B624" s="251"/>
      <c r="C624" s="252"/>
      <c r="D624" s="242" t="s">
        <v>184</v>
      </c>
      <c r="E624" s="253" t="s">
        <v>1</v>
      </c>
      <c r="F624" s="254" t="s">
        <v>85</v>
      </c>
      <c r="G624" s="252"/>
      <c r="H624" s="255">
        <v>1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1" t="s">
        <v>184</v>
      </c>
      <c r="AU624" s="261" t="s">
        <v>87</v>
      </c>
      <c r="AV624" s="14" t="s">
        <v>87</v>
      </c>
      <c r="AW624" s="14" t="s">
        <v>32</v>
      </c>
      <c r="AX624" s="14" t="s">
        <v>85</v>
      </c>
      <c r="AY624" s="261" t="s">
        <v>175</v>
      </c>
    </row>
    <row r="625" s="2" customFormat="1" ht="24.15" customHeight="1">
      <c r="A625" s="39"/>
      <c r="B625" s="40"/>
      <c r="C625" s="227" t="s">
        <v>1036</v>
      </c>
      <c r="D625" s="227" t="s">
        <v>177</v>
      </c>
      <c r="E625" s="228" t="s">
        <v>1037</v>
      </c>
      <c r="F625" s="229" t="s">
        <v>1038</v>
      </c>
      <c r="G625" s="230" t="s">
        <v>310</v>
      </c>
      <c r="H625" s="231">
        <v>11</v>
      </c>
      <c r="I625" s="232"/>
      <c r="J625" s="233">
        <f>ROUND(I625*H625,2)</f>
        <v>0</v>
      </c>
      <c r="K625" s="229" t="s">
        <v>271</v>
      </c>
      <c r="L625" s="45"/>
      <c r="M625" s="234" t="s">
        <v>1</v>
      </c>
      <c r="N625" s="235" t="s">
        <v>42</v>
      </c>
      <c r="O625" s="92"/>
      <c r="P625" s="236">
        <f>O625*H625</f>
        <v>0</v>
      </c>
      <c r="Q625" s="236">
        <v>0</v>
      </c>
      <c r="R625" s="236">
        <f>Q625*H625</f>
        <v>0</v>
      </c>
      <c r="S625" s="236">
        <v>0</v>
      </c>
      <c r="T625" s="237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8" t="s">
        <v>182</v>
      </c>
      <c r="AT625" s="238" t="s">
        <v>177</v>
      </c>
      <c r="AU625" s="238" t="s">
        <v>87</v>
      </c>
      <c r="AY625" s="18" t="s">
        <v>175</v>
      </c>
      <c r="BE625" s="239">
        <f>IF(N625="základní",J625,0)</f>
        <v>0</v>
      </c>
      <c r="BF625" s="239">
        <f>IF(N625="snížená",J625,0)</f>
        <v>0</v>
      </c>
      <c r="BG625" s="239">
        <f>IF(N625="zákl. přenesená",J625,0)</f>
        <v>0</v>
      </c>
      <c r="BH625" s="239">
        <f>IF(N625="sníž. přenesená",J625,0)</f>
        <v>0</v>
      </c>
      <c r="BI625" s="239">
        <f>IF(N625="nulová",J625,0)</f>
        <v>0</v>
      </c>
      <c r="BJ625" s="18" t="s">
        <v>85</v>
      </c>
      <c r="BK625" s="239">
        <f>ROUND(I625*H625,2)</f>
        <v>0</v>
      </c>
      <c r="BL625" s="18" t="s">
        <v>182</v>
      </c>
      <c r="BM625" s="238" t="s">
        <v>1039</v>
      </c>
    </row>
    <row r="626" s="2" customFormat="1">
      <c r="A626" s="39"/>
      <c r="B626" s="40"/>
      <c r="C626" s="41"/>
      <c r="D626" s="242" t="s">
        <v>273</v>
      </c>
      <c r="E626" s="41"/>
      <c r="F626" s="284" t="s">
        <v>274</v>
      </c>
      <c r="G626" s="41"/>
      <c r="H626" s="41"/>
      <c r="I626" s="285"/>
      <c r="J626" s="41"/>
      <c r="K626" s="41"/>
      <c r="L626" s="45"/>
      <c r="M626" s="286"/>
      <c r="N626" s="287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273</v>
      </c>
      <c r="AU626" s="18" t="s">
        <v>87</v>
      </c>
    </row>
    <row r="627" s="13" customFormat="1">
      <c r="A627" s="13"/>
      <c r="B627" s="240"/>
      <c r="C627" s="241"/>
      <c r="D627" s="242" t="s">
        <v>184</v>
      </c>
      <c r="E627" s="243" t="s">
        <v>1</v>
      </c>
      <c r="F627" s="244" t="s">
        <v>291</v>
      </c>
      <c r="G627" s="241"/>
      <c r="H627" s="243" t="s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0" t="s">
        <v>184</v>
      </c>
      <c r="AU627" s="250" t="s">
        <v>87</v>
      </c>
      <c r="AV627" s="13" t="s">
        <v>85</v>
      </c>
      <c r="AW627" s="13" t="s">
        <v>32</v>
      </c>
      <c r="AX627" s="13" t="s">
        <v>77</v>
      </c>
      <c r="AY627" s="250" t="s">
        <v>175</v>
      </c>
    </row>
    <row r="628" s="13" customFormat="1">
      <c r="A628" s="13"/>
      <c r="B628" s="240"/>
      <c r="C628" s="241"/>
      <c r="D628" s="242" t="s">
        <v>184</v>
      </c>
      <c r="E628" s="243" t="s">
        <v>1</v>
      </c>
      <c r="F628" s="244" t="s">
        <v>1040</v>
      </c>
      <c r="G628" s="241"/>
      <c r="H628" s="243" t="s">
        <v>1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0" t="s">
        <v>184</v>
      </c>
      <c r="AU628" s="250" t="s">
        <v>87</v>
      </c>
      <c r="AV628" s="13" t="s">
        <v>85</v>
      </c>
      <c r="AW628" s="13" t="s">
        <v>32</v>
      </c>
      <c r="AX628" s="13" t="s">
        <v>77</v>
      </c>
      <c r="AY628" s="250" t="s">
        <v>175</v>
      </c>
    </row>
    <row r="629" s="14" customFormat="1">
      <c r="A629" s="14"/>
      <c r="B629" s="251"/>
      <c r="C629" s="252"/>
      <c r="D629" s="242" t="s">
        <v>184</v>
      </c>
      <c r="E629" s="253" t="s">
        <v>1</v>
      </c>
      <c r="F629" s="254" t="s">
        <v>1041</v>
      </c>
      <c r="G629" s="252"/>
      <c r="H629" s="255">
        <v>11</v>
      </c>
      <c r="I629" s="256"/>
      <c r="J629" s="252"/>
      <c r="K629" s="252"/>
      <c r="L629" s="257"/>
      <c r="M629" s="258"/>
      <c r="N629" s="259"/>
      <c r="O629" s="259"/>
      <c r="P629" s="259"/>
      <c r="Q629" s="259"/>
      <c r="R629" s="259"/>
      <c r="S629" s="259"/>
      <c r="T629" s="260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1" t="s">
        <v>184</v>
      </c>
      <c r="AU629" s="261" t="s">
        <v>87</v>
      </c>
      <c r="AV629" s="14" t="s">
        <v>87</v>
      </c>
      <c r="AW629" s="14" t="s">
        <v>32</v>
      </c>
      <c r="AX629" s="14" t="s">
        <v>85</v>
      </c>
      <c r="AY629" s="261" t="s">
        <v>175</v>
      </c>
    </row>
    <row r="630" s="2" customFormat="1" ht="24.15" customHeight="1">
      <c r="A630" s="39"/>
      <c r="B630" s="40"/>
      <c r="C630" s="227" t="s">
        <v>1042</v>
      </c>
      <c r="D630" s="227" t="s">
        <v>177</v>
      </c>
      <c r="E630" s="228" t="s">
        <v>1043</v>
      </c>
      <c r="F630" s="229" t="s">
        <v>1044</v>
      </c>
      <c r="G630" s="230" t="s">
        <v>310</v>
      </c>
      <c r="H630" s="231">
        <v>3</v>
      </c>
      <c r="I630" s="232"/>
      <c r="J630" s="233">
        <f>ROUND(I630*H630,2)</f>
        <v>0</v>
      </c>
      <c r="K630" s="229" t="s">
        <v>271</v>
      </c>
      <c r="L630" s="45"/>
      <c r="M630" s="234" t="s">
        <v>1</v>
      </c>
      <c r="N630" s="235" t="s">
        <v>42</v>
      </c>
      <c r="O630" s="92"/>
      <c r="P630" s="236">
        <f>O630*H630</f>
        <v>0</v>
      </c>
      <c r="Q630" s="236">
        <v>0</v>
      </c>
      <c r="R630" s="236">
        <f>Q630*H630</f>
        <v>0</v>
      </c>
      <c r="S630" s="236">
        <v>0</v>
      </c>
      <c r="T630" s="237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8" t="s">
        <v>182</v>
      </c>
      <c r="AT630" s="238" t="s">
        <v>177</v>
      </c>
      <c r="AU630" s="238" t="s">
        <v>87</v>
      </c>
      <c r="AY630" s="18" t="s">
        <v>175</v>
      </c>
      <c r="BE630" s="239">
        <f>IF(N630="základní",J630,0)</f>
        <v>0</v>
      </c>
      <c r="BF630" s="239">
        <f>IF(N630="snížená",J630,0)</f>
        <v>0</v>
      </c>
      <c r="BG630" s="239">
        <f>IF(N630="zákl. přenesená",J630,0)</f>
        <v>0</v>
      </c>
      <c r="BH630" s="239">
        <f>IF(N630="sníž. přenesená",J630,0)</f>
        <v>0</v>
      </c>
      <c r="BI630" s="239">
        <f>IF(N630="nulová",J630,0)</f>
        <v>0</v>
      </c>
      <c r="BJ630" s="18" t="s">
        <v>85</v>
      </c>
      <c r="BK630" s="239">
        <f>ROUND(I630*H630,2)</f>
        <v>0</v>
      </c>
      <c r="BL630" s="18" t="s">
        <v>182</v>
      </c>
      <c r="BM630" s="238" t="s">
        <v>1045</v>
      </c>
    </row>
    <row r="631" s="2" customFormat="1">
      <c r="A631" s="39"/>
      <c r="B631" s="40"/>
      <c r="C631" s="41"/>
      <c r="D631" s="242" t="s">
        <v>273</v>
      </c>
      <c r="E631" s="41"/>
      <c r="F631" s="284" t="s">
        <v>274</v>
      </c>
      <c r="G631" s="41"/>
      <c r="H631" s="41"/>
      <c r="I631" s="285"/>
      <c r="J631" s="41"/>
      <c r="K631" s="41"/>
      <c r="L631" s="45"/>
      <c r="M631" s="286"/>
      <c r="N631" s="287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273</v>
      </c>
      <c r="AU631" s="18" t="s">
        <v>87</v>
      </c>
    </row>
    <row r="632" s="13" customFormat="1">
      <c r="A632" s="13"/>
      <c r="B632" s="240"/>
      <c r="C632" s="241"/>
      <c r="D632" s="242" t="s">
        <v>184</v>
      </c>
      <c r="E632" s="243" t="s">
        <v>1</v>
      </c>
      <c r="F632" s="244" t="s">
        <v>291</v>
      </c>
      <c r="G632" s="241"/>
      <c r="H632" s="243" t="s">
        <v>1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0" t="s">
        <v>184</v>
      </c>
      <c r="AU632" s="250" t="s">
        <v>87</v>
      </c>
      <c r="AV632" s="13" t="s">
        <v>85</v>
      </c>
      <c r="AW632" s="13" t="s">
        <v>32</v>
      </c>
      <c r="AX632" s="13" t="s">
        <v>77</v>
      </c>
      <c r="AY632" s="250" t="s">
        <v>175</v>
      </c>
    </row>
    <row r="633" s="13" customFormat="1">
      <c r="A633" s="13"/>
      <c r="B633" s="240"/>
      <c r="C633" s="241"/>
      <c r="D633" s="242" t="s">
        <v>184</v>
      </c>
      <c r="E633" s="243" t="s">
        <v>1</v>
      </c>
      <c r="F633" s="244" t="s">
        <v>1046</v>
      </c>
      <c r="G633" s="241"/>
      <c r="H633" s="243" t="s">
        <v>1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0" t="s">
        <v>184</v>
      </c>
      <c r="AU633" s="250" t="s">
        <v>87</v>
      </c>
      <c r="AV633" s="13" t="s">
        <v>85</v>
      </c>
      <c r="AW633" s="13" t="s">
        <v>32</v>
      </c>
      <c r="AX633" s="13" t="s">
        <v>77</v>
      </c>
      <c r="AY633" s="250" t="s">
        <v>175</v>
      </c>
    </row>
    <row r="634" s="14" customFormat="1">
      <c r="A634" s="14"/>
      <c r="B634" s="251"/>
      <c r="C634" s="252"/>
      <c r="D634" s="242" t="s">
        <v>184</v>
      </c>
      <c r="E634" s="253" t="s">
        <v>1</v>
      </c>
      <c r="F634" s="254" t="s">
        <v>1047</v>
      </c>
      <c r="G634" s="252"/>
      <c r="H634" s="255">
        <v>3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184</v>
      </c>
      <c r="AU634" s="261" t="s">
        <v>87</v>
      </c>
      <c r="AV634" s="14" t="s">
        <v>87</v>
      </c>
      <c r="AW634" s="14" t="s">
        <v>32</v>
      </c>
      <c r="AX634" s="14" t="s">
        <v>85</v>
      </c>
      <c r="AY634" s="261" t="s">
        <v>175</v>
      </c>
    </row>
    <row r="635" s="2" customFormat="1" ht="24.15" customHeight="1">
      <c r="A635" s="39"/>
      <c r="B635" s="40"/>
      <c r="C635" s="227" t="s">
        <v>1048</v>
      </c>
      <c r="D635" s="227" t="s">
        <v>177</v>
      </c>
      <c r="E635" s="228" t="s">
        <v>1049</v>
      </c>
      <c r="F635" s="229" t="s">
        <v>1050</v>
      </c>
      <c r="G635" s="230" t="s">
        <v>310</v>
      </c>
      <c r="H635" s="231">
        <v>1</v>
      </c>
      <c r="I635" s="232"/>
      <c r="J635" s="233">
        <f>ROUND(I635*H635,2)</f>
        <v>0</v>
      </c>
      <c r="K635" s="229" t="s">
        <v>271</v>
      </c>
      <c r="L635" s="45"/>
      <c r="M635" s="234" t="s">
        <v>1</v>
      </c>
      <c r="N635" s="235" t="s">
        <v>42</v>
      </c>
      <c r="O635" s="92"/>
      <c r="P635" s="236">
        <f>O635*H635</f>
        <v>0</v>
      </c>
      <c r="Q635" s="236">
        <v>0</v>
      </c>
      <c r="R635" s="236">
        <f>Q635*H635</f>
        <v>0</v>
      </c>
      <c r="S635" s="236">
        <v>0</v>
      </c>
      <c r="T635" s="237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8" t="s">
        <v>182</v>
      </c>
      <c r="AT635" s="238" t="s">
        <v>177</v>
      </c>
      <c r="AU635" s="238" t="s">
        <v>87</v>
      </c>
      <c r="AY635" s="18" t="s">
        <v>175</v>
      </c>
      <c r="BE635" s="239">
        <f>IF(N635="základní",J635,0)</f>
        <v>0</v>
      </c>
      <c r="BF635" s="239">
        <f>IF(N635="snížená",J635,0)</f>
        <v>0</v>
      </c>
      <c r="BG635" s="239">
        <f>IF(N635="zákl. přenesená",J635,0)</f>
        <v>0</v>
      </c>
      <c r="BH635" s="239">
        <f>IF(N635="sníž. přenesená",J635,0)</f>
        <v>0</v>
      </c>
      <c r="BI635" s="239">
        <f>IF(N635="nulová",J635,0)</f>
        <v>0</v>
      </c>
      <c r="BJ635" s="18" t="s">
        <v>85</v>
      </c>
      <c r="BK635" s="239">
        <f>ROUND(I635*H635,2)</f>
        <v>0</v>
      </c>
      <c r="BL635" s="18" t="s">
        <v>182</v>
      </c>
      <c r="BM635" s="238" t="s">
        <v>1051</v>
      </c>
    </row>
    <row r="636" s="2" customFormat="1">
      <c r="A636" s="39"/>
      <c r="B636" s="40"/>
      <c r="C636" s="41"/>
      <c r="D636" s="242" t="s">
        <v>273</v>
      </c>
      <c r="E636" s="41"/>
      <c r="F636" s="284" t="s">
        <v>274</v>
      </c>
      <c r="G636" s="41"/>
      <c r="H636" s="41"/>
      <c r="I636" s="285"/>
      <c r="J636" s="41"/>
      <c r="K636" s="41"/>
      <c r="L636" s="45"/>
      <c r="M636" s="286"/>
      <c r="N636" s="287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273</v>
      </c>
      <c r="AU636" s="18" t="s">
        <v>87</v>
      </c>
    </row>
    <row r="637" s="13" customFormat="1">
      <c r="A637" s="13"/>
      <c r="B637" s="240"/>
      <c r="C637" s="241"/>
      <c r="D637" s="242" t="s">
        <v>184</v>
      </c>
      <c r="E637" s="243" t="s">
        <v>1</v>
      </c>
      <c r="F637" s="244" t="s">
        <v>291</v>
      </c>
      <c r="G637" s="241"/>
      <c r="H637" s="243" t="s">
        <v>1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0" t="s">
        <v>184</v>
      </c>
      <c r="AU637" s="250" t="s">
        <v>87</v>
      </c>
      <c r="AV637" s="13" t="s">
        <v>85</v>
      </c>
      <c r="AW637" s="13" t="s">
        <v>32</v>
      </c>
      <c r="AX637" s="13" t="s">
        <v>77</v>
      </c>
      <c r="AY637" s="250" t="s">
        <v>175</v>
      </c>
    </row>
    <row r="638" s="13" customFormat="1">
      <c r="A638" s="13"/>
      <c r="B638" s="240"/>
      <c r="C638" s="241"/>
      <c r="D638" s="242" t="s">
        <v>184</v>
      </c>
      <c r="E638" s="243" t="s">
        <v>1</v>
      </c>
      <c r="F638" s="244" t="s">
        <v>1052</v>
      </c>
      <c r="G638" s="241"/>
      <c r="H638" s="243" t="s">
        <v>1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0" t="s">
        <v>184</v>
      </c>
      <c r="AU638" s="250" t="s">
        <v>87</v>
      </c>
      <c r="AV638" s="13" t="s">
        <v>85</v>
      </c>
      <c r="AW638" s="13" t="s">
        <v>32</v>
      </c>
      <c r="AX638" s="13" t="s">
        <v>77</v>
      </c>
      <c r="AY638" s="250" t="s">
        <v>175</v>
      </c>
    </row>
    <row r="639" s="14" customFormat="1">
      <c r="A639" s="14"/>
      <c r="B639" s="251"/>
      <c r="C639" s="252"/>
      <c r="D639" s="242" t="s">
        <v>184</v>
      </c>
      <c r="E639" s="253" t="s">
        <v>1</v>
      </c>
      <c r="F639" s="254" t="s">
        <v>85</v>
      </c>
      <c r="G639" s="252"/>
      <c r="H639" s="255">
        <v>1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1" t="s">
        <v>184</v>
      </c>
      <c r="AU639" s="261" t="s">
        <v>87</v>
      </c>
      <c r="AV639" s="14" t="s">
        <v>87</v>
      </c>
      <c r="AW639" s="14" t="s">
        <v>32</v>
      </c>
      <c r="AX639" s="14" t="s">
        <v>85</v>
      </c>
      <c r="AY639" s="261" t="s">
        <v>175</v>
      </c>
    </row>
    <row r="640" s="2" customFormat="1" ht="24.15" customHeight="1">
      <c r="A640" s="39"/>
      <c r="B640" s="40"/>
      <c r="C640" s="227" t="s">
        <v>1053</v>
      </c>
      <c r="D640" s="227" t="s">
        <v>177</v>
      </c>
      <c r="E640" s="228" t="s">
        <v>1054</v>
      </c>
      <c r="F640" s="229" t="s">
        <v>1055</v>
      </c>
      <c r="G640" s="230" t="s">
        <v>310</v>
      </c>
      <c r="H640" s="231">
        <v>12</v>
      </c>
      <c r="I640" s="232"/>
      <c r="J640" s="233">
        <f>ROUND(I640*H640,2)</f>
        <v>0</v>
      </c>
      <c r="K640" s="229" t="s">
        <v>271</v>
      </c>
      <c r="L640" s="45"/>
      <c r="M640" s="234" t="s">
        <v>1</v>
      </c>
      <c r="N640" s="235" t="s">
        <v>42</v>
      </c>
      <c r="O640" s="92"/>
      <c r="P640" s="236">
        <f>O640*H640</f>
        <v>0</v>
      </c>
      <c r="Q640" s="236">
        <v>0</v>
      </c>
      <c r="R640" s="236">
        <f>Q640*H640</f>
        <v>0</v>
      </c>
      <c r="S640" s="236">
        <v>0</v>
      </c>
      <c r="T640" s="237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8" t="s">
        <v>182</v>
      </c>
      <c r="AT640" s="238" t="s">
        <v>177</v>
      </c>
      <c r="AU640" s="238" t="s">
        <v>87</v>
      </c>
      <c r="AY640" s="18" t="s">
        <v>175</v>
      </c>
      <c r="BE640" s="239">
        <f>IF(N640="základní",J640,0)</f>
        <v>0</v>
      </c>
      <c r="BF640" s="239">
        <f>IF(N640="snížená",J640,0)</f>
        <v>0</v>
      </c>
      <c r="BG640" s="239">
        <f>IF(N640="zákl. přenesená",J640,0)</f>
        <v>0</v>
      </c>
      <c r="BH640" s="239">
        <f>IF(N640="sníž. přenesená",J640,0)</f>
        <v>0</v>
      </c>
      <c r="BI640" s="239">
        <f>IF(N640="nulová",J640,0)</f>
        <v>0</v>
      </c>
      <c r="BJ640" s="18" t="s">
        <v>85</v>
      </c>
      <c r="BK640" s="239">
        <f>ROUND(I640*H640,2)</f>
        <v>0</v>
      </c>
      <c r="BL640" s="18" t="s">
        <v>182</v>
      </c>
      <c r="BM640" s="238" t="s">
        <v>1056</v>
      </c>
    </row>
    <row r="641" s="2" customFormat="1">
      <c r="A641" s="39"/>
      <c r="B641" s="40"/>
      <c r="C641" s="41"/>
      <c r="D641" s="242" t="s">
        <v>273</v>
      </c>
      <c r="E641" s="41"/>
      <c r="F641" s="284" t="s">
        <v>274</v>
      </c>
      <c r="G641" s="41"/>
      <c r="H641" s="41"/>
      <c r="I641" s="285"/>
      <c r="J641" s="41"/>
      <c r="K641" s="41"/>
      <c r="L641" s="45"/>
      <c r="M641" s="286"/>
      <c r="N641" s="287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273</v>
      </c>
      <c r="AU641" s="18" t="s">
        <v>87</v>
      </c>
    </row>
    <row r="642" s="13" customFormat="1">
      <c r="A642" s="13"/>
      <c r="B642" s="240"/>
      <c r="C642" s="241"/>
      <c r="D642" s="242" t="s">
        <v>184</v>
      </c>
      <c r="E642" s="243" t="s">
        <v>1</v>
      </c>
      <c r="F642" s="244" t="s">
        <v>291</v>
      </c>
      <c r="G642" s="241"/>
      <c r="H642" s="243" t="s">
        <v>1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0" t="s">
        <v>184</v>
      </c>
      <c r="AU642" s="250" t="s">
        <v>87</v>
      </c>
      <c r="AV642" s="13" t="s">
        <v>85</v>
      </c>
      <c r="AW642" s="13" t="s">
        <v>32</v>
      </c>
      <c r="AX642" s="13" t="s">
        <v>77</v>
      </c>
      <c r="AY642" s="250" t="s">
        <v>175</v>
      </c>
    </row>
    <row r="643" s="13" customFormat="1">
      <c r="A643" s="13"/>
      <c r="B643" s="240"/>
      <c r="C643" s="241"/>
      <c r="D643" s="242" t="s">
        <v>184</v>
      </c>
      <c r="E643" s="243" t="s">
        <v>1</v>
      </c>
      <c r="F643" s="244" t="s">
        <v>1057</v>
      </c>
      <c r="G643" s="241"/>
      <c r="H643" s="243" t="s">
        <v>1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0" t="s">
        <v>184</v>
      </c>
      <c r="AU643" s="250" t="s">
        <v>87</v>
      </c>
      <c r="AV643" s="13" t="s">
        <v>85</v>
      </c>
      <c r="AW643" s="13" t="s">
        <v>32</v>
      </c>
      <c r="AX643" s="13" t="s">
        <v>77</v>
      </c>
      <c r="AY643" s="250" t="s">
        <v>175</v>
      </c>
    </row>
    <row r="644" s="14" customFormat="1">
      <c r="A644" s="14"/>
      <c r="B644" s="251"/>
      <c r="C644" s="252"/>
      <c r="D644" s="242" t="s">
        <v>184</v>
      </c>
      <c r="E644" s="253" t="s">
        <v>1</v>
      </c>
      <c r="F644" s="254" t="s">
        <v>1058</v>
      </c>
      <c r="G644" s="252"/>
      <c r="H644" s="255">
        <v>12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1" t="s">
        <v>184</v>
      </c>
      <c r="AU644" s="261" t="s">
        <v>87</v>
      </c>
      <c r="AV644" s="14" t="s">
        <v>87</v>
      </c>
      <c r="AW644" s="14" t="s">
        <v>32</v>
      </c>
      <c r="AX644" s="14" t="s">
        <v>85</v>
      </c>
      <c r="AY644" s="261" t="s">
        <v>175</v>
      </c>
    </row>
    <row r="645" s="2" customFormat="1" ht="24.15" customHeight="1">
      <c r="A645" s="39"/>
      <c r="B645" s="40"/>
      <c r="C645" s="227" t="s">
        <v>1059</v>
      </c>
      <c r="D645" s="227" t="s">
        <v>177</v>
      </c>
      <c r="E645" s="228" t="s">
        <v>1060</v>
      </c>
      <c r="F645" s="229" t="s">
        <v>1061</v>
      </c>
      <c r="G645" s="230" t="s">
        <v>310</v>
      </c>
      <c r="H645" s="231">
        <v>2</v>
      </c>
      <c r="I645" s="232"/>
      <c r="J645" s="233">
        <f>ROUND(I645*H645,2)</f>
        <v>0</v>
      </c>
      <c r="K645" s="229" t="s">
        <v>271</v>
      </c>
      <c r="L645" s="45"/>
      <c r="M645" s="234" t="s">
        <v>1</v>
      </c>
      <c r="N645" s="235" t="s">
        <v>42</v>
      </c>
      <c r="O645" s="92"/>
      <c r="P645" s="236">
        <f>O645*H645</f>
        <v>0</v>
      </c>
      <c r="Q645" s="236">
        <v>0</v>
      </c>
      <c r="R645" s="236">
        <f>Q645*H645</f>
        <v>0</v>
      </c>
      <c r="S645" s="236">
        <v>0</v>
      </c>
      <c r="T645" s="237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8" t="s">
        <v>182</v>
      </c>
      <c r="AT645" s="238" t="s">
        <v>177</v>
      </c>
      <c r="AU645" s="238" t="s">
        <v>87</v>
      </c>
      <c r="AY645" s="18" t="s">
        <v>175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8" t="s">
        <v>85</v>
      </c>
      <c r="BK645" s="239">
        <f>ROUND(I645*H645,2)</f>
        <v>0</v>
      </c>
      <c r="BL645" s="18" t="s">
        <v>182</v>
      </c>
      <c r="BM645" s="238" t="s">
        <v>1062</v>
      </c>
    </row>
    <row r="646" s="2" customFormat="1">
      <c r="A646" s="39"/>
      <c r="B646" s="40"/>
      <c r="C646" s="41"/>
      <c r="D646" s="242" t="s">
        <v>273</v>
      </c>
      <c r="E646" s="41"/>
      <c r="F646" s="284" t="s">
        <v>274</v>
      </c>
      <c r="G646" s="41"/>
      <c r="H646" s="41"/>
      <c r="I646" s="285"/>
      <c r="J646" s="41"/>
      <c r="K646" s="41"/>
      <c r="L646" s="45"/>
      <c r="M646" s="286"/>
      <c r="N646" s="287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273</v>
      </c>
      <c r="AU646" s="18" t="s">
        <v>87</v>
      </c>
    </row>
    <row r="647" s="13" customFormat="1">
      <c r="A647" s="13"/>
      <c r="B647" s="240"/>
      <c r="C647" s="241"/>
      <c r="D647" s="242" t="s">
        <v>184</v>
      </c>
      <c r="E647" s="243" t="s">
        <v>1</v>
      </c>
      <c r="F647" s="244" t="s">
        <v>291</v>
      </c>
      <c r="G647" s="241"/>
      <c r="H647" s="243" t="s">
        <v>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0" t="s">
        <v>184</v>
      </c>
      <c r="AU647" s="250" t="s">
        <v>87</v>
      </c>
      <c r="AV647" s="13" t="s">
        <v>85</v>
      </c>
      <c r="AW647" s="13" t="s">
        <v>32</v>
      </c>
      <c r="AX647" s="13" t="s">
        <v>77</v>
      </c>
      <c r="AY647" s="250" t="s">
        <v>175</v>
      </c>
    </row>
    <row r="648" s="13" customFormat="1">
      <c r="A648" s="13"/>
      <c r="B648" s="240"/>
      <c r="C648" s="241"/>
      <c r="D648" s="242" t="s">
        <v>184</v>
      </c>
      <c r="E648" s="243" t="s">
        <v>1</v>
      </c>
      <c r="F648" s="244" t="s">
        <v>1063</v>
      </c>
      <c r="G648" s="241"/>
      <c r="H648" s="243" t="s">
        <v>1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0" t="s">
        <v>184</v>
      </c>
      <c r="AU648" s="250" t="s">
        <v>87</v>
      </c>
      <c r="AV648" s="13" t="s">
        <v>85</v>
      </c>
      <c r="AW648" s="13" t="s">
        <v>32</v>
      </c>
      <c r="AX648" s="13" t="s">
        <v>77</v>
      </c>
      <c r="AY648" s="250" t="s">
        <v>175</v>
      </c>
    </row>
    <row r="649" s="14" customFormat="1">
      <c r="A649" s="14"/>
      <c r="B649" s="251"/>
      <c r="C649" s="252"/>
      <c r="D649" s="242" t="s">
        <v>184</v>
      </c>
      <c r="E649" s="253" t="s">
        <v>1</v>
      </c>
      <c r="F649" s="254" t="s">
        <v>1064</v>
      </c>
      <c r="G649" s="252"/>
      <c r="H649" s="255">
        <v>2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1" t="s">
        <v>184</v>
      </c>
      <c r="AU649" s="261" t="s">
        <v>87</v>
      </c>
      <c r="AV649" s="14" t="s">
        <v>87</v>
      </c>
      <c r="AW649" s="14" t="s">
        <v>32</v>
      </c>
      <c r="AX649" s="14" t="s">
        <v>85</v>
      </c>
      <c r="AY649" s="261" t="s">
        <v>175</v>
      </c>
    </row>
    <row r="650" s="2" customFormat="1" ht="24.15" customHeight="1">
      <c r="A650" s="39"/>
      <c r="B650" s="40"/>
      <c r="C650" s="227" t="s">
        <v>1065</v>
      </c>
      <c r="D650" s="227" t="s">
        <v>177</v>
      </c>
      <c r="E650" s="228" t="s">
        <v>1066</v>
      </c>
      <c r="F650" s="229" t="s">
        <v>1067</v>
      </c>
      <c r="G650" s="230" t="s">
        <v>310</v>
      </c>
      <c r="H650" s="231">
        <v>1</v>
      </c>
      <c r="I650" s="232"/>
      <c r="J650" s="233">
        <f>ROUND(I650*H650,2)</f>
        <v>0</v>
      </c>
      <c r="K650" s="229" t="s">
        <v>271</v>
      </c>
      <c r="L650" s="45"/>
      <c r="M650" s="234" t="s">
        <v>1</v>
      </c>
      <c r="N650" s="235" t="s">
        <v>42</v>
      </c>
      <c r="O650" s="92"/>
      <c r="P650" s="236">
        <f>O650*H650</f>
        <v>0</v>
      </c>
      <c r="Q650" s="236">
        <v>0</v>
      </c>
      <c r="R650" s="236">
        <f>Q650*H650</f>
        <v>0</v>
      </c>
      <c r="S650" s="236">
        <v>0</v>
      </c>
      <c r="T650" s="237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8" t="s">
        <v>182</v>
      </c>
      <c r="AT650" s="238" t="s">
        <v>177</v>
      </c>
      <c r="AU650" s="238" t="s">
        <v>87</v>
      </c>
      <c r="AY650" s="18" t="s">
        <v>175</v>
      </c>
      <c r="BE650" s="239">
        <f>IF(N650="základní",J650,0)</f>
        <v>0</v>
      </c>
      <c r="BF650" s="239">
        <f>IF(N650="snížená",J650,0)</f>
        <v>0</v>
      </c>
      <c r="BG650" s="239">
        <f>IF(N650="zákl. přenesená",J650,0)</f>
        <v>0</v>
      </c>
      <c r="BH650" s="239">
        <f>IF(N650="sníž. přenesená",J650,0)</f>
        <v>0</v>
      </c>
      <c r="BI650" s="239">
        <f>IF(N650="nulová",J650,0)</f>
        <v>0</v>
      </c>
      <c r="BJ650" s="18" t="s">
        <v>85</v>
      </c>
      <c r="BK650" s="239">
        <f>ROUND(I650*H650,2)</f>
        <v>0</v>
      </c>
      <c r="BL650" s="18" t="s">
        <v>182</v>
      </c>
      <c r="BM650" s="238" t="s">
        <v>1068</v>
      </c>
    </row>
    <row r="651" s="2" customFormat="1">
      <c r="A651" s="39"/>
      <c r="B651" s="40"/>
      <c r="C651" s="41"/>
      <c r="D651" s="242" t="s">
        <v>273</v>
      </c>
      <c r="E651" s="41"/>
      <c r="F651" s="284" t="s">
        <v>274</v>
      </c>
      <c r="G651" s="41"/>
      <c r="H651" s="41"/>
      <c r="I651" s="285"/>
      <c r="J651" s="41"/>
      <c r="K651" s="41"/>
      <c r="L651" s="45"/>
      <c r="M651" s="286"/>
      <c r="N651" s="287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273</v>
      </c>
      <c r="AU651" s="18" t="s">
        <v>87</v>
      </c>
    </row>
    <row r="652" s="13" customFormat="1">
      <c r="A652" s="13"/>
      <c r="B652" s="240"/>
      <c r="C652" s="241"/>
      <c r="D652" s="242" t="s">
        <v>184</v>
      </c>
      <c r="E652" s="243" t="s">
        <v>1</v>
      </c>
      <c r="F652" s="244" t="s">
        <v>291</v>
      </c>
      <c r="G652" s="241"/>
      <c r="H652" s="243" t="s">
        <v>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0" t="s">
        <v>184</v>
      </c>
      <c r="AU652" s="250" t="s">
        <v>87</v>
      </c>
      <c r="AV652" s="13" t="s">
        <v>85</v>
      </c>
      <c r="AW652" s="13" t="s">
        <v>32</v>
      </c>
      <c r="AX652" s="13" t="s">
        <v>77</v>
      </c>
      <c r="AY652" s="250" t="s">
        <v>175</v>
      </c>
    </row>
    <row r="653" s="13" customFormat="1">
      <c r="A653" s="13"/>
      <c r="B653" s="240"/>
      <c r="C653" s="241"/>
      <c r="D653" s="242" t="s">
        <v>184</v>
      </c>
      <c r="E653" s="243" t="s">
        <v>1</v>
      </c>
      <c r="F653" s="244" t="s">
        <v>1069</v>
      </c>
      <c r="G653" s="241"/>
      <c r="H653" s="243" t="s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0" t="s">
        <v>184</v>
      </c>
      <c r="AU653" s="250" t="s">
        <v>87</v>
      </c>
      <c r="AV653" s="13" t="s">
        <v>85</v>
      </c>
      <c r="AW653" s="13" t="s">
        <v>32</v>
      </c>
      <c r="AX653" s="13" t="s">
        <v>77</v>
      </c>
      <c r="AY653" s="250" t="s">
        <v>175</v>
      </c>
    </row>
    <row r="654" s="14" customFormat="1">
      <c r="A654" s="14"/>
      <c r="B654" s="251"/>
      <c r="C654" s="252"/>
      <c r="D654" s="242" t="s">
        <v>184</v>
      </c>
      <c r="E654" s="253" t="s">
        <v>1</v>
      </c>
      <c r="F654" s="254" t="s">
        <v>85</v>
      </c>
      <c r="G654" s="252"/>
      <c r="H654" s="255">
        <v>1</v>
      </c>
      <c r="I654" s="256"/>
      <c r="J654" s="252"/>
      <c r="K654" s="252"/>
      <c r="L654" s="257"/>
      <c r="M654" s="258"/>
      <c r="N654" s="259"/>
      <c r="O654" s="259"/>
      <c r="P654" s="259"/>
      <c r="Q654" s="259"/>
      <c r="R654" s="259"/>
      <c r="S654" s="259"/>
      <c r="T654" s="26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1" t="s">
        <v>184</v>
      </c>
      <c r="AU654" s="261" t="s">
        <v>87</v>
      </c>
      <c r="AV654" s="14" t="s">
        <v>87</v>
      </c>
      <c r="AW654" s="14" t="s">
        <v>32</v>
      </c>
      <c r="AX654" s="14" t="s">
        <v>85</v>
      </c>
      <c r="AY654" s="261" t="s">
        <v>175</v>
      </c>
    </row>
    <row r="655" s="2" customFormat="1" ht="24.15" customHeight="1">
      <c r="A655" s="39"/>
      <c r="B655" s="40"/>
      <c r="C655" s="227" t="s">
        <v>1070</v>
      </c>
      <c r="D655" s="227" t="s">
        <v>177</v>
      </c>
      <c r="E655" s="228" t="s">
        <v>1071</v>
      </c>
      <c r="F655" s="229" t="s">
        <v>1072</v>
      </c>
      <c r="G655" s="230" t="s">
        <v>310</v>
      </c>
      <c r="H655" s="231">
        <v>2</v>
      </c>
      <c r="I655" s="232"/>
      <c r="J655" s="233">
        <f>ROUND(I655*H655,2)</f>
        <v>0</v>
      </c>
      <c r="K655" s="229" t="s">
        <v>271</v>
      </c>
      <c r="L655" s="45"/>
      <c r="M655" s="234" t="s">
        <v>1</v>
      </c>
      <c r="N655" s="235" t="s">
        <v>42</v>
      </c>
      <c r="O655" s="92"/>
      <c r="P655" s="236">
        <f>O655*H655</f>
        <v>0</v>
      </c>
      <c r="Q655" s="236">
        <v>0</v>
      </c>
      <c r="R655" s="236">
        <f>Q655*H655</f>
        <v>0</v>
      </c>
      <c r="S655" s="236">
        <v>0</v>
      </c>
      <c r="T655" s="237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8" t="s">
        <v>182</v>
      </c>
      <c r="AT655" s="238" t="s">
        <v>177</v>
      </c>
      <c r="AU655" s="238" t="s">
        <v>87</v>
      </c>
      <c r="AY655" s="18" t="s">
        <v>175</v>
      </c>
      <c r="BE655" s="239">
        <f>IF(N655="základní",J655,0)</f>
        <v>0</v>
      </c>
      <c r="BF655" s="239">
        <f>IF(N655="snížená",J655,0)</f>
        <v>0</v>
      </c>
      <c r="BG655" s="239">
        <f>IF(N655="zákl. přenesená",J655,0)</f>
        <v>0</v>
      </c>
      <c r="BH655" s="239">
        <f>IF(N655="sníž. přenesená",J655,0)</f>
        <v>0</v>
      </c>
      <c r="BI655" s="239">
        <f>IF(N655="nulová",J655,0)</f>
        <v>0</v>
      </c>
      <c r="BJ655" s="18" t="s">
        <v>85</v>
      </c>
      <c r="BK655" s="239">
        <f>ROUND(I655*H655,2)</f>
        <v>0</v>
      </c>
      <c r="BL655" s="18" t="s">
        <v>182</v>
      </c>
      <c r="BM655" s="238" t="s">
        <v>1073</v>
      </c>
    </row>
    <row r="656" s="2" customFormat="1">
      <c r="A656" s="39"/>
      <c r="B656" s="40"/>
      <c r="C656" s="41"/>
      <c r="D656" s="242" t="s">
        <v>273</v>
      </c>
      <c r="E656" s="41"/>
      <c r="F656" s="284" t="s">
        <v>274</v>
      </c>
      <c r="G656" s="41"/>
      <c r="H656" s="41"/>
      <c r="I656" s="285"/>
      <c r="J656" s="41"/>
      <c r="K656" s="41"/>
      <c r="L656" s="45"/>
      <c r="M656" s="286"/>
      <c r="N656" s="287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273</v>
      </c>
      <c r="AU656" s="18" t="s">
        <v>87</v>
      </c>
    </row>
    <row r="657" s="13" customFormat="1">
      <c r="A657" s="13"/>
      <c r="B657" s="240"/>
      <c r="C657" s="241"/>
      <c r="D657" s="242" t="s">
        <v>184</v>
      </c>
      <c r="E657" s="243" t="s">
        <v>1</v>
      </c>
      <c r="F657" s="244" t="s">
        <v>291</v>
      </c>
      <c r="G657" s="241"/>
      <c r="H657" s="243" t="s">
        <v>1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0" t="s">
        <v>184</v>
      </c>
      <c r="AU657" s="250" t="s">
        <v>87</v>
      </c>
      <c r="AV657" s="13" t="s">
        <v>85</v>
      </c>
      <c r="AW657" s="13" t="s">
        <v>32</v>
      </c>
      <c r="AX657" s="13" t="s">
        <v>77</v>
      </c>
      <c r="AY657" s="250" t="s">
        <v>175</v>
      </c>
    </row>
    <row r="658" s="13" customFormat="1">
      <c r="A658" s="13"/>
      <c r="B658" s="240"/>
      <c r="C658" s="241"/>
      <c r="D658" s="242" t="s">
        <v>184</v>
      </c>
      <c r="E658" s="243" t="s">
        <v>1</v>
      </c>
      <c r="F658" s="244" t="s">
        <v>1074</v>
      </c>
      <c r="G658" s="241"/>
      <c r="H658" s="243" t="s">
        <v>1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0" t="s">
        <v>184</v>
      </c>
      <c r="AU658" s="250" t="s">
        <v>87</v>
      </c>
      <c r="AV658" s="13" t="s">
        <v>85</v>
      </c>
      <c r="AW658" s="13" t="s">
        <v>32</v>
      </c>
      <c r="AX658" s="13" t="s">
        <v>77</v>
      </c>
      <c r="AY658" s="250" t="s">
        <v>175</v>
      </c>
    </row>
    <row r="659" s="14" customFormat="1">
      <c r="A659" s="14"/>
      <c r="B659" s="251"/>
      <c r="C659" s="252"/>
      <c r="D659" s="242" t="s">
        <v>184</v>
      </c>
      <c r="E659" s="253" t="s">
        <v>1</v>
      </c>
      <c r="F659" s="254" t="s">
        <v>87</v>
      </c>
      <c r="G659" s="252"/>
      <c r="H659" s="255">
        <v>2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1" t="s">
        <v>184</v>
      </c>
      <c r="AU659" s="261" t="s">
        <v>87</v>
      </c>
      <c r="AV659" s="14" t="s">
        <v>87</v>
      </c>
      <c r="AW659" s="14" t="s">
        <v>32</v>
      </c>
      <c r="AX659" s="14" t="s">
        <v>85</v>
      </c>
      <c r="AY659" s="261" t="s">
        <v>175</v>
      </c>
    </row>
    <row r="660" s="2" customFormat="1" ht="33" customHeight="1">
      <c r="A660" s="39"/>
      <c r="B660" s="40"/>
      <c r="C660" s="227" t="s">
        <v>1075</v>
      </c>
      <c r="D660" s="227" t="s">
        <v>177</v>
      </c>
      <c r="E660" s="228" t="s">
        <v>1076</v>
      </c>
      <c r="F660" s="229" t="s">
        <v>1077</v>
      </c>
      <c r="G660" s="230" t="s">
        <v>310</v>
      </c>
      <c r="H660" s="231">
        <v>1</v>
      </c>
      <c r="I660" s="232"/>
      <c r="J660" s="233">
        <f>ROUND(I660*H660,2)</f>
        <v>0</v>
      </c>
      <c r="K660" s="229" t="s">
        <v>271</v>
      </c>
      <c r="L660" s="45"/>
      <c r="M660" s="234" t="s">
        <v>1</v>
      </c>
      <c r="N660" s="235" t="s">
        <v>42</v>
      </c>
      <c r="O660" s="92"/>
      <c r="P660" s="236">
        <f>O660*H660</f>
        <v>0</v>
      </c>
      <c r="Q660" s="236">
        <v>0</v>
      </c>
      <c r="R660" s="236">
        <f>Q660*H660</f>
        <v>0</v>
      </c>
      <c r="S660" s="236">
        <v>0</v>
      </c>
      <c r="T660" s="237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8" t="s">
        <v>182</v>
      </c>
      <c r="AT660" s="238" t="s">
        <v>177</v>
      </c>
      <c r="AU660" s="238" t="s">
        <v>87</v>
      </c>
      <c r="AY660" s="18" t="s">
        <v>175</v>
      </c>
      <c r="BE660" s="239">
        <f>IF(N660="základní",J660,0)</f>
        <v>0</v>
      </c>
      <c r="BF660" s="239">
        <f>IF(N660="snížená",J660,0)</f>
        <v>0</v>
      </c>
      <c r="BG660" s="239">
        <f>IF(N660="zákl. přenesená",J660,0)</f>
        <v>0</v>
      </c>
      <c r="BH660" s="239">
        <f>IF(N660="sníž. přenesená",J660,0)</f>
        <v>0</v>
      </c>
      <c r="BI660" s="239">
        <f>IF(N660="nulová",J660,0)</f>
        <v>0</v>
      </c>
      <c r="BJ660" s="18" t="s">
        <v>85</v>
      </c>
      <c r="BK660" s="239">
        <f>ROUND(I660*H660,2)</f>
        <v>0</v>
      </c>
      <c r="BL660" s="18" t="s">
        <v>182</v>
      </c>
      <c r="BM660" s="238" t="s">
        <v>1078</v>
      </c>
    </row>
    <row r="661" s="2" customFormat="1">
      <c r="A661" s="39"/>
      <c r="B661" s="40"/>
      <c r="C661" s="41"/>
      <c r="D661" s="242" t="s">
        <v>273</v>
      </c>
      <c r="E661" s="41"/>
      <c r="F661" s="284" t="s">
        <v>274</v>
      </c>
      <c r="G661" s="41"/>
      <c r="H661" s="41"/>
      <c r="I661" s="285"/>
      <c r="J661" s="41"/>
      <c r="K661" s="41"/>
      <c r="L661" s="45"/>
      <c r="M661" s="286"/>
      <c r="N661" s="287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273</v>
      </c>
      <c r="AU661" s="18" t="s">
        <v>87</v>
      </c>
    </row>
    <row r="662" s="13" customFormat="1">
      <c r="A662" s="13"/>
      <c r="B662" s="240"/>
      <c r="C662" s="241"/>
      <c r="D662" s="242" t="s">
        <v>184</v>
      </c>
      <c r="E662" s="243" t="s">
        <v>1</v>
      </c>
      <c r="F662" s="244" t="s">
        <v>291</v>
      </c>
      <c r="G662" s="241"/>
      <c r="H662" s="243" t="s">
        <v>1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0" t="s">
        <v>184</v>
      </c>
      <c r="AU662" s="250" t="s">
        <v>87</v>
      </c>
      <c r="AV662" s="13" t="s">
        <v>85</v>
      </c>
      <c r="AW662" s="13" t="s">
        <v>32</v>
      </c>
      <c r="AX662" s="13" t="s">
        <v>77</v>
      </c>
      <c r="AY662" s="250" t="s">
        <v>175</v>
      </c>
    </row>
    <row r="663" s="13" customFormat="1">
      <c r="A663" s="13"/>
      <c r="B663" s="240"/>
      <c r="C663" s="241"/>
      <c r="D663" s="242" t="s">
        <v>184</v>
      </c>
      <c r="E663" s="243" t="s">
        <v>1</v>
      </c>
      <c r="F663" s="244" t="s">
        <v>1079</v>
      </c>
      <c r="G663" s="241"/>
      <c r="H663" s="243" t="s">
        <v>1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0" t="s">
        <v>184</v>
      </c>
      <c r="AU663" s="250" t="s">
        <v>87</v>
      </c>
      <c r="AV663" s="13" t="s">
        <v>85</v>
      </c>
      <c r="AW663" s="13" t="s">
        <v>32</v>
      </c>
      <c r="AX663" s="13" t="s">
        <v>77</v>
      </c>
      <c r="AY663" s="250" t="s">
        <v>175</v>
      </c>
    </row>
    <row r="664" s="14" customFormat="1">
      <c r="A664" s="14"/>
      <c r="B664" s="251"/>
      <c r="C664" s="252"/>
      <c r="D664" s="242" t="s">
        <v>184</v>
      </c>
      <c r="E664" s="253" t="s">
        <v>1</v>
      </c>
      <c r="F664" s="254" t="s">
        <v>85</v>
      </c>
      <c r="G664" s="252"/>
      <c r="H664" s="255">
        <v>1</v>
      </c>
      <c r="I664" s="256"/>
      <c r="J664" s="252"/>
      <c r="K664" s="252"/>
      <c r="L664" s="257"/>
      <c r="M664" s="258"/>
      <c r="N664" s="259"/>
      <c r="O664" s="259"/>
      <c r="P664" s="259"/>
      <c r="Q664" s="259"/>
      <c r="R664" s="259"/>
      <c r="S664" s="259"/>
      <c r="T664" s="26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1" t="s">
        <v>184</v>
      </c>
      <c r="AU664" s="261" t="s">
        <v>87</v>
      </c>
      <c r="AV664" s="14" t="s">
        <v>87</v>
      </c>
      <c r="AW664" s="14" t="s">
        <v>32</v>
      </c>
      <c r="AX664" s="14" t="s">
        <v>85</v>
      </c>
      <c r="AY664" s="261" t="s">
        <v>175</v>
      </c>
    </row>
    <row r="665" s="2" customFormat="1" ht="24.15" customHeight="1">
      <c r="A665" s="39"/>
      <c r="B665" s="40"/>
      <c r="C665" s="227" t="s">
        <v>1080</v>
      </c>
      <c r="D665" s="227" t="s">
        <v>177</v>
      </c>
      <c r="E665" s="228" t="s">
        <v>1081</v>
      </c>
      <c r="F665" s="229" t="s">
        <v>1082</v>
      </c>
      <c r="G665" s="230" t="s">
        <v>310</v>
      </c>
      <c r="H665" s="231">
        <v>1</v>
      </c>
      <c r="I665" s="232"/>
      <c r="J665" s="233">
        <f>ROUND(I665*H665,2)</f>
        <v>0</v>
      </c>
      <c r="K665" s="229" t="s">
        <v>271</v>
      </c>
      <c r="L665" s="45"/>
      <c r="M665" s="234" t="s">
        <v>1</v>
      </c>
      <c r="N665" s="235" t="s">
        <v>42</v>
      </c>
      <c r="O665" s="92"/>
      <c r="P665" s="236">
        <f>O665*H665</f>
        <v>0</v>
      </c>
      <c r="Q665" s="236">
        <v>0</v>
      </c>
      <c r="R665" s="236">
        <f>Q665*H665</f>
        <v>0</v>
      </c>
      <c r="S665" s="236">
        <v>0</v>
      </c>
      <c r="T665" s="237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8" t="s">
        <v>182</v>
      </c>
      <c r="AT665" s="238" t="s">
        <v>177</v>
      </c>
      <c r="AU665" s="238" t="s">
        <v>87</v>
      </c>
      <c r="AY665" s="18" t="s">
        <v>175</v>
      </c>
      <c r="BE665" s="239">
        <f>IF(N665="základní",J665,0)</f>
        <v>0</v>
      </c>
      <c r="BF665" s="239">
        <f>IF(N665="snížená",J665,0)</f>
        <v>0</v>
      </c>
      <c r="BG665" s="239">
        <f>IF(N665="zákl. přenesená",J665,0)</f>
        <v>0</v>
      </c>
      <c r="BH665" s="239">
        <f>IF(N665="sníž. přenesená",J665,0)</f>
        <v>0</v>
      </c>
      <c r="BI665" s="239">
        <f>IF(N665="nulová",J665,0)</f>
        <v>0</v>
      </c>
      <c r="BJ665" s="18" t="s">
        <v>85</v>
      </c>
      <c r="BK665" s="239">
        <f>ROUND(I665*H665,2)</f>
        <v>0</v>
      </c>
      <c r="BL665" s="18" t="s">
        <v>182</v>
      </c>
      <c r="BM665" s="238" t="s">
        <v>1083</v>
      </c>
    </row>
    <row r="666" s="2" customFormat="1">
      <c r="A666" s="39"/>
      <c r="B666" s="40"/>
      <c r="C666" s="41"/>
      <c r="D666" s="242" t="s">
        <v>273</v>
      </c>
      <c r="E666" s="41"/>
      <c r="F666" s="284" t="s">
        <v>274</v>
      </c>
      <c r="G666" s="41"/>
      <c r="H666" s="41"/>
      <c r="I666" s="285"/>
      <c r="J666" s="41"/>
      <c r="K666" s="41"/>
      <c r="L666" s="45"/>
      <c r="M666" s="286"/>
      <c r="N666" s="287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273</v>
      </c>
      <c r="AU666" s="18" t="s">
        <v>87</v>
      </c>
    </row>
    <row r="667" s="13" customFormat="1">
      <c r="A667" s="13"/>
      <c r="B667" s="240"/>
      <c r="C667" s="241"/>
      <c r="D667" s="242" t="s">
        <v>184</v>
      </c>
      <c r="E667" s="243" t="s">
        <v>1</v>
      </c>
      <c r="F667" s="244" t="s">
        <v>291</v>
      </c>
      <c r="G667" s="241"/>
      <c r="H667" s="243" t="s">
        <v>1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0" t="s">
        <v>184</v>
      </c>
      <c r="AU667" s="250" t="s">
        <v>87</v>
      </c>
      <c r="AV667" s="13" t="s">
        <v>85</v>
      </c>
      <c r="AW667" s="13" t="s">
        <v>32</v>
      </c>
      <c r="AX667" s="13" t="s">
        <v>77</v>
      </c>
      <c r="AY667" s="250" t="s">
        <v>175</v>
      </c>
    </row>
    <row r="668" s="13" customFormat="1">
      <c r="A668" s="13"/>
      <c r="B668" s="240"/>
      <c r="C668" s="241"/>
      <c r="D668" s="242" t="s">
        <v>184</v>
      </c>
      <c r="E668" s="243" t="s">
        <v>1</v>
      </c>
      <c r="F668" s="244" t="s">
        <v>1084</v>
      </c>
      <c r="G668" s="241"/>
      <c r="H668" s="243" t="s">
        <v>1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0" t="s">
        <v>184</v>
      </c>
      <c r="AU668" s="250" t="s">
        <v>87</v>
      </c>
      <c r="AV668" s="13" t="s">
        <v>85</v>
      </c>
      <c r="AW668" s="13" t="s">
        <v>32</v>
      </c>
      <c r="AX668" s="13" t="s">
        <v>77</v>
      </c>
      <c r="AY668" s="250" t="s">
        <v>175</v>
      </c>
    </row>
    <row r="669" s="14" customFormat="1">
      <c r="A669" s="14"/>
      <c r="B669" s="251"/>
      <c r="C669" s="252"/>
      <c r="D669" s="242" t="s">
        <v>184</v>
      </c>
      <c r="E669" s="253" t="s">
        <v>1</v>
      </c>
      <c r="F669" s="254" t="s">
        <v>85</v>
      </c>
      <c r="G669" s="252"/>
      <c r="H669" s="255">
        <v>1</v>
      </c>
      <c r="I669" s="256"/>
      <c r="J669" s="252"/>
      <c r="K669" s="252"/>
      <c r="L669" s="257"/>
      <c r="M669" s="258"/>
      <c r="N669" s="259"/>
      <c r="O669" s="259"/>
      <c r="P669" s="259"/>
      <c r="Q669" s="259"/>
      <c r="R669" s="259"/>
      <c r="S669" s="259"/>
      <c r="T669" s="260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1" t="s">
        <v>184</v>
      </c>
      <c r="AU669" s="261" t="s">
        <v>87</v>
      </c>
      <c r="AV669" s="14" t="s">
        <v>87</v>
      </c>
      <c r="AW669" s="14" t="s">
        <v>32</v>
      </c>
      <c r="AX669" s="14" t="s">
        <v>85</v>
      </c>
      <c r="AY669" s="261" t="s">
        <v>175</v>
      </c>
    </row>
    <row r="670" s="2" customFormat="1" ht="24.15" customHeight="1">
      <c r="A670" s="39"/>
      <c r="B670" s="40"/>
      <c r="C670" s="227" t="s">
        <v>1085</v>
      </c>
      <c r="D670" s="227" t="s">
        <v>177</v>
      </c>
      <c r="E670" s="228" t="s">
        <v>1086</v>
      </c>
      <c r="F670" s="229" t="s">
        <v>1087</v>
      </c>
      <c r="G670" s="230" t="s">
        <v>310</v>
      </c>
      <c r="H670" s="231">
        <v>1</v>
      </c>
      <c r="I670" s="232"/>
      <c r="J670" s="233">
        <f>ROUND(I670*H670,2)</f>
        <v>0</v>
      </c>
      <c r="K670" s="229" t="s">
        <v>271</v>
      </c>
      <c r="L670" s="45"/>
      <c r="M670" s="234" t="s">
        <v>1</v>
      </c>
      <c r="N670" s="235" t="s">
        <v>42</v>
      </c>
      <c r="O670" s="92"/>
      <c r="P670" s="236">
        <f>O670*H670</f>
        <v>0</v>
      </c>
      <c r="Q670" s="236">
        <v>0</v>
      </c>
      <c r="R670" s="236">
        <f>Q670*H670</f>
        <v>0</v>
      </c>
      <c r="S670" s="236">
        <v>0</v>
      </c>
      <c r="T670" s="237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8" t="s">
        <v>182</v>
      </c>
      <c r="AT670" s="238" t="s">
        <v>177</v>
      </c>
      <c r="AU670" s="238" t="s">
        <v>87</v>
      </c>
      <c r="AY670" s="18" t="s">
        <v>175</v>
      </c>
      <c r="BE670" s="239">
        <f>IF(N670="základní",J670,0)</f>
        <v>0</v>
      </c>
      <c r="BF670" s="239">
        <f>IF(N670="snížená",J670,0)</f>
        <v>0</v>
      </c>
      <c r="BG670" s="239">
        <f>IF(N670="zákl. přenesená",J670,0)</f>
        <v>0</v>
      </c>
      <c r="BH670" s="239">
        <f>IF(N670="sníž. přenesená",J670,0)</f>
        <v>0</v>
      </c>
      <c r="BI670" s="239">
        <f>IF(N670="nulová",J670,0)</f>
        <v>0</v>
      </c>
      <c r="BJ670" s="18" t="s">
        <v>85</v>
      </c>
      <c r="BK670" s="239">
        <f>ROUND(I670*H670,2)</f>
        <v>0</v>
      </c>
      <c r="BL670" s="18" t="s">
        <v>182</v>
      </c>
      <c r="BM670" s="238" t="s">
        <v>1088</v>
      </c>
    </row>
    <row r="671" s="2" customFormat="1">
      <c r="A671" s="39"/>
      <c r="B671" s="40"/>
      <c r="C671" s="41"/>
      <c r="D671" s="242" t="s">
        <v>273</v>
      </c>
      <c r="E671" s="41"/>
      <c r="F671" s="284" t="s">
        <v>274</v>
      </c>
      <c r="G671" s="41"/>
      <c r="H671" s="41"/>
      <c r="I671" s="285"/>
      <c r="J671" s="41"/>
      <c r="K671" s="41"/>
      <c r="L671" s="45"/>
      <c r="M671" s="286"/>
      <c r="N671" s="287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273</v>
      </c>
      <c r="AU671" s="18" t="s">
        <v>87</v>
      </c>
    </row>
    <row r="672" s="13" customFormat="1">
      <c r="A672" s="13"/>
      <c r="B672" s="240"/>
      <c r="C672" s="241"/>
      <c r="D672" s="242" t="s">
        <v>184</v>
      </c>
      <c r="E672" s="243" t="s">
        <v>1</v>
      </c>
      <c r="F672" s="244" t="s">
        <v>291</v>
      </c>
      <c r="G672" s="241"/>
      <c r="H672" s="243" t="s">
        <v>1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0" t="s">
        <v>184</v>
      </c>
      <c r="AU672" s="250" t="s">
        <v>87</v>
      </c>
      <c r="AV672" s="13" t="s">
        <v>85</v>
      </c>
      <c r="AW672" s="13" t="s">
        <v>32</v>
      </c>
      <c r="AX672" s="13" t="s">
        <v>77</v>
      </c>
      <c r="AY672" s="250" t="s">
        <v>175</v>
      </c>
    </row>
    <row r="673" s="13" customFormat="1">
      <c r="A673" s="13"/>
      <c r="B673" s="240"/>
      <c r="C673" s="241"/>
      <c r="D673" s="242" t="s">
        <v>184</v>
      </c>
      <c r="E673" s="243" t="s">
        <v>1</v>
      </c>
      <c r="F673" s="244" t="s">
        <v>260</v>
      </c>
      <c r="G673" s="241"/>
      <c r="H673" s="243" t="s">
        <v>1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0" t="s">
        <v>184</v>
      </c>
      <c r="AU673" s="250" t="s">
        <v>87</v>
      </c>
      <c r="AV673" s="13" t="s">
        <v>85</v>
      </c>
      <c r="AW673" s="13" t="s">
        <v>32</v>
      </c>
      <c r="AX673" s="13" t="s">
        <v>77</v>
      </c>
      <c r="AY673" s="250" t="s">
        <v>175</v>
      </c>
    </row>
    <row r="674" s="14" customFormat="1">
      <c r="A674" s="14"/>
      <c r="B674" s="251"/>
      <c r="C674" s="252"/>
      <c r="D674" s="242" t="s">
        <v>184</v>
      </c>
      <c r="E674" s="253" t="s">
        <v>1</v>
      </c>
      <c r="F674" s="254" t="s">
        <v>85</v>
      </c>
      <c r="G674" s="252"/>
      <c r="H674" s="255">
        <v>1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1" t="s">
        <v>184</v>
      </c>
      <c r="AU674" s="261" t="s">
        <v>87</v>
      </c>
      <c r="AV674" s="14" t="s">
        <v>87</v>
      </c>
      <c r="AW674" s="14" t="s">
        <v>32</v>
      </c>
      <c r="AX674" s="14" t="s">
        <v>85</v>
      </c>
      <c r="AY674" s="261" t="s">
        <v>175</v>
      </c>
    </row>
    <row r="675" s="2" customFormat="1" ht="24.15" customHeight="1">
      <c r="A675" s="39"/>
      <c r="B675" s="40"/>
      <c r="C675" s="227" t="s">
        <v>1089</v>
      </c>
      <c r="D675" s="227" t="s">
        <v>177</v>
      </c>
      <c r="E675" s="228" t="s">
        <v>1090</v>
      </c>
      <c r="F675" s="229" t="s">
        <v>1091</v>
      </c>
      <c r="G675" s="230" t="s">
        <v>310</v>
      </c>
      <c r="H675" s="231">
        <v>1</v>
      </c>
      <c r="I675" s="232"/>
      <c r="J675" s="233">
        <f>ROUND(I675*H675,2)</f>
        <v>0</v>
      </c>
      <c r="K675" s="229" t="s">
        <v>271</v>
      </c>
      <c r="L675" s="45"/>
      <c r="M675" s="234" t="s">
        <v>1</v>
      </c>
      <c r="N675" s="235" t="s">
        <v>42</v>
      </c>
      <c r="O675" s="92"/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8" t="s">
        <v>182</v>
      </c>
      <c r="AT675" s="238" t="s">
        <v>177</v>
      </c>
      <c r="AU675" s="238" t="s">
        <v>87</v>
      </c>
      <c r="AY675" s="18" t="s">
        <v>175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8" t="s">
        <v>85</v>
      </c>
      <c r="BK675" s="239">
        <f>ROUND(I675*H675,2)</f>
        <v>0</v>
      </c>
      <c r="BL675" s="18" t="s">
        <v>182</v>
      </c>
      <c r="BM675" s="238" t="s">
        <v>1092</v>
      </c>
    </row>
    <row r="676" s="2" customFormat="1">
      <c r="A676" s="39"/>
      <c r="B676" s="40"/>
      <c r="C676" s="41"/>
      <c r="D676" s="242" t="s">
        <v>273</v>
      </c>
      <c r="E676" s="41"/>
      <c r="F676" s="284" t="s">
        <v>274</v>
      </c>
      <c r="G676" s="41"/>
      <c r="H676" s="41"/>
      <c r="I676" s="285"/>
      <c r="J676" s="41"/>
      <c r="K676" s="41"/>
      <c r="L676" s="45"/>
      <c r="M676" s="286"/>
      <c r="N676" s="287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273</v>
      </c>
      <c r="AU676" s="18" t="s">
        <v>87</v>
      </c>
    </row>
    <row r="677" s="13" customFormat="1">
      <c r="A677" s="13"/>
      <c r="B677" s="240"/>
      <c r="C677" s="241"/>
      <c r="D677" s="242" t="s">
        <v>184</v>
      </c>
      <c r="E677" s="243" t="s">
        <v>1</v>
      </c>
      <c r="F677" s="244" t="s">
        <v>291</v>
      </c>
      <c r="G677" s="241"/>
      <c r="H677" s="243" t="s">
        <v>1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0" t="s">
        <v>184</v>
      </c>
      <c r="AU677" s="250" t="s">
        <v>87</v>
      </c>
      <c r="AV677" s="13" t="s">
        <v>85</v>
      </c>
      <c r="AW677" s="13" t="s">
        <v>32</v>
      </c>
      <c r="AX677" s="13" t="s">
        <v>77</v>
      </c>
      <c r="AY677" s="250" t="s">
        <v>175</v>
      </c>
    </row>
    <row r="678" s="13" customFormat="1">
      <c r="A678" s="13"/>
      <c r="B678" s="240"/>
      <c r="C678" s="241"/>
      <c r="D678" s="242" t="s">
        <v>184</v>
      </c>
      <c r="E678" s="243" t="s">
        <v>1</v>
      </c>
      <c r="F678" s="244" t="s">
        <v>1093</v>
      </c>
      <c r="G678" s="241"/>
      <c r="H678" s="243" t="s">
        <v>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0" t="s">
        <v>184</v>
      </c>
      <c r="AU678" s="250" t="s">
        <v>87</v>
      </c>
      <c r="AV678" s="13" t="s">
        <v>85</v>
      </c>
      <c r="AW678" s="13" t="s">
        <v>32</v>
      </c>
      <c r="AX678" s="13" t="s">
        <v>77</v>
      </c>
      <c r="AY678" s="250" t="s">
        <v>175</v>
      </c>
    </row>
    <row r="679" s="14" customFormat="1">
      <c r="A679" s="14"/>
      <c r="B679" s="251"/>
      <c r="C679" s="252"/>
      <c r="D679" s="242" t="s">
        <v>184</v>
      </c>
      <c r="E679" s="253" t="s">
        <v>1</v>
      </c>
      <c r="F679" s="254" t="s">
        <v>85</v>
      </c>
      <c r="G679" s="252"/>
      <c r="H679" s="255">
        <v>1</v>
      </c>
      <c r="I679" s="256"/>
      <c r="J679" s="252"/>
      <c r="K679" s="252"/>
      <c r="L679" s="257"/>
      <c r="M679" s="258"/>
      <c r="N679" s="259"/>
      <c r="O679" s="259"/>
      <c r="P679" s="259"/>
      <c r="Q679" s="259"/>
      <c r="R679" s="259"/>
      <c r="S679" s="259"/>
      <c r="T679" s="260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1" t="s">
        <v>184</v>
      </c>
      <c r="AU679" s="261" t="s">
        <v>87</v>
      </c>
      <c r="AV679" s="14" t="s">
        <v>87</v>
      </c>
      <c r="AW679" s="14" t="s">
        <v>32</v>
      </c>
      <c r="AX679" s="14" t="s">
        <v>85</v>
      </c>
      <c r="AY679" s="261" t="s">
        <v>175</v>
      </c>
    </row>
    <row r="680" s="2" customFormat="1" ht="24.15" customHeight="1">
      <c r="A680" s="39"/>
      <c r="B680" s="40"/>
      <c r="C680" s="227" t="s">
        <v>1094</v>
      </c>
      <c r="D680" s="227" t="s">
        <v>177</v>
      </c>
      <c r="E680" s="228" t="s">
        <v>1095</v>
      </c>
      <c r="F680" s="229" t="s">
        <v>1096</v>
      </c>
      <c r="G680" s="230" t="s">
        <v>310</v>
      </c>
      <c r="H680" s="231">
        <v>1</v>
      </c>
      <c r="I680" s="232"/>
      <c r="J680" s="233">
        <f>ROUND(I680*H680,2)</f>
        <v>0</v>
      </c>
      <c r="K680" s="229" t="s">
        <v>271</v>
      </c>
      <c r="L680" s="45"/>
      <c r="M680" s="234" t="s">
        <v>1</v>
      </c>
      <c r="N680" s="235" t="s">
        <v>42</v>
      </c>
      <c r="O680" s="92"/>
      <c r="P680" s="236">
        <f>O680*H680</f>
        <v>0</v>
      </c>
      <c r="Q680" s="236">
        <v>0</v>
      </c>
      <c r="R680" s="236">
        <f>Q680*H680</f>
        <v>0</v>
      </c>
      <c r="S680" s="236">
        <v>0</v>
      </c>
      <c r="T680" s="237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8" t="s">
        <v>182</v>
      </c>
      <c r="AT680" s="238" t="s">
        <v>177</v>
      </c>
      <c r="AU680" s="238" t="s">
        <v>87</v>
      </c>
      <c r="AY680" s="18" t="s">
        <v>175</v>
      </c>
      <c r="BE680" s="239">
        <f>IF(N680="základní",J680,0)</f>
        <v>0</v>
      </c>
      <c r="BF680" s="239">
        <f>IF(N680="snížená",J680,0)</f>
        <v>0</v>
      </c>
      <c r="BG680" s="239">
        <f>IF(N680="zákl. přenesená",J680,0)</f>
        <v>0</v>
      </c>
      <c r="BH680" s="239">
        <f>IF(N680="sníž. přenesená",J680,0)</f>
        <v>0</v>
      </c>
      <c r="BI680" s="239">
        <f>IF(N680="nulová",J680,0)</f>
        <v>0</v>
      </c>
      <c r="BJ680" s="18" t="s">
        <v>85</v>
      </c>
      <c r="BK680" s="239">
        <f>ROUND(I680*H680,2)</f>
        <v>0</v>
      </c>
      <c r="BL680" s="18" t="s">
        <v>182</v>
      </c>
      <c r="BM680" s="238" t="s">
        <v>1097</v>
      </c>
    </row>
    <row r="681" s="2" customFormat="1">
      <c r="A681" s="39"/>
      <c r="B681" s="40"/>
      <c r="C681" s="41"/>
      <c r="D681" s="242" t="s">
        <v>273</v>
      </c>
      <c r="E681" s="41"/>
      <c r="F681" s="284" t="s">
        <v>274</v>
      </c>
      <c r="G681" s="41"/>
      <c r="H681" s="41"/>
      <c r="I681" s="285"/>
      <c r="J681" s="41"/>
      <c r="K681" s="41"/>
      <c r="L681" s="45"/>
      <c r="M681" s="286"/>
      <c r="N681" s="287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273</v>
      </c>
      <c r="AU681" s="18" t="s">
        <v>87</v>
      </c>
    </row>
    <row r="682" s="13" customFormat="1">
      <c r="A682" s="13"/>
      <c r="B682" s="240"/>
      <c r="C682" s="241"/>
      <c r="D682" s="242" t="s">
        <v>184</v>
      </c>
      <c r="E682" s="243" t="s">
        <v>1</v>
      </c>
      <c r="F682" s="244" t="s">
        <v>291</v>
      </c>
      <c r="G682" s="241"/>
      <c r="H682" s="243" t="s">
        <v>1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0" t="s">
        <v>184</v>
      </c>
      <c r="AU682" s="250" t="s">
        <v>87</v>
      </c>
      <c r="AV682" s="13" t="s">
        <v>85</v>
      </c>
      <c r="AW682" s="13" t="s">
        <v>32</v>
      </c>
      <c r="AX682" s="13" t="s">
        <v>77</v>
      </c>
      <c r="AY682" s="250" t="s">
        <v>175</v>
      </c>
    </row>
    <row r="683" s="13" customFormat="1">
      <c r="A683" s="13"/>
      <c r="B683" s="240"/>
      <c r="C683" s="241"/>
      <c r="D683" s="242" t="s">
        <v>184</v>
      </c>
      <c r="E683" s="243" t="s">
        <v>1</v>
      </c>
      <c r="F683" s="244" t="s">
        <v>1098</v>
      </c>
      <c r="G683" s="241"/>
      <c r="H683" s="243" t="s">
        <v>1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0" t="s">
        <v>184</v>
      </c>
      <c r="AU683" s="250" t="s">
        <v>87</v>
      </c>
      <c r="AV683" s="13" t="s">
        <v>85</v>
      </c>
      <c r="AW683" s="13" t="s">
        <v>32</v>
      </c>
      <c r="AX683" s="13" t="s">
        <v>77</v>
      </c>
      <c r="AY683" s="250" t="s">
        <v>175</v>
      </c>
    </row>
    <row r="684" s="14" customFormat="1">
      <c r="A684" s="14"/>
      <c r="B684" s="251"/>
      <c r="C684" s="252"/>
      <c r="D684" s="242" t="s">
        <v>184</v>
      </c>
      <c r="E684" s="253" t="s">
        <v>1</v>
      </c>
      <c r="F684" s="254" t="s">
        <v>85</v>
      </c>
      <c r="G684" s="252"/>
      <c r="H684" s="255">
        <v>1</v>
      </c>
      <c r="I684" s="256"/>
      <c r="J684" s="252"/>
      <c r="K684" s="252"/>
      <c r="L684" s="257"/>
      <c r="M684" s="258"/>
      <c r="N684" s="259"/>
      <c r="O684" s="259"/>
      <c r="P684" s="259"/>
      <c r="Q684" s="259"/>
      <c r="R684" s="259"/>
      <c r="S684" s="259"/>
      <c r="T684" s="26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1" t="s">
        <v>184</v>
      </c>
      <c r="AU684" s="261" t="s">
        <v>87</v>
      </c>
      <c r="AV684" s="14" t="s">
        <v>87</v>
      </c>
      <c r="AW684" s="14" t="s">
        <v>32</v>
      </c>
      <c r="AX684" s="14" t="s">
        <v>85</v>
      </c>
      <c r="AY684" s="261" t="s">
        <v>175</v>
      </c>
    </row>
    <row r="685" s="2" customFormat="1" ht="24.15" customHeight="1">
      <c r="A685" s="39"/>
      <c r="B685" s="40"/>
      <c r="C685" s="227" t="s">
        <v>1099</v>
      </c>
      <c r="D685" s="227" t="s">
        <v>177</v>
      </c>
      <c r="E685" s="228" t="s">
        <v>1100</v>
      </c>
      <c r="F685" s="229" t="s">
        <v>1101</v>
      </c>
      <c r="G685" s="230" t="s">
        <v>310</v>
      </c>
      <c r="H685" s="231">
        <v>1</v>
      </c>
      <c r="I685" s="232"/>
      <c r="J685" s="233">
        <f>ROUND(I685*H685,2)</f>
        <v>0</v>
      </c>
      <c r="K685" s="229" t="s">
        <v>271</v>
      </c>
      <c r="L685" s="45"/>
      <c r="M685" s="234" t="s">
        <v>1</v>
      </c>
      <c r="N685" s="235" t="s">
        <v>42</v>
      </c>
      <c r="O685" s="92"/>
      <c r="P685" s="236">
        <f>O685*H685</f>
        <v>0</v>
      </c>
      <c r="Q685" s="236">
        <v>0</v>
      </c>
      <c r="R685" s="236">
        <f>Q685*H685</f>
        <v>0</v>
      </c>
      <c r="S685" s="236">
        <v>0</v>
      </c>
      <c r="T685" s="23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8" t="s">
        <v>182</v>
      </c>
      <c r="AT685" s="238" t="s">
        <v>177</v>
      </c>
      <c r="AU685" s="238" t="s">
        <v>87</v>
      </c>
      <c r="AY685" s="18" t="s">
        <v>175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8" t="s">
        <v>85</v>
      </c>
      <c r="BK685" s="239">
        <f>ROUND(I685*H685,2)</f>
        <v>0</v>
      </c>
      <c r="BL685" s="18" t="s">
        <v>182</v>
      </c>
      <c r="BM685" s="238" t="s">
        <v>1102</v>
      </c>
    </row>
    <row r="686" s="13" customFormat="1">
      <c r="A686" s="13"/>
      <c r="B686" s="240"/>
      <c r="C686" s="241"/>
      <c r="D686" s="242" t="s">
        <v>184</v>
      </c>
      <c r="E686" s="243" t="s">
        <v>1</v>
      </c>
      <c r="F686" s="244" t="s">
        <v>291</v>
      </c>
      <c r="G686" s="241"/>
      <c r="H686" s="243" t="s">
        <v>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0" t="s">
        <v>184</v>
      </c>
      <c r="AU686" s="250" t="s">
        <v>87</v>
      </c>
      <c r="AV686" s="13" t="s">
        <v>85</v>
      </c>
      <c r="AW686" s="13" t="s">
        <v>32</v>
      </c>
      <c r="AX686" s="13" t="s">
        <v>77</v>
      </c>
      <c r="AY686" s="250" t="s">
        <v>175</v>
      </c>
    </row>
    <row r="687" s="13" customFormat="1">
      <c r="A687" s="13"/>
      <c r="B687" s="240"/>
      <c r="C687" s="241"/>
      <c r="D687" s="242" t="s">
        <v>184</v>
      </c>
      <c r="E687" s="243" t="s">
        <v>1</v>
      </c>
      <c r="F687" s="244" t="s">
        <v>1103</v>
      </c>
      <c r="G687" s="241"/>
      <c r="H687" s="243" t="s">
        <v>1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0" t="s">
        <v>184</v>
      </c>
      <c r="AU687" s="250" t="s">
        <v>87</v>
      </c>
      <c r="AV687" s="13" t="s">
        <v>85</v>
      </c>
      <c r="AW687" s="13" t="s">
        <v>32</v>
      </c>
      <c r="AX687" s="13" t="s">
        <v>77</v>
      </c>
      <c r="AY687" s="250" t="s">
        <v>175</v>
      </c>
    </row>
    <row r="688" s="14" customFormat="1">
      <c r="A688" s="14"/>
      <c r="B688" s="251"/>
      <c r="C688" s="252"/>
      <c r="D688" s="242" t="s">
        <v>184</v>
      </c>
      <c r="E688" s="253" t="s">
        <v>1</v>
      </c>
      <c r="F688" s="254" t="s">
        <v>85</v>
      </c>
      <c r="G688" s="252"/>
      <c r="H688" s="255">
        <v>1</v>
      </c>
      <c r="I688" s="256"/>
      <c r="J688" s="252"/>
      <c r="K688" s="252"/>
      <c r="L688" s="257"/>
      <c r="M688" s="258"/>
      <c r="N688" s="259"/>
      <c r="O688" s="259"/>
      <c r="P688" s="259"/>
      <c r="Q688" s="259"/>
      <c r="R688" s="259"/>
      <c r="S688" s="259"/>
      <c r="T688" s="260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61" t="s">
        <v>184</v>
      </c>
      <c r="AU688" s="261" t="s">
        <v>87</v>
      </c>
      <c r="AV688" s="14" t="s">
        <v>87</v>
      </c>
      <c r="AW688" s="14" t="s">
        <v>32</v>
      </c>
      <c r="AX688" s="14" t="s">
        <v>85</v>
      </c>
      <c r="AY688" s="261" t="s">
        <v>175</v>
      </c>
    </row>
    <row r="689" s="12" customFormat="1" ht="22.8" customHeight="1">
      <c r="A689" s="12"/>
      <c r="B689" s="211"/>
      <c r="C689" s="212"/>
      <c r="D689" s="213" t="s">
        <v>76</v>
      </c>
      <c r="E689" s="225" t="s">
        <v>487</v>
      </c>
      <c r="F689" s="225" t="s">
        <v>488</v>
      </c>
      <c r="G689" s="212"/>
      <c r="H689" s="212"/>
      <c r="I689" s="215"/>
      <c r="J689" s="226">
        <f>BK689</f>
        <v>0</v>
      </c>
      <c r="K689" s="212"/>
      <c r="L689" s="217"/>
      <c r="M689" s="218"/>
      <c r="N689" s="219"/>
      <c r="O689" s="219"/>
      <c r="P689" s="220">
        <f>SUM(P690:P705)</f>
        <v>0</v>
      </c>
      <c r="Q689" s="219"/>
      <c r="R689" s="220">
        <f>SUM(R690:R705)</f>
        <v>0</v>
      </c>
      <c r="S689" s="219"/>
      <c r="T689" s="221">
        <f>SUM(T690:T705)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22" t="s">
        <v>87</v>
      </c>
      <c r="AT689" s="223" t="s">
        <v>76</v>
      </c>
      <c r="AU689" s="223" t="s">
        <v>85</v>
      </c>
      <c r="AY689" s="222" t="s">
        <v>175</v>
      </c>
      <c r="BK689" s="224">
        <f>SUM(BK690:BK705)</f>
        <v>0</v>
      </c>
    </row>
    <row r="690" s="2" customFormat="1" ht="24.15" customHeight="1">
      <c r="A690" s="39"/>
      <c r="B690" s="40"/>
      <c r="C690" s="227" t="s">
        <v>1104</v>
      </c>
      <c r="D690" s="227" t="s">
        <v>177</v>
      </c>
      <c r="E690" s="228" t="s">
        <v>1105</v>
      </c>
      <c r="F690" s="229" t="s">
        <v>1106</v>
      </c>
      <c r="G690" s="230" t="s">
        <v>310</v>
      </c>
      <c r="H690" s="231">
        <v>2</v>
      </c>
      <c r="I690" s="232"/>
      <c r="J690" s="233">
        <f>ROUND(I690*H690,2)</f>
        <v>0</v>
      </c>
      <c r="K690" s="229" t="s">
        <v>271</v>
      </c>
      <c r="L690" s="45"/>
      <c r="M690" s="234" t="s">
        <v>1</v>
      </c>
      <c r="N690" s="235" t="s">
        <v>42</v>
      </c>
      <c r="O690" s="92"/>
      <c r="P690" s="236">
        <f>O690*H690</f>
        <v>0</v>
      </c>
      <c r="Q690" s="236">
        <v>0</v>
      </c>
      <c r="R690" s="236">
        <f>Q690*H690</f>
        <v>0</v>
      </c>
      <c r="S690" s="236">
        <v>0</v>
      </c>
      <c r="T690" s="237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8" t="s">
        <v>295</v>
      </c>
      <c r="AT690" s="238" t="s">
        <v>177</v>
      </c>
      <c r="AU690" s="238" t="s">
        <v>87</v>
      </c>
      <c r="AY690" s="18" t="s">
        <v>175</v>
      </c>
      <c r="BE690" s="239">
        <f>IF(N690="základní",J690,0)</f>
        <v>0</v>
      </c>
      <c r="BF690" s="239">
        <f>IF(N690="snížená",J690,0)</f>
        <v>0</v>
      </c>
      <c r="BG690" s="239">
        <f>IF(N690="zákl. přenesená",J690,0)</f>
        <v>0</v>
      </c>
      <c r="BH690" s="239">
        <f>IF(N690="sníž. přenesená",J690,0)</f>
        <v>0</v>
      </c>
      <c r="BI690" s="239">
        <f>IF(N690="nulová",J690,0)</f>
        <v>0</v>
      </c>
      <c r="BJ690" s="18" t="s">
        <v>85</v>
      </c>
      <c r="BK690" s="239">
        <f>ROUND(I690*H690,2)</f>
        <v>0</v>
      </c>
      <c r="BL690" s="18" t="s">
        <v>295</v>
      </c>
      <c r="BM690" s="238" t="s">
        <v>1107</v>
      </c>
    </row>
    <row r="691" s="13" customFormat="1">
      <c r="A691" s="13"/>
      <c r="B691" s="240"/>
      <c r="C691" s="241"/>
      <c r="D691" s="242" t="s">
        <v>184</v>
      </c>
      <c r="E691" s="243" t="s">
        <v>1</v>
      </c>
      <c r="F691" s="244" t="s">
        <v>1108</v>
      </c>
      <c r="G691" s="241"/>
      <c r="H691" s="243" t="s">
        <v>1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0" t="s">
        <v>184</v>
      </c>
      <c r="AU691" s="250" t="s">
        <v>87</v>
      </c>
      <c r="AV691" s="13" t="s">
        <v>85</v>
      </c>
      <c r="AW691" s="13" t="s">
        <v>32</v>
      </c>
      <c r="AX691" s="13" t="s">
        <v>77</v>
      </c>
      <c r="AY691" s="250" t="s">
        <v>175</v>
      </c>
    </row>
    <row r="692" s="14" customFormat="1">
      <c r="A692" s="14"/>
      <c r="B692" s="251"/>
      <c r="C692" s="252"/>
      <c r="D692" s="242" t="s">
        <v>184</v>
      </c>
      <c r="E692" s="253" t="s">
        <v>1</v>
      </c>
      <c r="F692" s="254" t="s">
        <v>87</v>
      </c>
      <c r="G692" s="252"/>
      <c r="H692" s="255">
        <v>2</v>
      </c>
      <c r="I692" s="256"/>
      <c r="J692" s="252"/>
      <c r="K692" s="252"/>
      <c r="L692" s="257"/>
      <c r="M692" s="258"/>
      <c r="N692" s="259"/>
      <c r="O692" s="259"/>
      <c r="P692" s="259"/>
      <c r="Q692" s="259"/>
      <c r="R692" s="259"/>
      <c r="S692" s="259"/>
      <c r="T692" s="260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1" t="s">
        <v>184</v>
      </c>
      <c r="AU692" s="261" t="s">
        <v>87</v>
      </c>
      <c r="AV692" s="14" t="s">
        <v>87</v>
      </c>
      <c r="AW692" s="14" t="s">
        <v>32</v>
      </c>
      <c r="AX692" s="14" t="s">
        <v>85</v>
      </c>
      <c r="AY692" s="261" t="s">
        <v>175</v>
      </c>
    </row>
    <row r="693" s="2" customFormat="1" ht="24.15" customHeight="1">
      <c r="A693" s="39"/>
      <c r="B693" s="40"/>
      <c r="C693" s="227" t="s">
        <v>1109</v>
      </c>
      <c r="D693" s="227" t="s">
        <v>177</v>
      </c>
      <c r="E693" s="228" t="s">
        <v>1110</v>
      </c>
      <c r="F693" s="229" t="s">
        <v>1111</v>
      </c>
      <c r="G693" s="230" t="s">
        <v>310</v>
      </c>
      <c r="H693" s="231">
        <v>1</v>
      </c>
      <c r="I693" s="232"/>
      <c r="J693" s="233">
        <f>ROUND(I693*H693,2)</f>
        <v>0</v>
      </c>
      <c r="K693" s="229" t="s">
        <v>271</v>
      </c>
      <c r="L693" s="45"/>
      <c r="M693" s="234" t="s">
        <v>1</v>
      </c>
      <c r="N693" s="235" t="s">
        <v>42</v>
      </c>
      <c r="O693" s="92"/>
      <c r="P693" s="236">
        <f>O693*H693</f>
        <v>0</v>
      </c>
      <c r="Q693" s="236">
        <v>0</v>
      </c>
      <c r="R693" s="236">
        <f>Q693*H693</f>
        <v>0</v>
      </c>
      <c r="S693" s="236">
        <v>0</v>
      </c>
      <c r="T693" s="237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8" t="s">
        <v>295</v>
      </c>
      <c r="AT693" s="238" t="s">
        <v>177</v>
      </c>
      <c r="AU693" s="238" t="s">
        <v>87</v>
      </c>
      <c r="AY693" s="18" t="s">
        <v>175</v>
      </c>
      <c r="BE693" s="239">
        <f>IF(N693="základní",J693,0)</f>
        <v>0</v>
      </c>
      <c r="BF693" s="239">
        <f>IF(N693="snížená",J693,0)</f>
        <v>0</v>
      </c>
      <c r="BG693" s="239">
        <f>IF(N693="zákl. přenesená",J693,0)</f>
        <v>0</v>
      </c>
      <c r="BH693" s="239">
        <f>IF(N693="sníž. přenesená",J693,0)</f>
        <v>0</v>
      </c>
      <c r="BI693" s="239">
        <f>IF(N693="nulová",J693,0)</f>
        <v>0</v>
      </c>
      <c r="BJ693" s="18" t="s">
        <v>85</v>
      </c>
      <c r="BK693" s="239">
        <f>ROUND(I693*H693,2)</f>
        <v>0</v>
      </c>
      <c r="BL693" s="18" t="s">
        <v>295</v>
      </c>
      <c r="BM693" s="238" t="s">
        <v>1112</v>
      </c>
    </row>
    <row r="694" s="13" customFormat="1">
      <c r="A694" s="13"/>
      <c r="B694" s="240"/>
      <c r="C694" s="241"/>
      <c r="D694" s="242" t="s">
        <v>184</v>
      </c>
      <c r="E694" s="243" t="s">
        <v>1</v>
      </c>
      <c r="F694" s="244" t="s">
        <v>1113</v>
      </c>
      <c r="G694" s="241"/>
      <c r="H694" s="243" t="s">
        <v>1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0" t="s">
        <v>184</v>
      </c>
      <c r="AU694" s="250" t="s">
        <v>87</v>
      </c>
      <c r="AV694" s="13" t="s">
        <v>85</v>
      </c>
      <c r="AW694" s="13" t="s">
        <v>32</v>
      </c>
      <c r="AX694" s="13" t="s">
        <v>77</v>
      </c>
      <c r="AY694" s="250" t="s">
        <v>175</v>
      </c>
    </row>
    <row r="695" s="14" customFormat="1">
      <c r="A695" s="14"/>
      <c r="B695" s="251"/>
      <c r="C695" s="252"/>
      <c r="D695" s="242" t="s">
        <v>184</v>
      </c>
      <c r="E695" s="253" t="s">
        <v>1</v>
      </c>
      <c r="F695" s="254" t="s">
        <v>85</v>
      </c>
      <c r="G695" s="252"/>
      <c r="H695" s="255">
        <v>1</v>
      </c>
      <c r="I695" s="256"/>
      <c r="J695" s="252"/>
      <c r="K695" s="252"/>
      <c r="L695" s="257"/>
      <c r="M695" s="258"/>
      <c r="N695" s="259"/>
      <c r="O695" s="259"/>
      <c r="P695" s="259"/>
      <c r="Q695" s="259"/>
      <c r="R695" s="259"/>
      <c r="S695" s="259"/>
      <c r="T695" s="260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1" t="s">
        <v>184</v>
      </c>
      <c r="AU695" s="261" t="s">
        <v>87</v>
      </c>
      <c r="AV695" s="14" t="s">
        <v>87</v>
      </c>
      <c r="AW695" s="14" t="s">
        <v>32</v>
      </c>
      <c r="AX695" s="14" t="s">
        <v>85</v>
      </c>
      <c r="AY695" s="261" t="s">
        <v>175</v>
      </c>
    </row>
    <row r="696" s="2" customFormat="1" ht="24.15" customHeight="1">
      <c r="A696" s="39"/>
      <c r="B696" s="40"/>
      <c r="C696" s="227" t="s">
        <v>1114</v>
      </c>
      <c r="D696" s="227" t="s">
        <v>177</v>
      </c>
      <c r="E696" s="228" t="s">
        <v>1115</v>
      </c>
      <c r="F696" s="229" t="s">
        <v>1116</v>
      </c>
      <c r="G696" s="230" t="s">
        <v>310</v>
      </c>
      <c r="H696" s="231">
        <v>3</v>
      </c>
      <c r="I696" s="232"/>
      <c r="J696" s="233">
        <f>ROUND(I696*H696,2)</f>
        <v>0</v>
      </c>
      <c r="K696" s="229" t="s">
        <v>271</v>
      </c>
      <c r="L696" s="45"/>
      <c r="M696" s="234" t="s">
        <v>1</v>
      </c>
      <c r="N696" s="235" t="s">
        <v>42</v>
      </c>
      <c r="O696" s="92"/>
      <c r="P696" s="236">
        <f>O696*H696</f>
        <v>0</v>
      </c>
      <c r="Q696" s="236">
        <v>0</v>
      </c>
      <c r="R696" s="236">
        <f>Q696*H696</f>
        <v>0</v>
      </c>
      <c r="S696" s="236">
        <v>0</v>
      </c>
      <c r="T696" s="237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8" t="s">
        <v>295</v>
      </c>
      <c r="AT696" s="238" t="s">
        <v>177</v>
      </c>
      <c r="AU696" s="238" t="s">
        <v>87</v>
      </c>
      <c r="AY696" s="18" t="s">
        <v>175</v>
      </c>
      <c r="BE696" s="239">
        <f>IF(N696="základní",J696,0)</f>
        <v>0</v>
      </c>
      <c r="BF696" s="239">
        <f>IF(N696="snížená",J696,0)</f>
        <v>0</v>
      </c>
      <c r="BG696" s="239">
        <f>IF(N696="zákl. přenesená",J696,0)</f>
        <v>0</v>
      </c>
      <c r="BH696" s="239">
        <f>IF(N696="sníž. přenesená",J696,0)</f>
        <v>0</v>
      </c>
      <c r="BI696" s="239">
        <f>IF(N696="nulová",J696,0)</f>
        <v>0</v>
      </c>
      <c r="BJ696" s="18" t="s">
        <v>85</v>
      </c>
      <c r="BK696" s="239">
        <f>ROUND(I696*H696,2)</f>
        <v>0</v>
      </c>
      <c r="BL696" s="18" t="s">
        <v>295</v>
      </c>
      <c r="BM696" s="238" t="s">
        <v>1117</v>
      </c>
    </row>
    <row r="697" s="13" customFormat="1">
      <c r="A697" s="13"/>
      <c r="B697" s="240"/>
      <c r="C697" s="241"/>
      <c r="D697" s="242" t="s">
        <v>184</v>
      </c>
      <c r="E697" s="243" t="s">
        <v>1</v>
      </c>
      <c r="F697" s="244" t="s">
        <v>1118</v>
      </c>
      <c r="G697" s="241"/>
      <c r="H697" s="243" t="s">
        <v>1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0" t="s">
        <v>184</v>
      </c>
      <c r="AU697" s="250" t="s">
        <v>87</v>
      </c>
      <c r="AV697" s="13" t="s">
        <v>85</v>
      </c>
      <c r="AW697" s="13" t="s">
        <v>32</v>
      </c>
      <c r="AX697" s="13" t="s">
        <v>77</v>
      </c>
      <c r="AY697" s="250" t="s">
        <v>175</v>
      </c>
    </row>
    <row r="698" s="14" customFormat="1">
      <c r="A698" s="14"/>
      <c r="B698" s="251"/>
      <c r="C698" s="252"/>
      <c r="D698" s="242" t="s">
        <v>184</v>
      </c>
      <c r="E698" s="253" t="s">
        <v>1</v>
      </c>
      <c r="F698" s="254" t="s">
        <v>192</v>
      </c>
      <c r="G698" s="252"/>
      <c r="H698" s="255">
        <v>3</v>
      </c>
      <c r="I698" s="256"/>
      <c r="J698" s="252"/>
      <c r="K698" s="252"/>
      <c r="L698" s="257"/>
      <c r="M698" s="258"/>
      <c r="N698" s="259"/>
      <c r="O698" s="259"/>
      <c r="P698" s="259"/>
      <c r="Q698" s="259"/>
      <c r="R698" s="259"/>
      <c r="S698" s="259"/>
      <c r="T698" s="260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1" t="s">
        <v>184</v>
      </c>
      <c r="AU698" s="261" t="s">
        <v>87</v>
      </c>
      <c r="AV698" s="14" t="s">
        <v>87</v>
      </c>
      <c r="AW698" s="14" t="s">
        <v>32</v>
      </c>
      <c r="AX698" s="14" t="s">
        <v>85</v>
      </c>
      <c r="AY698" s="261" t="s">
        <v>175</v>
      </c>
    </row>
    <row r="699" s="2" customFormat="1" ht="33" customHeight="1">
      <c r="A699" s="39"/>
      <c r="B699" s="40"/>
      <c r="C699" s="227" t="s">
        <v>1119</v>
      </c>
      <c r="D699" s="227" t="s">
        <v>177</v>
      </c>
      <c r="E699" s="228" t="s">
        <v>1120</v>
      </c>
      <c r="F699" s="229" t="s">
        <v>1121</v>
      </c>
      <c r="G699" s="230" t="s">
        <v>310</v>
      </c>
      <c r="H699" s="231">
        <v>4</v>
      </c>
      <c r="I699" s="232"/>
      <c r="J699" s="233">
        <f>ROUND(I699*H699,2)</f>
        <v>0</v>
      </c>
      <c r="K699" s="229" t="s">
        <v>271</v>
      </c>
      <c r="L699" s="45"/>
      <c r="M699" s="234" t="s">
        <v>1</v>
      </c>
      <c r="N699" s="235" t="s">
        <v>42</v>
      </c>
      <c r="O699" s="92"/>
      <c r="P699" s="236">
        <f>O699*H699</f>
        <v>0</v>
      </c>
      <c r="Q699" s="236">
        <v>0</v>
      </c>
      <c r="R699" s="236">
        <f>Q699*H699</f>
        <v>0</v>
      </c>
      <c r="S699" s="236">
        <v>0</v>
      </c>
      <c r="T699" s="237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8" t="s">
        <v>295</v>
      </c>
      <c r="AT699" s="238" t="s">
        <v>177</v>
      </c>
      <c r="AU699" s="238" t="s">
        <v>87</v>
      </c>
      <c r="AY699" s="18" t="s">
        <v>175</v>
      </c>
      <c r="BE699" s="239">
        <f>IF(N699="základní",J699,0)</f>
        <v>0</v>
      </c>
      <c r="BF699" s="239">
        <f>IF(N699="snížená",J699,0)</f>
        <v>0</v>
      </c>
      <c r="BG699" s="239">
        <f>IF(N699="zákl. přenesená",J699,0)</f>
        <v>0</v>
      </c>
      <c r="BH699" s="239">
        <f>IF(N699="sníž. přenesená",J699,0)</f>
        <v>0</v>
      </c>
      <c r="BI699" s="239">
        <f>IF(N699="nulová",J699,0)</f>
        <v>0</v>
      </c>
      <c r="BJ699" s="18" t="s">
        <v>85</v>
      </c>
      <c r="BK699" s="239">
        <f>ROUND(I699*H699,2)</f>
        <v>0</v>
      </c>
      <c r="BL699" s="18" t="s">
        <v>295</v>
      </c>
      <c r="BM699" s="238" t="s">
        <v>1122</v>
      </c>
    </row>
    <row r="700" s="13" customFormat="1">
      <c r="A700" s="13"/>
      <c r="B700" s="240"/>
      <c r="C700" s="241"/>
      <c r="D700" s="242" t="s">
        <v>184</v>
      </c>
      <c r="E700" s="243" t="s">
        <v>1</v>
      </c>
      <c r="F700" s="244" t="s">
        <v>1123</v>
      </c>
      <c r="G700" s="241"/>
      <c r="H700" s="243" t="s">
        <v>1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0" t="s">
        <v>184</v>
      </c>
      <c r="AU700" s="250" t="s">
        <v>87</v>
      </c>
      <c r="AV700" s="13" t="s">
        <v>85</v>
      </c>
      <c r="AW700" s="13" t="s">
        <v>32</v>
      </c>
      <c r="AX700" s="13" t="s">
        <v>77</v>
      </c>
      <c r="AY700" s="250" t="s">
        <v>175</v>
      </c>
    </row>
    <row r="701" s="14" customFormat="1">
      <c r="A701" s="14"/>
      <c r="B701" s="251"/>
      <c r="C701" s="252"/>
      <c r="D701" s="242" t="s">
        <v>184</v>
      </c>
      <c r="E701" s="253" t="s">
        <v>1</v>
      </c>
      <c r="F701" s="254" t="s">
        <v>182</v>
      </c>
      <c r="G701" s="252"/>
      <c r="H701" s="255">
        <v>4</v>
      </c>
      <c r="I701" s="256"/>
      <c r="J701" s="252"/>
      <c r="K701" s="252"/>
      <c r="L701" s="257"/>
      <c r="M701" s="258"/>
      <c r="N701" s="259"/>
      <c r="O701" s="259"/>
      <c r="P701" s="259"/>
      <c r="Q701" s="259"/>
      <c r="R701" s="259"/>
      <c r="S701" s="259"/>
      <c r="T701" s="260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1" t="s">
        <v>184</v>
      </c>
      <c r="AU701" s="261" t="s">
        <v>87</v>
      </c>
      <c r="AV701" s="14" t="s">
        <v>87</v>
      </c>
      <c r="AW701" s="14" t="s">
        <v>32</v>
      </c>
      <c r="AX701" s="14" t="s">
        <v>85</v>
      </c>
      <c r="AY701" s="261" t="s">
        <v>175</v>
      </c>
    </row>
    <row r="702" s="2" customFormat="1" ht="24.15" customHeight="1">
      <c r="A702" s="39"/>
      <c r="B702" s="40"/>
      <c r="C702" s="227" t="s">
        <v>1124</v>
      </c>
      <c r="D702" s="227" t="s">
        <v>177</v>
      </c>
      <c r="E702" s="228" t="s">
        <v>1125</v>
      </c>
      <c r="F702" s="229" t="s">
        <v>1126</v>
      </c>
      <c r="G702" s="230" t="s">
        <v>310</v>
      </c>
      <c r="H702" s="231">
        <v>1</v>
      </c>
      <c r="I702" s="232"/>
      <c r="J702" s="233">
        <f>ROUND(I702*H702,2)</f>
        <v>0</v>
      </c>
      <c r="K702" s="229" t="s">
        <v>271</v>
      </c>
      <c r="L702" s="45"/>
      <c r="M702" s="234" t="s">
        <v>1</v>
      </c>
      <c r="N702" s="235" t="s">
        <v>42</v>
      </c>
      <c r="O702" s="92"/>
      <c r="P702" s="236">
        <f>O702*H702</f>
        <v>0</v>
      </c>
      <c r="Q702" s="236">
        <v>0</v>
      </c>
      <c r="R702" s="236">
        <f>Q702*H702</f>
        <v>0</v>
      </c>
      <c r="S702" s="236">
        <v>0</v>
      </c>
      <c r="T702" s="237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8" t="s">
        <v>295</v>
      </c>
      <c r="AT702" s="238" t="s">
        <v>177</v>
      </c>
      <c r="AU702" s="238" t="s">
        <v>87</v>
      </c>
      <c r="AY702" s="18" t="s">
        <v>175</v>
      </c>
      <c r="BE702" s="239">
        <f>IF(N702="základní",J702,0)</f>
        <v>0</v>
      </c>
      <c r="BF702" s="239">
        <f>IF(N702="snížená",J702,0)</f>
        <v>0</v>
      </c>
      <c r="BG702" s="239">
        <f>IF(N702="zákl. přenesená",J702,0)</f>
        <v>0</v>
      </c>
      <c r="BH702" s="239">
        <f>IF(N702="sníž. přenesená",J702,0)</f>
        <v>0</v>
      </c>
      <c r="BI702" s="239">
        <f>IF(N702="nulová",J702,0)</f>
        <v>0</v>
      </c>
      <c r="BJ702" s="18" t="s">
        <v>85</v>
      </c>
      <c r="BK702" s="239">
        <f>ROUND(I702*H702,2)</f>
        <v>0</v>
      </c>
      <c r="BL702" s="18" t="s">
        <v>295</v>
      </c>
      <c r="BM702" s="238" t="s">
        <v>1127</v>
      </c>
    </row>
    <row r="703" s="2" customFormat="1">
      <c r="A703" s="39"/>
      <c r="B703" s="40"/>
      <c r="C703" s="41"/>
      <c r="D703" s="242" t="s">
        <v>273</v>
      </c>
      <c r="E703" s="41"/>
      <c r="F703" s="284" t="s">
        <v>1128</v>
      </c>
      <c r="G703" s="41"/>
      <c r="H703" s="41"/>
      <c r="I703" s="285"/>
      <c r="J703" s="41"/>
      <c r="K703" s="41"/>
      <c r="L703" s="45"/>
      <c r="M703" s="286"/>
      <c r="N703" s="287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273</v>
      </c>
      <c r="AU703" s="18" t="s">
        <v>87</v>
      </c>
    </row>
    <row r="704" s="13" customFormat="1">
      <c r="A704" s="13"/>
      <c r="B704" s="240"/>
      <c r="C704" s="241"/>
      <c r="D704" s="242" t="s">
        <v>184</v>
      </c>
      <c r="E704" s="243" t="s">
        <v>1</v>
      </c>
      <c r="F704" s="244" t="s">
        <v>1129</v>
      </c>
      <c r="G704" s="241"/>
      <c r="H704" s="243" t="s">
        <v>1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0" t="s">
        <v>184</v>
      </c>
      <c r="AU704" s="250" t="s">
        <v>87</v>
      </c>
      <c r="AV704" s="13" t="s">
        <v>85</v>
      </c>
      <c r="AW704" s="13" t="s">
        <v>32</v>
      </c>
      <c r="AX704" s="13" t="s">
        <v>77</v>
      </c>
      <c r="AY704" s="250" t="s">
        <v>175</v>
      </c>
    </row>
    <row r="705" s="14" customFormat="1">
      <c r="A705" s="14"/>
      <c r="B705" s="251"/>
      <c r="C705" s="252"/>
      <c r="D705" s="242" t="s">
        <v>184</v>
      </c>
      <c r="E705" s="253" t="s">
        <v>1</v>
      </c>
      <c r="F705" s="254" t="s">
        <v>85</v>
      </c>
      <c r="G705" s="252"/>
      <c r="H705" s="255">
        <v>1</v>
      </c>
      <c r="I705" s="256"/>
      <c r="J705" s="252"/>
      <c r="K705" s="252"/>
      <c r="L705" s="257"/>
      <c r="M705" s="258"/>
      <c r="N705" s="259"/>
      <c r="O705" s="259"/>
      <c r="P705" s="259"/>
      <c r="Q705" s="259"/>
      <c r="R705" s="259"/>
      <c r="S705" s="259"/>
      <c r="T705" s="260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61" t="s">
        <v>184</v>
      </c>
      <c r="AU705" s="261" t="s">
        <v>87</v>
      </c>
      <c r="AV705" s="14" t="s">
        <v>87</v>
      </c>
      <c r="AW705" s="14" t="s">
        <v>32</v>
      </c>
      <c r="AX705" s="14" t="s">
        <v>85</v>
      </c>
      <c r="AY705" s="261" t="s">
        <v>175</v>
      </c>
    </row>
    <row r="706" s="12" customFormat="1" ht="22.8" customHeight="1">
      <c r="A706" s="12"/>
      <c r="B706" s="211"/>
      <c r="C706" s="212"/>
      <c r="D706" s="213" t="s">
        <v>76</v>
      </c>
      <c r="E706" s="225" t="s">
        <v>1130</v>
      </c>
      <c r="F706" s="225" t="s">
        <v>1131</v>
      </c>
      <c r="G706" s="212"/>
      <c r="H706" s="212"/>
      <c r="I706" s="215"/>
      <c r="J706" s="226">
        <f>BK706</f>
        <v>0</v>
      </c>
      <c r="K706" s="212"/>
      <c r="L706" s="217"/>
      <c r="M706" s="218"/>
      <c r="N706" s="219"/>
      <c r="O706" s="219"/>
      <c r="P706" s="220">
        <f>SUM(P707:P755)</f>
        <v>0</v>
      </c>
      <c r="Q706" s="219"/>
      <c r="R706" s="220">
        <f>SUM(R707:R755)</f>
        <v>3.5185371999999999</v>
      </c>
      <c r="S706" s="219"/>
      <c r="T706" s="221">
        <f>SUM(T707:T755)</f>
        <v>0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222" t="s">
        <v>87</v>
      </c>
      <c r="AT706" s="223" t="s">
        <v>76</v>
      </c>
      <c r="AU706" s="223" t="s">
        <v>85</v>
      </c>
      <c r="AY706" s="222" t="s">
        <v>175</v>
      </c>
      <c r="BK706" s="224">
        <f>SUM(BK707:BK755)</f>
        <v>0</v>
      </c>
    </row>
    <row r="707" s="2" customFormat="1" ht="16.5" customHeight="1">
      <c r="A707" s="39"/>
      <c r="B707" s="40"/>
      <c r="C707" s="227" t="s">
        <v>1132</v>
      </c>
      <c r="D707" s="227" t="s">
        <v>177</v>
      </c>
      <c r="E707" s="228" t="s">
        <v>1133</v>
      </c>
      <c r="F707" s="229" t="s">
        <v>1134</v>
      </c>
      <c r="G707" s="230" t="s">
        <v>180</v>
      </c>
      <c r="H707" s="231">
        <v>86.060000000000002</v>
      </c>
      <c r="I707" s="232"/>
      <c r="J707" s="233">
        <f>ROUND(I707*H707,2)</f>
        <v>0</v>
      </c>
      <c r="K707" s="229" t="s">
        <v>181</v>
      </c>
      <c r="L707" s="45"/>
      <c r="M707" s="234" t="s">
        <v>1</v>
      </c>
      <c r="N707" s="235" t="s">
        <v>42</v>
      </c>
      <c r="O707" s="92"/>
      <c r="P707" s="236">
        <f>O707*H707</f>
        <v>0</v>
      </c>
      <c r="Q707" s="236">
        <v>0</v>
      </c>
      <c r="R707" s="236">
        <f>Q707*H707</f>
        <v>0</v>
      </c>
      <c r="S707" s="236">
        <v>0</v>
      </c>
      <c r="T707" s="237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8" t="s">
        <v>295</v>
      </c>
      <c r="AT707" s="238" t="s">
        <v>177</v>
      </c>
      <c r="AU707" s="238" t="s">
        <v>87</v>
      </c>
      <c r="AY707" s="18" t="s">
        <v>175</v>
      </c>
      <c r="BE707" s="239">
        <f>IF(N707="základní",J707,0)</f>
        <v>0</v>
      </c>
      <c r="BF707" s="239">
        <f>IF(N707="snížená",J707,0)</f>
        <v>0</v>
      </c>
      <c r="BG707" s="239">
        <f>IF(N707="zákl. přenesená",J707,0)</f>
        <v>0</v>
      </c>
      <c r="BH707" s="239">
        <f>IF(N707="sníž. přenesená",J707,0)</f>
        <v>0</v>
      </c>
      <c r="BI707" s="239">
        <f>IF(N707="nulová",J707,0)</f>
        <v>0</v>
      </c>
      <c r="BJ707" s="18" t="s">
        <v>85</v>
      </c>
      <c r="BK707" s="239">
        <f>ROUND(I707*H707,2)</f>
        <v>0</v>
      </c>
      <c r="BL707" s="18" t="s">
        <v>295</v>
      </c>
      <c r="BM707" s="238" t="s">
        <v>1135</v>
      </c>
    </row>
    <row r="708" s="13" customFormat="1">
      <c r="A708" s="13"/>
      <c r="B708" s="240"/>
      <c r="C708" s="241"/>
      <c r="D708" s="242" t="s">
        <v>184</v>
      </c>
      <c r="E708" s="243" t="s">
        <v>1</v>
      </c>
      <c r="F708" s="244" t="s">
        <v>969</v>
      </c>
      <c r="G708" s="241"/>
      <c r="H708" s="243" t="s">
        <v>1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0" t="s">
        <v>184</v>
      </c>
      <c r="AU708" s="250" t="s">
        <v>87</v>
      </c>
      <c r="AV708" s="13" t="s">
        <v>85</v>
      </c>
      <c r="AW708" s="13" t="s">
        <v>32</v>
      </c>
      <c r="AX708" s="13" t="s">
        <v>77</v>
      </c>
      <c r="AY708" s="250" t="s">
        <v>175</v>
      </c>
    </row>
    <row r="709" s="13" customFormat="1">
      <c r="A709" s="13"/>
      <c r="B709" s="240"/>
      <c r="C709" s="241"/>
      <c r="D709" s="242" t="s">
        <v>184</v>
      </c>
      <c r="E709" s="243" t="s">
        <v>1</v>
      </c>
      <c r="F709" s="244" t="s">
        <v>215</v>
      </c>
      <c r="G709" s="241"/>
      <c r="H709" s="243" t="s">
        <v>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0" t="s">
        <v>184</v>
      </c>
      <c r="AU709" s="250" t="s">
        <v>87</v>
      </c>
      <c r="AV709" s="13" t="s">
        <v>85</v>
      </c>
      <c r="AW709" s="13" t="s">
        <v>32</v>
      </c>
      <c r="AX709" s="13" t="s">
        <v>77</v>
      </c>
      <c r="AY709" s="250" t="s">
        <v>175</v>
      </c>
    </row>
    <row r="710" s="13" customFormat="1">
      <c r="A710" s="13"/>
      <c r="B710" s="240"/>
      <c r="C710" s="241"/>
      <c r="D710" s="242" t="s">
        <v>184</v>
      </c>
      <c r="E710" s="243" t="s">
        <v>1</v>
      </c>
      <c r="F710" s="244" t="s">
        <v>345</v>
      </c>
      <c r="G710" s="241"/>
      <c r="H710" s="243" t="s">
        <v>1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0" t="s">
        <v>184</v>
      </c>
      <c r="AU710" s="250" t="s">
        <v>87</v>
      </c>
      <c r="AV710" s="13" t="s">
        <v>85</v>
      </c>
      <c r="AW710" s="13" t="s">
        <v>32</v>
      </c>
      <c r="AX710" s="13" t="s">
        <v>77</v>
      </c>
      <c r="AY710" s="250" t="s">
        <v>175</v>
      </c>
    </row>
    <row r="711" s="14" customFormat="1">
      <c r="A711" s="14"/>
      <c r="B711" s="251"/>
      <c r="C711" s="252"/>
      <c r="D711" s="242" t="s">
        <v>184</v>
      </c>
      <c r="E711" s="253" t="s">
        <v>1</v>
      </c>
      <c r="F711" s="254" t="s">
        <v>997</v>
      </c>
      <c r="G711" s="252"/>
      <c r="H711" s="255">
        <v>15.699999999999999</v>
      </c>
      <c r="I711" s="256"/>
      <c r="J711" s="252"/>
      <c r="K711" s="252"/>
      <c r="L711" s="257"/>
      <c r="M711" s="258"/>
      <c r="N711" s="259"/>
      <c r="O711" s="259"/>
      <c r="P711" s="259"/>
      <c r="Q711" s="259"/>
      <c r="R711" s="259"/>
      <c r="S711" s="259"/>
      <c r="T711" s="26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61" t="s">
        <v>184</v>
      </c>
      <c r="AU711" s="261" t="s">
        <v>87</v>
      </c>
      <c r="AV711" s="14" t="s">
        <v>87</v>
      </c>
      <c r="AW711" s="14" t="s">
        <v>32</v>
      </c>
      <c r="AX711" s="14" t="s">
        <v>77</v>
      </c>
      <c r="AY711" s="261" t="s">
        <v>175</v>
      </c>
    </row>
    <row r="712" s="13" customFormat="1">
      <c r="A712" s="13"/>
      <c r="B712" s="240"/>
      <c r="C712" s="241"/>
      <c r="D712" s="242" t="s">
        <v>184</v>
      </c>
      <c r="E712" s="243" t="s">
        <v>1</v>
      </c>
      <c r="F712" s="244" t="s">
        <v>248</v>
      </c>
      <c r="G712" s="241"/>
      <c r="H712" s="243" t="s">
        <v>1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0" t="s">
        <v>184</v>
      </c>
      <c r="AU712" s="250" t="s">
        <v>87</v>
      </c>
      <c r="AV712" s="13" t="s">
        <v>85</v>
      </c>
      <c r="AW712" s="13" t="s">
        <v>32</v>
      </c>
      <c r="AX712" s="13" t="s">
        <v>77</v>
      </c>
      <c r="AY712" s="250" t="s">
        <v>175</v>
      </c>
    </row>
    <row r="713" s="14" customFormat="1">
      <c r="A713" s="14"/>
      <c r="B713" s="251"/>
      <c r="C713" s="252"/>
      <c r="D713" s="242" t="s">
        <v>184</v>
      </c>
      <c r="E713" s="253" t="s">
        <v>1</v>
      </c>
      <c r="F713" s="254" t="s">
        <v>970</v>
      </c>
      <c r="G713" s="252"/>
      <c r="H713" s="255">
        <v>2.3100000000000001</v>
      </c>
      <c r="I713" s="256"/>
      <c r="J713" s="252"/>
      <c r="K713" s="252"/>
      <c r="L713" s="257"/>
      <c r="M713" s="258"/>
      <c r="N713" s="259"/>
      <c r="O713" s="259"/>
      <c r="P713" s="259"/>
      <c r="Q713" s="259"/>
      <c r="R713" s="259"/>
      <c r="S713" s="259"/>
      <c r="T713" s="26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1" t="s">
        <v>184</v>
      </c>
      <c r="AU713" s="261" t="s">
        <v>87</v>
      </c>
      <c r="AV713" s="14" t="s">
        <v>87</v>
      </c>
      <c r="AW713" s="14" t="s">
        <v>32</v>
      </c>
      <c r="AX713" s="14" t="s">
        <v>77</v>
      </c>
      <c r="AY713" s="261" t="s">
        <v>175</v>
      </c>
    </row>
    <row r="714" s="13" customFormat="1">
      <c r="A714" s="13"/>
      <c r="B714" s="240"/>
      <c r="C714" s="241"/>
      <c r="D714" s="242" t="s">
        <v>184</v>
      </c>
      <c r="E714" s="243" t="s">
        <v>1</v>
      </c>
      <c r="F714" s="244" t="s">
        <v>355</v>
      </c>
      <c r="G714" s="241"/>
      <c r="H714" s="243" t="s">
        <v>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0" t="s">
        <v>184</v>
      </c>
      <c r="AU714" s="250" t="s">
        <v>87</v>
      </c>
      <c r="AV714" s="13" t="s">
        <v>85</v>
      </c>
      <c r="AW714" s="13" t="s">
        <v>32</v>
      </c>
      <c r="AX714" s="13" t="s">
        <v>77</v>
      </c>
      <c r="AY714" s="250" t="s">
        <v>175</v>
      </c>
    </row>
    <row r="715" s="14" customFormat="1">
      <c r="A715" s="14"/>
      <c r="B715" s="251"/>
      <c r="C715" s="252"/>
      <c r="D715" s="242" t="s">
        <v>184</v>
      </c>
      <c r="E715" s="253" t="s">
        <v>1</v>
      </c>
      <c r="F715" s="254" t="s">
        <v>998</v>
      </c>
      <c r="G715" s="252"/>
      <c r="H715" s="255">
        <v>17.91</v>
      </c>
      <c r="I715" s="256"/>
      <c r="J715" s="252"/>
      <c r="K715" s="252"/>
      <c r="L715" s="257"/>
      <c r="M715" s="258"/>
      <c r="N715" s="259"/>
      <c r="O715" s="259"/>
      <c r="P715" s="259"/>
      <c r="Q715" s="259"/>
      <c r="R715" s="259"/>
      <c r="S715" s="259"/>
      <c r="T715" s="26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1" t="s">
        <v>184</v>
      </c>
      <c r="AU715" s="261" t="s">
        <v>87</v>
      </c>
      <c r="AV715" s="14" t="s">
        <v>87</v>
      </c>
      <c r="AW715" s="14" t="s">
        <v>32</v>
      </c>
      <c r="AX715" s="14" t="s">
        <v>77</v>
      </c>
      <c r="AY715" s="261" t="s">
        <v>175</v>
      </c>
    </row>
    <row r="716" s="13" customFormat="1">
      <c r="A716" s="13"/>
      <c r="B716" s="240"/>
      <c r="C716" s="241"/>
      <c r="D716" s="242" t="s">
        <v>184</v>
      </c>
      <c r="E716" s="243" t="s">
        <v>1</v>
      </c>
      <c r="F716" s="244" t="s">
        <v>362</v>
      </c>
      <c r="G716" s="241"/>
      <c r="H716" s="243" t="s">
        <v>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0" t="s">
        <v>184</v>
      </c>
      <c r="AU716" s="250" t="s">
        <v>87</v>
      </c>
      <c r="AV716" s="13" t="s">
        <v>85</v>
      </c>
      <c r="AW716" s="13" t="s">
        <v>32</v>
      </c>
      <c r="AX716" s="13" t="s">
        <v>77</v>
      </c>
      <c r="AY716" s="250" t="s">
        <v>175</v>
      </c>
    </row>
    <row r="717" s="14" customFormat="1">
      <c r="A717" s="14"/>
      <c r="B717" s="251"/>
      <c r="C717" s="252"/>
      <c r="D717" s="242" t="s">
        <v>184</v>
      </c>
      <c r="E717" s="253" t="s">
        <v>1</v>
      </c>
      <c r="F717" s="254" t="s">
        <v>971</v>
      </c>
      <c r="G717" s="252"/>
      <c r="H717" s="255">
        <v>5.1399999999999997</v>
      </c>
      <c r="I717" s="256"/>
      <c r="J717" s="252"/>
      <c r="K717" s="252"/>
      <c r="L717" s="257"/>
      <c r="M717" s="258"/>
      <c r="N717" s="259"/>
      <c r="O717" s="259"/>
      <c r="P717" s="259"/>
      <c r="Q717" s="259"/>
      <c r="R717" s="259"/>
      <c r="S717" s="259"/>
      <c r="T717" s="260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1" t="s">
        <v>184</v>
      </c>
      <c r="AU717" s="261" t="s">
        <v>87</v>
      </c>
      <c r="AV717" s="14" t="s">
        <v>87</v>
      </c>
      <c r="AW717" s="14" t="s">
        <v>32</v>
      </c>
      <c r="AX717" s="14" t="s">
        <v>77</v>
      </c>
      <c r="AY717" s="261" t="s">
        <v>175</v>
      </c>
    </row>
    <row r="718" s="13" customFormat="1">
      <c r="A718" s="13"/>
      <c r="B718" s="240"/>
      <c r="C718" s="241"/>
      <c r="D718" s="242" t="s">
        <v>184</v>
      </c>
      <c r="E718" s="243" t="s">
        <v>1</v>
      </c>
      <c r="F718" s="244" t="s">
        <v>365</v>
      </c>
      <c r="G718" s="241"/>
      <c r="H718" s="243" t="s">
        <v>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0" t="s">
        <v>184</v>
      </c>
      <c r="AU718" s="250" t="s">
        <v>87</v>
      </c>
      <c r="AV718" s="13" t="s">
        <v>85</v>
      </c>
      <c r="AW718" s="13" t="s">
        <v>32</v>
      </c>
      <c r="AX718" s="13" t="s">
        <v>77</v>
      </c>
      <c r="AY718" s="250" t="s">
        <v>175</v>
      </c>
    </row>
    <row r="719" s="14" customFormat="1">
      <c r="A719" s="14"/>
      <c r="B719" s="251"/>
      <c r="C719" s="252"/>
      <c r="D719" s="242" t="s">
        <v>184</v>
      </c>
      <c r="E719" s="253" t="s">
        <v>1</v>
      </c>
      <c r="F719" s="254" t="s">
        <v>972</v>
      </c>
      <c r="G719" s="252"/>
      <c r="H719" s="255">
        <v>8.1899999999999995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1" t="s">
        <v>184</v>
      </c>
      <c r="AU719" s="261" t="s">
        <v>87</v>
      </c>
      <c r="AV719" s="14" t="s">
        <v>87</v>
      </c>
      <c r="AW719" s="14" t="s">
        <v>32</v>
      </c>
      <c r="AX719" s="14" t="s">
        <v>77</v>
      </c>
      <c r="AY719" s="261" t="s">
        <v>175</v>
      </c>
    </row>
    <row r="720" s="13" customFormat="1">
      <c r="A720" s="13"/>
      <c r="B720" s="240"/>
      <c r="C720" s="241"/>
      <c r="D720" s="242" t="s">
        <v>184</v>
      </c>
      <c r="E720" s="243" t="s">
        <v>1</v>
      </c>
      <c r="F720" s="244" t="s">
        <v>252</v>
      </c>
      <c r="G720" s="241"/>
      <c r="H720" s="243" t="s">
        <v>1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0" t="s">
        <v>184</v>
      </c>
      <c r="AU720" s="250" t="s">
        <v>87</v>
      </c>
      <c r="AV720" s="13" t="s">
        <v>85</v>
      </c>
      <c r="AW720" s="13" t="s">
        <v>32</v>
      </c>
      <c r="AX720" s="13" t="s">
        <v>77</v>
      </c>
      <c r="AY720" s="250" t="s">
        <v>175</v>
      </c>
    </row>
    <row r="721" s="14" customFormat="1">
      <c r="A721" s="14"/>
      <c r="B721" s="251"/>
      <c r="C721" s="252"/>
      <c r="D721" s="242" t="s">
        <v>184</v>
      </c>
      <c r="E721" s="253" t="s">
        <v>1</v>
      </c>
      <c r="F721" s="254" t="s">
        <v>973</v>
      </c>
      <c r="G721" s="252"/>
      <c r="H721" s="255">
        <v>8.3100000000000005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1" t="s">
        <v>184</v>
      </c>
      <c r="AU721" s="261" t="s">
        <v>87</v>
      </c>
      <c r="AV721" s="14" t="s">
        <v>87</v>
      </c>
      <c r="AW721" s="14" t="s">
        <v>32</v>
      </c>
      <c r="AX721" s="14" t="s">
        <v>77</v>
      </c>
      <c r="AY721" s="261" t="s">
        <v>175</v>
      </c>
    </row>
    <row r="722" s="13" customFormat="1">
      <c r="A722" s="13"/>
      <c r="B722" s="240"/>
      <c r="C722" s="241"/>
      <c r="D722" s="242" t="s">
        <v>184</v>
      </c>
      <c r="E722" s="243" t="s">
        <v>1</v>
      </c>
      <c r="F722" s="244" t="s">
        <v>548</v>
      </c>
      <c r="G722" s="241"/>
      <c r="H722" s="243" t="s">
        <v>1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0" t="s">
        <v>184</v>
      </c>
      <c r="AU722" s="250" t="s">
        <v>87</v>
      </c>
      <c r="AV722" s="13" t="s">
        <v>85</v>
      </c>
      <c r="AW722" s="13" t="s">
        <v>32</v>
      </c>
      <c r="AX722" s="13" t="s">
        <v>77</v>
      </c>
      <c r="AY722" s="250" t="s">
        <v>175</v>
      </c>
    </row>
    <row r="723" s="14" customFormat="1">
      <c r="A723" s="14"/>
      <c r="B723" s="251"/>
      <c r="C723" s="252"/>
      <c r="D723" s="242" t="s">
        <v>184</v>
      </c>
      <c r="E723" s="253" t="s">
        <v>1</v>
      </c>
      <c r="F723" s="254" t="s">
        <v>974</v>
      </c>
      <c r="G723" s="252"/>
      <c r="H723" s="255">
        <v>2.8799999999999999</v>
      </c>
      <c r="I723" s="256"/>
      <c r="J723" s="252"/>
      <c r="K723" s="252"/>
      <c r="L723" s="257"/>
      <c r="M723" s="258"/>
      <c r="N723" s="259"/>
      <c r="O723" s="259"/>
      <c r="P723" s="259"/>
      <c r="Q723" s="259"/>
      <c r="R723" s="259"/>
      <c r="S723" s="259"/>
      <c r="T723" s="26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1" t="s">
        <v>184</v>
      </c>
      <c r="AU723" s="261" t="s">
        <v>87</v>
      </c>
      <c r="AV723" s="14" t="s">
        <v>87</v>
      </c>
      <c r="AW723" s="14" t="s">
        <v>32</v>
      </c>
      <c r="AX723" s="14" t="s">
        <v>77</v>
      </c>
      <c r="AY723" s="261" t="s">
        <v>175</v>
      </c>
    </row>
    <row r="724" s="13" customFormat="1">
      <c r="A724" s="13"/>
      <c r="B724" s="240"/>
      <c r="C724" s="241"/>
      <c r="D724" s="242" t="s">
        <v>184</v>
      </c>
      <c r="E724" s="243" t="s">
        <v>1</v>
      </c>
      <c r="F724" s="244" t="s">
        <v>550</v>
      </c>
      <c r="G724" s="241"/>
      <c r="H724" s="243" t="s">
        <v>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0" t="s">
        <v>184</v>
      </c>
      <c r="AU724" s="250" t="s">
        <v>87</v>
      </c>
      <c r="AV724" s="13" t="s">
        <v>85</v>
      </c>
      <c r="AW724" s="13" t="s">
        <v>32</v>
      </c>
      <c r="AX724" s="13" t="s">
        <v>77</v>
      </c>
      <c r="AY724" s="250" t="s">
        <v>175</v>
      </c>
    </row>
    <row r="725" s="14" customFormat="1">
      <c r="A725" s="14"/>
      <c r="B725" s="251"/>
      <c r="C725" s="252"/>
      <c r="D725" s="242" t="s">
        <v>184</v>
      </c>
      <c r="E725" s="253" t="s">
        <v>1</v>
      </c>
      <c r="F725" s="254" t="s">
        <v>999</v>
      </c>
      <c r="G725" s="252"/>
      <c r="H725" s="255">
        <v>10.67</v>
      </c>
      <c r="I725" s="256"/>
      <c r="J725" s="252"/>
      <c r="K725" s="252"/>
      <c r="L725" s="257"/>
      <c r="M725" s="258"/>
      <c r="N725" s="259"/>
      <c r="O725" s="259"/>
      <c r="P725" s="259"/>
      <c r="Q725" s="259"/>
      <c r="R725" s="259"/>
      <c r="S725" s="259"/>
      <c r="T725" s="260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1" t="s">
        <v>184</v>
      </c>
      <c r="AU725" s="261" t="s">
        <v>87</v>
      </c>
      <c r="AV725" s="14" t="s">
        <v>87</v>
      </c>
      <c r="AW725" s="14" t="s">
        <v>32</v>
      </c>
      <c r="AX725" s="14" t="s">
        <v>77</v>
      </c>
      <c r="AY725" s="261" t="s">
        <v>175</v>
      </c>
    </row>
    <row r="726" s="13" customFormat="1">
      <c r="A726" s="13"/>
      <c r="B726" s="240"/>
      <c r="C726" s="241"/>
      <c r="D726" s="242" t="s">
        <v>184</v>
      </c>
      <c r="E726" s="243" t="s">
        <v>1</v>
      </c>
      <c r="F726" s="244" t="s">
        <v>738</v>
      </c>
      <c r="G726" s="241"/>
      <c r="H726" s="243" t="s">
        <v>1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0" t="s">
        <v>184</v>
      </c>
      <c r="AU726" s="250" t="s">
        <v>87</v>
      </c>
      <c r="AV726" s="13" t="s">
        <v>85</v>
      </c>
      <c r="AW726" s="13" t="s">
        <v>32</v>
      </c>
      <c r="AX726" s="13" t="s">
        <v>77</v>
      </c>
      <c r="AY726" s="250" t="s">
        <v>175</v>
      </c>
    </row>
    <row r="727" s="14" customFormat="1">
      <c r="A727" s="14"/>
      <c r="B727" s="251"/>
      <c r="C727" s="252"/>
      <c r="D727" s="242" t="s">
        <v>184</v>
      </c>
      <c r="E727" s="253" t="s">
        <v>1</v>
      </c>
      <c r="F727" s="254" t="s">
        <v>739</v>
      </c>
      <c r="G727" s="252"/>
      <c r="H727" s="255">
        <v>4.7699999999999996</v>
      </c>
      <c r="I727" s="256"/>
      <c r="J727" s="252"/>
      <c r="K727" s="252"/>
      <c r="L727" s="257"/>
      <c r="M727" s="258"/>
      <c r="N727" s="259"/>
      <c r="O727" s="259"/>
      <c r="P727" s="259"/>
      <c r="Q727" s="259"/>
      <c r="R727" s="259"/>
      <c r="S727" s="259"/>
      <c r="T727" s="26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1" t="s">
        <v>184</v>
      </c>
      <c r="AU727" s="261" t="s">
        <v>87</v>
      </c>
      <c r="AV727" s="14" t="s">
        <v>87</v>
      </c>
      <c r="AW727" s="14" t="s">
        <v>32</v>
      </c>
      <c r="AX727" s="14" t="s">
        <v>77</v>
      </c>
      <c r="AY727" s="261" t="s">
        <v>175</v>
      </c>
    </row>
    <row r="728" s="16" customFormat="1">
      <c r="A728" s="16"/>
      <c r="B728" s="273"/>
      <c r="C728" s="274"/>
      <c r="D728" s="242" t="s">
        <v>184</v>
      </c>
      <c r="E728" s="275" t="s">
        <v>1</v>
      </c>
      <c r="F728" s="276" t="s">
        <v>208</v>
      </c>
      <c r="G728" s="274"/>
      <c r="H728" s="277">
        <v>75.879999999999995</v>
      </c>
      <c r="I728" s="278"/>
      <c r="J728" s="274"/>
      <c r="K728" s="274"/>
      <c r="L728" s="279"/>
      <c r="M728" s="280"/>
      <c r="N728" s="281"/>
      <c r="O728" s="281"/>
      <c r="P728" s="281"/>
      <c r="Q728" s="281"/>
      <c r="R728" s="281"/>
      <c r="S728" s="281"/>
      <c r="T728" s="282"/>
      <c r="U728" s="16"/>
      <c r="V728" s="16"/>
      <c r="W728" s="16"/>
      <c r="X728" s="16"/>
      <c r="Y728" s="16"/>
      <c r="Z728" s="16"/>
      <c r="AA728" s="16"/>
      <c r="AB728" s="16"/>
      <c r="AC728" s="16"/>
      <c r="AD728" s="16"/>
      <c r="AE728" s="16"/>
      <c r="AT728" s="283" t="s">
        <v>184</v>
      </c>
      <c r="AU728" s="283" t="s">
        <v>87</v>
      </c>
      <c r="AV728" s="16" t="s">
        <v>192</v>
      </c>
      <c r="AW728" s="16" t="s">
        <v>32</v>
      </c>
      <c r="AX728" s="16" t="s">
        <v>77</v>
      </c>
      <c r="AY728" s="283" t="s">
        <v>175</v>
      </c>
    </row>
    <row r="729" s="13" customFormat="1">
      <c r="A729" s="13"/>
      <c r="B729" s="240"/>
      <c r="C729" s="241"/>
      <c r="D729" s="242" t="s">
        <v>184</v>
      </c>
      <c r="E729" s="243" t="s">
        <v>1</v>
      </c>
      <c r="F729" s="244" t="s">
        <v>209</v>
      </c>
      <c r="G729" s="241"/>
      <c r="H729" s="243" t="s">
        <v>1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0" t="s">
        <v>184</v>
      </c>
      <c r="AU729" s="250" t="s">
        <v>87</v>
      </c>
      <c r="AV729" s="13" t="s">
        <v>85</v>
      </c>
      <c r="AW729" s="13" t="s">
        <v>32</v>
      </c>
      <c r="AX729" s="13" t="s">
        <v>77</v>
      </c>
      <c r="AY729" s="250" t="s">
        <v>175</v>
      </c>
    </row>
    <row r="730" s="13" customFormat="1">
      <c r="A730" s="13"/>
      <c r="B730" s="240"/>
      <c r="C730" s="241"/>
      <c r="D730" s="242" t="s">
        <v>184</v>
      </c>
      <c r="E730" s="243" t="s">
        <v>1</v>
      </c>
      <c r="F730" s="244" t="s">
        <v>260</v>
      </c>
      <c r="G730" s="241"/>
      <c r="H730" s="243" t="s">
        <v>1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0" t="s">
        <v>184</v>
      </c>
      <c r="AU730" s="250" t="s">
        <v>87</v>
      </c>
      <c r="AV730" s="13" t="s">
        <v>85</v>
      </c>
      <c r="AW730" s="13" t="s">
        <v>32</v>
      </c>
      <c r="AX730" s="13" t="s">
        <v>77</v>
      </c>
      <c r="AY730" s="250" t="s">
        <v>175</v>
      </c>
    </row>
    <row r="731" s="14" customFormat="1">
      <c r="A731" s="14"/>
      <c r="B731" s="251"/>
      <c r="C731" s="252"/>
      <c r="D731" s="242" t="s">
        <v>184</v>
      </c>
      <c r="E731" s="253" t="s">
        <v>1</v>
      </c>
      <c r="F731" s="254" t="s">
        <v>975</v>
      </c>
      <c r="G731" s="252"/>
      <c r="H731" s="255">
        <v>6.5899999999999999</v>
      </c>
      <c r="I731" s="256"/>
      <c r="J731" s="252"/>
      <c r="K731" s="252"/>
      <c r="L731" s="257"/>
      <c r="M731" s="258"/>
      <c r="N731" s="259"/>
      <c r="O731" s="259"/>
      <c r="P731" s="259"/>
      <c r="Q731" s="259"/>
      <c r="R731" s="259"/>
      <c r="S731" s="259"/>
      <c r="T731" s="26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1" t="s">
        <v>184</v>
      </c>
      <c r="AU731" s="261" t="s">
        <v>87</v>
      </c>
      <c r="AV731" s="14" t="s">
        <v>87</v>
      </c>
      <c r="AW731" s="14" t="s">
        <v>32</v>
      </c>
      <c r="AX731" s="14" t="s">
        <v>77</v>
      </c>
      <c r="AY731" s="261" t="s">
        <v>175</v>
      </c>
    </row>
    <row r="732" s="13" customFormat="1">
      <c r="A732" s="13"/>
      <c r="B732" s="240"/>
      <c r="C732" s="241"/>
      <c r="D732" s="242" t="s">
        <v>184</v>
      </c>
      <c r="E732" s="243" t="s">
        <v>1</v>
      </c>
      <c r="F732" s="244" t="s">
        <v>537</v>
      </c>
      <c r="G732" s="241"/>
      <c r="H732" s="243" t="s">
        <v>1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0" t="s">
        <v>184</v>
      </c>
      <c r="AU732" s="250" t="s">
        <v>87</v>
      </c>
      <c r="AV732" s="13" t="s">
        <v>85</v>
      </c>
      <c r="AW732" s="13" t="s">
        <v>32</v>
      </c>
      <c r="AX732" s="13" t="s">
        <v>77</v>
      </c>
      <c r="AY732" s="250" t="s">
        <v>175</v>
      </c>
    </row>
    <row r="733" s="14" customFormat="1">
      <c r="A733" s="14"/>
      <c r="B733" s="251"/>
      <c r="C733" s="252"/>
      <c r="D733" s="242" t="s">
        <v>184</v>
      </c>
      <c r="E733" s="253" t="s">
        <v>1</v>
      </c>
      <c r="F733" s="254" t="s">
        <v>976</v>
      </c>
      <c r="G733" s="252"/>
      <c r="H733" s="255">
        <v>3.5899999999999999</v>
      </c>
      <c r="I733" s="256"/>
      <c r="J733" s="252"/>
      <c r="K733" s="252"/>
      <c r="L733" s="257"/>
      <c r="M733" s="258"/>
      <c r="N733" s="259"/>
      <c r="O733" s="259"/>
      <c r="P733" s="259"/>
      <c r="Q733" s="259"/>
      <c r="R733" s="259"/>
      <c r="S733" s="259"/>
      <c r="T733" s="260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61" t="s">
        <v>184</v>
      </c>
      <c r="AU733" s="261" t="s">
        <v>87</v>
      </c>
      <c r="AV733" s="14" t="s">
        <v>87</v>
      </c>
      <c r="AW733" s="14" t="s">
        <v>32</v>
      </c>
      <c r="AX733" s="14" t="s">
        <v>77</v>
      </c>
      <c r="AY733" s="261" t="s">
        <v>175</v>
      </c>
    </row>
    <row r="734" s="16" customFormat="1">
      <c r="A734" s="16"/>
      <c r="B734" s="273"/>
      <c r="C734" s="274"/>
      <c r="D734" s="242" t="s">
        <v>184</v>
      </c>
      <c r="E734" s="275" t="s">
        <v>1</v>
      </c>
      <c r="F734" s="276" t="s">
        <v>208</v>
      </c>
      <c r="G734" s="274"/>
      <c r="H734" s="277">
        <v>10.18</v>
      </c>
      <c r="I734" s="278"/>
      <c r="J734" s="274"/>
      <c r="K734" s="274"/>
      <c r="L734" s="279"/>
      <c r="M734" s="280"/>
      <c r="N734" s="281"/>
      <c r="O734" s="281"/>
      <c r="P734" s="281"/>
      <c r="Q734" s="281"/>
      <c r="R734" s="281"/>
      <c r="S734" s="281"/>
      <c r="T734" s="282"/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T734" s="283" t="s">
        <v>184</v>
      </c>
      <c r="AU734" s="283" t="s">
        <v>87</v>
      </c>
      <c r="AV734" s="16" t="s">
        <v>192</v>
      </c>
      <c r="AW734" s="16" t="s">
        <v>32</v>
      </c>
      <c r="AX734" s="16" t="s">
        <v>77</v>
      </c>
      <c r="AY734" s="283" t="s">
        <v>175</v>
      </c>
    </row>
    <row r="735" s="15" customFormat="1">
      <c r="A735" s="15"/>
      <c r="B735" s="262"/>
      <c r="C735" s="263"/>
      <c r="D735" s="242" t="s">
        <v>184</v>
      </c>
      <c r="E735" s="264" t="s">
        <v>1</v>
      </c>
      <c r="F735" s="265" t="s">
        <v>191</v>
      </c>
      <c r="G735" s="263"/>
      <c r="H735" s="266">
        <v>86.060000000000002</v>
      </c>
      <c r="I735" s="267"/>
      <c r="J735" s="263"/>
      <c r="K735" s="263"/>
      <c r="L735" s="268"/>
      <c r="M735" s="269"/>
      <c r="N735" s="270"/>
      <c r="O735" s="270"/>
      <c r="P735" s="270"/>
      <c r="Q735" s="270"/>
      <c r="R735" s="270"/>
      <c r="S735" s="270"/>
      <c r="T735" s="271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72" t="s">
        <v>184</v>
      </c>
      <c r="AU735" s="272" t="s">
        <v>87</v>
      </c>
      <c r="AV735" s="15" t="s">
        <v>182</v>
      </c>
      <c r="AW735" s="15" t="s">
        <v>32</v>
      </c>
      <c r="AX735" s="15" t="s">
        <v>85</v>
      </c>
      <c r="AY735" s="272" t="s">
        <v>175</v>
      </c>
    </row>
    <row r="736" s="2" customFormat="1" ht="16.5" customHeight="1">
      <c r="A736" s="39"/>
      <c r="B736" s="40"/>
      <c r="C736" s="227" t="s">
        <v>1136</v>
      </c>
      <c r="D736" s="227" t="s">
        <v>177</v>
      </c>
      <c r="E736" s="228" t="s">
        <v>1137</v>
      </c>
      <c r="F736" s="229" t="s">
        <v>1138</v>
      </c>
      <c r="G736" s="230" t="s">
        <v>180</v>
      </c>
      <c r="H736" s="231">
        <v>86.060000000000002</v>
      </c>
      <c r="I736" s="232"/>
      <c r="J736" s="233">
        <f>ROUND(I736*H736,2)</f>
        <v>0</v>
      </c>
      <c r="K736" s="229" t="s">
        <v>181</v>
      </c>
      <c r="L736" s="45"/>
      <c r="M736" s="234" t="s">
        <v>1</v>
      </c>
      <c r="N736" s="235" t="s">
        <v>42</v>
      </c>
      <c r="O736" s="92"/>
      <c r="P736" s="236">
        <f>O736*H736</f>
        <v>0</v>
      </c>
      <c r="Q736" s="236">
        <v>0.00029999999999999997</v>
      </c>
      <c r="R736" s="236">
        <f>Q736*H736</f>
        <v>0.025817999999999997</v>
      </c>
      <c r="S736" s="236">
        <v>0</v>
      </c>
      <c r="T736" s="237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8" t="s">
        <v>295</v>
      </c>
      <c r="AT736" s="238" t="s">
        <v>177</v>
      </c>
      <c r="AU736" s="238" t="s">
        <v>87</v>
      </c>
      <c r="AY736" s="18" t="s">
        <v>175</v>
      </c>
      <c r="BE736" s="239">
        <f>IF(N736="základní",J736,0)</f>
        <v>0</v>
      </c>
      <c r="BF736" s="239">
        <f>IF(N736="snížená",J736,0)</f>
        <v>0</v>
      </c>
      <c r="BG736" s="239">
        <f>IF(N736="zákl. přenesená",J736,0)</f>
        <v>0</v>
      </c>
      <c r="BH736" s="239">
        <f>IF(N736="sníž. přenesená",J736,0)</f>
        <v>0</v>
      </c>
      <c r="BI736" s="239">
        <f>IF(N736="nulová",J736,0)</f>
        <v>0</v>
      </c>
      <c r="BJ736" s="18" t="s">
        <v>85</v>
      </c>
      <c r="BK736" s="239">
        <f>ROUND(I736*H736,2)</f>
        <v>0</v>
      </c>
      <c r="BL736" s="18" t="s">
        <v>295</v>
      </c>
      <c r="BM736" s="238" t="s">
        <v>1139</v>
      </c>
    </row>
    <row r="737" s="14" customFormat="1">
      <c r="A737" s="14"/>
      <c r="B737" s="251"/>
      <c r="C737" s="252"/>
      <c r="D737" s="242" t="s">
        <v>184</v>
      </c>
      <c r="E737" s="253" t="s">
        <v>1</v>
      </c>
      <c r="F737" s="254" t="s">
        <v>1140</v>
      </c>
      <c r="G737" s="252"/>
      <c r="H737" s="255">
        <v>86.060000000000002</v>
      </c>
      <c r="I737" s="256"/>
      <c r="J737" s="252"/>
      <c r="K737" s="252"/>
      <c r="L737" s="257"/>
      <c r="M737" s="258"/>
      <c r="N737" s="259"/>
      <c r="O737" s="259"/>
      <c r="P737" s="259"/>
      <c r="Q737" s="259"/>
      <c r="R737" s="259"/>
      <c r="S737" s="259"/>
      <c r="T737" s="260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61" t="s">
        <v>184</v>
      </c>
      <c r="AU737" s="261" t="s">
        <v>87</v>
      </c>
      <c r="AV737" s="14" t="s">
        <v>87</v>
      </c>
      <c r="AW737" s="14" t="s">
        <v>32</v>
      </c>
      <c r="AX737" s="14" t="s">
        <v>85</v>
      </c>
      <c r="AY737" s="261" t="s">
        <v>175</v>
      </c>
    </row>
    <row r="738" s="2" customFormat="1" ht="21.75" customHeight="1">
      <c r="A738" s="39"/>
      <c r="B738" s="40"/>
      <c r="C738" s="227" t="s">
        <v>1141</v>
      </c>
      <c r="D738" s="227" t="s">
        <v>177</v>
      </c>
      <c r="E738" s="228" t="s">
        <v>1142</v>
      </c>
      <c r="F738" s="229" t="s">
        <v>1143</v>
      </c>
      <c r="G738" s="230" t="s">
        <v>180</v>
      </c>
      <c r="H738" s="231">
        <v>86.060000000000002</v>
      </c>
      <c r="I738" s="232"/>
      <c r="J738" s="233">
        <f>ROUND(I738*H738,2)</f>
        <v>0</v>
      </c>
      <c r="K738" s="229" t="s">
        <v>181</v>
      </c>
      <c r="L738" s="45"/>
      <c r="M738" s="234" t="s">
        <v>1</v>
      </c>
      <c r="N738" s="235" t="s">
        <v>42</v>
      </c>
      <c r="O738" s="92"/>
      <c r="P738" s="236">
        <f>O738*H738</f>
        <v>0</v>
      </c>
      <c r="Q738" s="236">
        <v>0.0045500000000000002</v>
      </c>
      <c r="R738" s="236">
        <f>Q738*H738</f>
        <v>0.391573</v>
      </c>
      <c r="S738" s="236">
        <v>0</v>
      </c>
      <c r="T738" s="237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8" t="s">
        <v>295</v>
      </c>
      <c r="AT738" s="238" t="s">
        <v>177</v>
      </c>
      <c r="AU738" s="238" t="s">
        <v>87</v>
      </c>
      <c r="AY738" s="18" t="s">
        <v>175</v>
      </c>
      <c r="BE738" s="239">
        <f>IF(N738="základní",J738,0)</f>
        <v>0</v>
      </c>
      <c r="BF738" s="239">
        <f>IF(N738="snížená",J738,0)</f>
        <v>0</v>
      </c>
      <c r="BG738" s="239">
        <f>IF(N738="zákl. přenesená",J738,0)</f>
        <v>0</v>
      </c>
      <c r="BH738" s="239">
        <f>IF(N738="sníž. přenesená",J738,0)</f>
        <v>0</v>
      </c>
      <c r="BI738" s="239">
        <f>IF(N738="nulová",J738,0)</f>
        <v>0</v>
      </c>
      <c r="BJ738" s="18" t="s">
        <v>85</v>
      </c>
      <c r="BK738" s="239">
        <f>ROUND(I738*H738,2)</f>
        <v>0</v>
      </c>
      <c r="BL738" s="18" t="s">
        <v>295</v>
      </c>
      <c r="BM738" s="238" t="s">
        <v>1144</v>
      </c>
    </row>
    <row r="739" s="14" customFormat="1">
      <c r="A739" s="14"/>
      <c r="B739" s="251"/>
      <c r="C739" s="252"/>
      <c r="D739" s="242" t="s">
        <v>184</v>
      </c>
      <c r="E739" s="253" t="s">
        <v>1</v>
      </c>
      <c r="F739" s="254" t="s">
        <v>1140</v>
      </c>
      <c r="G739" s="252"/>
      <c r="H739" s="255">
        <v>86.060000000000002</v>
      </c>
      <c r="I739" s="256"/>
      <c r="J739" s="252"/>
      <c r="K739" s="252"/>
      <c r="L739" s="257"/>
      <c r="M739" s="258"/>
      <c r="N739" s="259"/>
      <c r="O739" s="259"/>
      <c r="P739" s="259"/>
      <c r="Q739" s="259"/>
      <c r="R739" s="259"/>
      <c r="S739" s="259"/>
      <c r="T739" s="260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61" t="s">
        <v>184</v>
      </c>
      <c r="AU739" s="261" t="s">
        <v>87</v>
      </c>
      <c r="AV739" s="14" t="s">
        <v>87</v>
      </c>
      <c r="AW739" s="14" t="s">
        <v>32</v>
      </c>
      <c r="AX739" s="14" t="s">
        <v>85</v>
      </c>
      <c r="AY739" s="261" t="s">
        <v>175</v>
      </c>
    </row>
    <row r="740" s="2" customFormat="1" ht="24.15" customHeight="1">
      <c r="A740" s="39"/>
      <c r="B740" s="40"/>
      <c r="C740" s="227" t="s">
        <v>1145</v>
      </c>
      <c r="D740" s="227" t="s">
        <v>177</v>
      </c>
      <c r="E740" s="228" t="s">
        <v>1146</v>
      </c>
      <c r="F740" s="229" t="s">
        <v>1147</v>
      </c>
      <c r="G740" s="230" t="s">
        <v>180</v>
      </c>
      <c r="H740" s="231">
        <v>86.060000000000002</v>
      </c>
      <c r="I740" s="232"/>
      <c r="J740" s="233">
        <f>ROUND(I740*H740,2)</f>
        <v>0</v>
      </c>
      <c r="K740" s="229" t="s">
        <v>271</v>
      </c>
      <c r="L740" s="45"/>
      <c r="M740" s="234" t="s">
        <v>1</v>
      </c>
      <c r="N740" s="235" t="s">
        <v>42</v>
      </c>
      <c r="O740" s="92"/>
      <c r="P740" s="236">
        <f>O740*H740</f>
        <v>0</v>
      </c>
      <c r="Q740" s="236">
        <v>0.0074999999999999997</v>
      </c>
      <c r="R740" s="236">
        <f>Q740*H740</f>
        <v>0.64544999999999997</v>
      </c>
      <c r="S740" s="236">
        <v>0</v>
      </c>
      <c r="T740" s="237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8" t="s">
        <v>295</v>
      </c>
      <c r="AT740" s="238" t="s">
        <v>177</v>
      </c>
      <c r="AU740" s="238" t="s">
        <v>87</v>
      </c>
      <c r="AY740" s="18" t="s">
        <v>175</v>
      </c>
      <c r="BE740" s="239">
        <f>IF(N740="základní",J740,0)</f>
        <v>0</v>
      </c>
      <c r="BF740" s="239">
        <f>IF(N740="snížená",J740,0)</f>
        <v>0</v>
      </c>
      <c r="BG740" s="239">
        <f>IF(N740="zákl. přenesená",J740,0)</f>
        <v>0</v>
      </c>
      <c r="BH740" s="239">
        <f>IF(N740="sníž. přenesená",J740,0)</f>
        <v>0</v>
      </c>
      <c r="BI740" s="239">
        <f>IF(N740="nulová",J740,0)</f>
        <v>0</v>
      </c>
      <c r="BJ740" s="18" t="s">
        <v>85</v>
      </c>
      <c r="BK740" s="239">
        <f>ROUND(I740*H740,2)</f>
        <v>0</v>
      </c>
      <c r="BL740" s="18" t="s">
        <v>295</v>
      </c>
      <c r="BM740" s="238" t="s">
        <v>1148</v>
      </c>
    </row>
    <row r="741" s="13" customFormat="1">
      <c r="A741" s="13"/>
      <c r="B741" s="240"/>
      <c r="C741" s="241"/>
      <c r="D741" s="242" t="s">
        <v>184</v>
      </c>
      <c r="E741" s="243" t="s">
        <v>1</v>
      </c>
      <c r="F741" s="244" t="s">
        <v>291</v>
      </c>
      <c r="G741" s="241"/>
      <c r="H741" s="243" t="s">
        <v>1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0" t="s">
        <v>184</v>
      </c>
      <c r="AU741" s="250" t="s">
        <v>87</v>
      </c>
      <c r="AV741" s="13" t="s">
        <v>85</v>
      </c>
      <c r="AW741" s="13" t="s">
        <v>32</v>
      </c>
      <c r="AX741" s="13" t="s">
        <v>77</v>
      </c>
      <c r="AY741" s="250" t="s">
        <v>175</v>
      </c>
    </row>
    <row r="742" s="14" customFormat="1">
      <c r="A742" s="14"/>
      <c r="B742" s="251"/>
      <c r="C742" s="252"/>
      <c r="D742" s="242" t="s">
        <v>184</v>
      </c>
      <c r="E742" s="253" t="s">
        <v>1</v>
      </c>
      <c r="F742" s="254" t="s">
        <v>1140</v>
      </c>
      <c r="G742" s="252"/>
      <c r="H742" s="255">
        <v>86.060000000000002</v>
      </c>
      <c r="I742" s="256"/>
      <c r="J742" s="252"/>
      <c r="K742" s="252"/>
      <c r="L742" s="257"/>
      <c r="M742" s="258"/>
      <c r="N742" s="259"/>
      <c r="O742" s="259"/>
      <c r="P742" s="259"/>
      <c r="Q742" s="259"/>
      <c r="R742" s="259"/>
      <c r="S742" s="259"/>
      <c r="T742" s="26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1" t="s">
        <v>184</v>
      </c>
      <c r="AU742" s="261" t="s">
        <v>87</v>
      </c>
      <c r="AV742" s="14" t="s">
        <v>87</v>
      </c>
      <c r="AW742" s="14" t="s">
        <v>32</v>
      </c>
      <c r="AX742" s="14" t="s">
        <v>85</v>
      </c>
      <c r="AY742" s="261" t="s">
        <v>175</v>
      </c>
    </row>
    <row r="743" s="2" customFormat="1" ht="37.8" customHeight="1">
      <c r="A743" s="39"/>
      <c r="B743" s="40"/>
      <c r="C743" s="291" t="s">
        <v>1149</v>
      </c>
      <c r="D743" s="291" t="s">
        <v>587</v>
      </c>
      <c r="E743" s="292" t="s">
        <v>1150</v>
      </c>
      <c r="F743" s="293" t="s">
        <v>1151</v>
      </c>
      <c r="G743" s="294" t="s">
        <v>180</v>
      </c>
      <c r="H743" s="295">
        <v>103.27200000000001</v>
      </c>
      <c r="I743" s="296"/>
      <c r="J743" s="297">
        <f>ROUND(I743*H743,2)</f>
        <v>0</v>
      </c>
      <c r="K743" s="293" t="s">
        <v>271</v>
      </c>
      <c r="L743" s="298"/>
      <c r="M743" s="299" t="s">
        <v>1</v>
      </c>
      <c r="N743" s="300" t="s">
        <v>42</v>
      </c>
      <c r="O743" s="92"/>
      <c r="P743" s="236">
        <f>O743*H743</f>
        <v>0</v>
      </c>
      <c r="Q743" s="236">
        <v>0.023099999999999999</v>
      </c>
      <c r="R743" s="236">
        <f>Q743*H743</f>
        <v>2.3855832000000001</v>
      </c>
      <c r="S743" s="236">
        <v>0</v>
      </c>
      <c r="T743" s="237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8" t="s">
        <v>413</v>
      </c>
      <c r="AT743" s="238" t="s">
        <v>587</v>
      </c>
      <c r="AU743" s="238" t="s">
        <v>87</v>
      </c>
      <c r="AY743" s="18" t="s">
        <v>175</v>
      </c>
      <c r="BE743" s="239">
        <f>IF(N743="základní",J743,0)</f>
        <v>0</v>
      </c>
      <c r="BF743" s="239">
        <f>IF(N743="snížená",J743,0)</f>
        <v>0</v>
      </c>
      <c r="BG743" s="239">
        <f>IF(N743="zákl. přenesená",J743,0)</f>
        <v>0</v>
      </c>
      <c r="BH743" s="239">
        <f>IF(N743="sníž. přenesená",J743,0)</f>
        <v>0</v>
      </c>
      <c r="BI743" s="239">
        <f>IF(N743="nulová",J743,0)</f>
        <v>0</v>
      </c>
      <c r="BJ743" s="18" t="s">
        <v>85</v>
      </c>
      <c r="BK743" s="239">
        <f>ROUND(I743*H743,2)</f>
        <v>0</v>
      </c>
      <c r="BL743" s="18" t="s">
        <v>295</v>
      </c>
      <c r="BM743" s="238" t="s">
        <v>1152</v>
      </c>
    </row>
    <row r="744" s="14" customFormat="1">
      <c r="A744" s="14"/>
      <c r="B744" s="251"/>
      <c r="C744" s="252"/>
      <c r="D744" s="242" t="s">
        <v>184</v>
      </c>
      <c r="E744" s="253" t="s">
        <v>1</v>
      </c>
      <c r="F744" s="254" t="s">
        <v>1140</v>
      </c>
      <c r="G744" s="252"/>
      <c r="H744" s="255">
        <v>86.060000000000002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1" t="s">
        <v>184</v>
      </c>
      <c r="AU744" s="261" t="s">
        <v>87</v>
      </c>
      <c r="AV744" s="14" t="s">
        <v>87</v>
      </c>
      <c r="AW744" s="14" t="s">
        <v>32</v>
      </c>
      <c r="AX744" s="14" t="s">
        <v>85</v>
      </c>
      <c r="AY744" s="261" t="s">
        <v>175</v>
      </c>
    </row>
    <row r="745" s="14" customFormat="1">
      <c r="A745" s="14"/>
      <c r="B745" s="251"/>
      <c r="C745" s="252"/>
      <c r="D745" s="242" t="s">
        <v>184</v>
      </c>
      <c r="E745" s="252"/>
      <c r="F745" s="254" t="s">
        <v>1153</v>
      </c>
      <c r="G745" s="252"/>
      <c r="H745" s="255">
        <v>103.27200000000001</v>
      </c>
      <c r="I745" s="256"/>
      <c r="J745" s="252"/>
      <c r="K745" s="252"/>
      <c r="L745" s="257"/>
      <c r="M745" s="258"/>
      <c r="N745" s="259"/>
      <c r="O745" s="259"/>
      <c r="P745" s="259"/>
      <c r="Q745" s="259"/>
      <c r="R745" s="259"/>
      <c r="S745" s="259"/>
      <c r="T745" s="260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61" t="s">
        <v>184</v>
      </c>
      <c r="AU745" s="261" t="s">
        <v>87</v>
      </c>
      <c r="AV745" s="14" t="s">
        <v>87</v>
      </c>
      <c r="AW745" s="14" t="s">
        <v>4</v>
      </c>
      <c r="AX745" s="14" t="s">
        <v>85</v>
      </c>
      <c r="AY745" s="261" t="s">
        <v>175</v>
      </c>
    </row>
    <row r="746" s="2" customFormat="1" ht="24.15" customHeight="1">
      <c r="A746" s="39"/>
      <c r="B746" s="40"/>
      <c r="C746" s="227" t="s">
        <v>1154</v>
      </c>
      <c r="D746" s="227" t="s">
        <v>177</v>
      </c>
      <c r="E746" s="228" t="s">
        <v>1155</v>
      </c>
      <c r="F746" s="229" t="s">
        <v>1156</v>
      </c>
      <c r="G746" s="230" t="s">
        <v>180</v>
      </c>
      <c r="H746" s="231">
        <v>86.060000000000002</v>
      </c>
      <c r="I746" s="232"/>
      <c r="J746" s="233">
        <f>ROUND(I746*H746,2)</f>
        <v>0</v>
      </c>
      <c r="K746" s="229" t="s">
        <v>181</v>
      </c>
      <c r="L746" s="45"/>
      <c r="M746" s="234" t="s">
        <v>1</v>
      </c>
      <c r="N746" s="235" t="s">
        <v>42</v>
      </c>
      <c r="O746" s="92"/>
      <c r="P746" s="236">
        <f>O746*H746</f>
        <v>0</v>
      </c>
      <c r="Q746" s="236">
        <v>0</v>
      </c>
      <c r="R746" s="236">
        <f>Q746*H746</f>
        <v>0</v>
      </c>
      <c r="S746" s="236">
        <v>0</v>
      </c>
      <c r="T746" s="237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8" t="s">
        <v>295</v>
      </c>
      <c r="AT746" s="238" t="s">
        <v>177</v>
      </c>
      <c r="AU746" s="238" t="s">
        <v>87</v>
      </c>
      <c r="AY746" s="18" t="s">
        <v>175</v>
      </c>
      <c r="BE746" s="239">
        <f>IF(N746="základní",J746,0)</f>
        <v>0</v>
      </c>
      <c r="BF746" s="239">
        <f>IF(N746="snížená",J746,0)</f>
        <v>0</v>
      </c>
      <c r="BG746" s="239">
        <f>IF(N746="zákl. přenesená",J746,0)</f>
        <v>0</v>
      </c>
      <c r="BH746" s="239">
        <f>IF(N746="sníž. přenesená",J746,0)</f>
        <v>0</v>
      </c>
      <c r="BI746" s="239">
        <f>IF(N746="nulová",J746,0)</f>
        <v>0</v>
      </c>
      <c r="BJ746" s="18" t="s">
        <v>85</v>
      </c>
      <c r="BK746" s="239">
        <f>ROUND(I746*H746,2)</f>
        <v>0</v>
      </c>
      <c r="BL746" s="18" t="s">
        <v>295</v>
      </c>
      <c r="BM746" s="238" t="s">
        <v>1157</v>
      </c>
    </row>
    <row r="747" s="14" customFormat="1">
      <c r="A747" s="14"/>
      <c r="B747" s="251"/>
      <c r="C747" s="252"/>
      <c r="D747" s="242" t="s">
        <v>184</v>
      </c>
      <c r="E747" s="253" t="s">
        <v>1</v>
      </c>
      <c r="F747" s="254" t="s">
        <v>1140</v>
      </c>
      <c r="G747" s="252"/>
      <c r="H747" s="255">
        <v>86.060000000000002</v>
      </c>
      <c r="I747" s="256"/>
      <c r="J747" s="252"/>
      <c r="K747" s="252"/>
      <c r="L747" s="257"/>
      <c r="M747" s="258"/>
      <c r="N747" s="259"/>
      <c r="O747" s="259"/>
      <c r="P747" s="259"/>
      <c r="Q747" s="259"/>
      <c r="R747" s="259"/>
      <c r="S747" s="259"/>
      <c r="T747" s="26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1" t="s">
        <v>184</v>
      </c>
      <c r="AU747" s="261" t="s">
        <v>87</v>
      </c>
      <c r="AV747" s="14" t="s">
        <v>87</v>
      </c>
      <c r="AW747" s="14" t="s">
        <v>32</v>
      </c>
      <c r="AX747" s="14" t="s">
        <v>85</v>
      </c>
      <c r="AY747" s="261" t="s">
        <v>175</v>
      </c>
    </row>
    <row r="748" s="2" customFormat="1" ht="24.15" customHeight="1">
      <c r="A748" s="39"/>
      <c r="B748" s="40"/>
      <c r="C748" s="227" t="s">
        <v>1158</v>
      </c>
      <c r="D748" s="227" t="s">
        <v>177</v>
      </c>
      <c r="E748" s="228" t="s">
        <v>1159</v>
      </c>
      <c r="F748" s="229" t="s">
        <v>1160</v>
      </c>
      <c r="G748" s="230" t="s">
        <v>180</v>
      </c>
      <c r="H748" s="231">
        <v>86.060000000000002</v>
      </c>
      <c r="I748" s="232"/>
      <c r="J748" s="233">
        <f>ROUND(I748*H748,2)</f>
        <v>0</v>
      </c>
      <c r="K748" s="229" t="s">
        <v>271</v>
      </c>
      <c r="L748" s="45"/>
      <c r="M748" s="234" t="s">
        <v>1</v>
      </c>
      <c r="N748" s="235" t="s">
        <v>42</v>
      </c>
      <c r="O748" s="92"/>
      <c r="P748" s="236">
        <f>O748*H748</f>
        <v>0</v>
      </c>
      <c r="Q748" s="236">
        <v>0</v>
      </c>
      <c r="R748" s="236">
        <f>Q748*H748</f>
        <v>0</v>
      </c>
      <c r="S748" s="236">
        <v>0</v>
      </c>
      <c r="T748" s="237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8" t="s">
        <v>295</v>
      </c>
      <c r="AT748" s="238" t="s">
        <v>177</v>
      </c>
      <c r="AU748" s="238" t="s">
        <v>87</v>
      </c>
      <c r="AY748" s="18" t="s">
        <v>175</v>
      </c>
      <c r="BE748" s="239">
        <f>IF(N748="základní",J748,0)</f>
        <v>0</v>
      </c>
      <c r="BF748" s="239">
        <f>IF(N748="snížená",J748,0)</f>
        <v>0</v>
      </c>
      <c r="BG748" s="239">
        <f>IF(N748="zákl. přenesená",J748,0)</f>
        <v>0</v>
      </c>
      <c r="BH748" s="239">
        <f>IF(N748="sníž. přenesená",J748,0)</f>
        <v>0</v>
      </c>
      <c r="BI748" s="239">
        <f>IF(N748="nulová",J748,0)</f>
        <v>0</v>
      </c>
      <c r="BJ748" s="18" t="s">
        <v>85</v>
      </c>
      <c r="BK748" s="239">
        <f>ROUND(I748*H748,2)</f>
        <v>0</v>
      </c>
      <c r="BL748" s="18" t="s">
        <v>295</v>
      </c>
      <c r="BM748" s="238" t="s">
        <v>1161</v>
      </c>
    </row>
    <row r="749" s="14" customFormat="1">
      <c r="A749" s="14"/>
      <c r="B749" s="251"/>
      <c r="C749" s="252"/>
      <c r="D749" s="242" t="s">
        <v>184</v>
      </c>
      <c r="E749" s="253" t="s">
        <v>1</v>
      </c>
      <c r="F749" s="254" t="s">
        <v>1140</v>
      </c>
      <c r="G749" s="252"/>
      <c r="H749" s="255">
        <v>86.060000000000002</v>
      </c>
      <c r="I749" s="256"/>
      <c r="J749" s="252"/>
      <c r="K749" s="252"/>
      <c r="L749" s="257"/>
      <c r="M749" s="258"/>
      <c r="N749" s="259"/>
      <c r="O749" s="259"/>
      <c r="P749" s="259"/>
      <c r="Q749" s="259"/>
      <c r="R749" s="259"/>
      <c r="S749" s="259"/>
      <c r="T749" s="260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61" t="s">
        <v>184</v>
      </c>
      <c r="AU749" s="261" t="s">
        <v>87</v>
      </c>
      <c r="AV749" s="14" t="s">
        <v>87</v>
      </c>
      <c r="AW749" s="14" t="s">
        <v>32</v>
      </c>
      <c r="AX749" s="14" t="s">
        <v>85</v>
      </c>
      <c r="AY749" s="261" t="s">
        <v>175</v>
      </c>
    </row>
    <row r="750" s="2" customFormat="1" ht="24.15" customHeight="1">
      <c r="A750" s="39"/>
      <c r="B750" s="40"/>
      <c r="C750" s="227" t="s">
        <v>1162</v>
      </c>
      <c r="D750" s="227" t="s">
        <v>177</v>
      </c>
      <c r="E750" s="228" t="s">
        <v>1163</v>
      </c>
      <c r="F750" s="229" t="s">
        <v>1164</v>
      </c>
      <c r="G750" s="230" t="s">
        <v>180</v>
      </c>
      <c r="H750" s="231">
        <v>43.030000000000001</v>
      </c>
      <c r="I750" s="232"/>
      <c r="J750" s="233">
        <f>ROUND(I750*H750,2)</f>
        <v>0</v>
      </c>
      <c r="K750" s="229" t="s">
        <v>271</v>
      </c>
      <c r="L750" s="45"/>
      <c r="M750" s="234" t="s">
        <v>1</v>
      </c>
      <c r="N750" s="235" t="s">
        <v>42</v>
      </c>
      <c r="O750" s="92"/>
      <c r="P750" s="236">
        <f>O750*H750</f>
        <v>0</v>
      </c>
      <c r="Q750" s="236">
        <v>0.0015</v>
      </c>
      <c r="R750" s="236">
        <f>Q750*H750</f>
        <v>0.064545000000000005</v>
      </c>
      <c r="S750" s="236">
        <v>0</v>
      </c>
      <c r="T750" s="237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8" t="s">
        <v>295</v>
      </c>
      <c r="AT750" s="238" t="s">
        <v>177</v>
      </c>
      <c r="AU750" s="238" t="s">
        <v>87</v>
      </c>
      <c r="AY750" s="18" t="s">
        <v>175</v>
      </c>
      <c r="BE750" s="239">
        <f>IF(N750="základní",J750,0)</f>
        <v>0</v>
      </c>
      <c r="BF750" s="239">
        <f>IF(N750="snížená",J750,0)</f>
        <v>0</v>
      </c>
      <c r="BG750" s="239">
        <f>IF(N750="zákl. přenesená",J750,0)</f>
        <v>0</v>
      </c>
      <c r="BH750" s="239">
        <f>IF(N750="sníž. přenesená",J750,0)</f>
        <v>0</v>
      </c>
      <c r="BI750" s="239">
        <f>IF(N750="nulová",J750,0)</f>
        <v>0</v>
      </c>
      <c r="BJ750" s="18" t="s">
        <v>85</v>
      </c>
      <c r="BK750" s="239">
        <f>ROUND(I750*H750,2)</f>
        <v>0</v>
      </c>
      <c r="BL750" s="18" t="s">
        <v>295</v>
      </c>
      <c r="BM750" s="238" t="s">
        <v>1165</v>
      </c>
    </row>
    <row r="751" s="2" customFormat="1">
      <c r="A751" s="39"/>
      <c r="B751" s="40"/>
      <c r="C751" s="41"/>
      <c r="D751" s="242" t="s">
        <v>273</v>
      </c>
      <c r="E751" s="41"/>
      <c r="F751" s="284" t="s">
        <v>274</v>
      </c>
      <c r="G751" s="41"/>
      <c r="H751" s="41"/>
      <c r="I751" s="285"/>
      <c r="J751" s="41"/>
      <c r="K751" s="41"/>
      <c r="L751" s="45"/>
      <c r="M751" s="286"/>
      <c r="N751" s="287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273</v>
      </c>
      <c r="AU751" s="18" t="s">
        <v>87</v>
      </c>
    </row>
    <row r="752" s="14" customFormat="1">
      <c r="A752" s="14"/>
      <c r="B752" s="251"/>
      <c r="C752" s="252"/>
      <c r="D752" s="242" t="s">
        <v>184</v>
      </c>
      <c r="E752" s="253" t="s">
        <v>1</v>
      </c>
      <c r="F752" s="254" t="s">
        <v>1166</v>
      </c>
      <c r="G752" s="252"/>
      <c r="H752" s="255">
        <v>43.030000000000001</v>
      </c>
      <c r="I752" s="256"/>
      <c r="J752" s="252"/>
      <c r="K752" s="252"/>
      <c r="L752" s="257"/>
      <c r="M752" s="258"/>
      <c r="N752" s="259"/>
      <c r="O752" s="259"/>
      <c r="P752" s="259"/>
      <c r="Q752" s="259"/>
      <c r="R752" s="259"/>
      <c r="S752" s="259"/>
      <c r="T752" s="260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61" t="s">
        <v>184</v>
      </c>
      <c r="AU752" s="261" t="s">
        <v>87</v>
      </c>
      <c r="AV752" s="14" t="s">
        <v>87</v>
      </c>
      <c r="AW752" s="14" t="s">
        <v>32</v>
      </c>
      <c r="AX752" s="14" t="s">
        <v>85</v>
      </c>
      <c r="AY752" s="261" t="s">
        <v>175</v>
      </c>
    </row>
    <row r="753" s="2" customFormat="1" ht="16.5" customHeight="1">
      <c r="A753" s="39"/>
      <c r="B753" s="40"/>
      <c r="C753" s="227" t="s">
        <v>1167</v>
      </c>
      <c r="D753" s="227" t="s">
        <v>177</v>
      </c>
      <c r="E753" s="228" t="s">
        <v>1168</v>
      </c>
      <c r="F753" s="229" t="s">
        <v>1169</v>
      </c>
      <c r="G753" s="230" t="s">
        <v>303</v>
      </c>
      <c r="H753" s="231">
        <v>185.59999999999999</v>
      </c>
      <c r="I753" s="232"/>
      <c r="J753" s="233">
        <f>ROUND(I753*H753,2)</f>
        <v>0</v>
      </c>
      <c r="K753" s="229" t="s">
        <v>181</v>
      </c>
      <c r="L753" s="45"/>
      <c r="M753" s="234" t="s">
        <v>1</v>
      </c>
      <c r="N753" s="235" t="s">
        <v>42</v>
      </c>
      <c r="O753" s="92"/>
      <c r="P753" s="236">
        <f>O753*H753</f>
        <v>0</v>
      </c>
      <c r="Q753" s="236">
        <v>3.0000000000000001E-05</v>
      </c>
      <c r="R753" s="236">
        <f>Q753*H753</f>
        <v>0.005568</v>
      </c>
      <c r="S753" s="236">
        <v>0</v>
      </c>
      <c r="T753" s="237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8" t="s">
        <v>295</v>
      </c>
      <c r="AT753" s="238" t="s">
        <v>177</v>
      </c>
      <c r="AU753" s="238" t="s">
        <v>87</v>
      </c>
      <c r="AY753" s="18" t="s">
        <v>175</v>
      </c>
      <c r="BE753" s="239">
        <f>IF(N753="základní",J753,0)</f>
        <v>0</v>
      </c>
      <c r="BF753" s="239">
        <f>IF(N753="snížená",J753,0)</f>
        <v>0</v>
      </c>
      <c r="BG753" s="239">
        <f>IF(N753="zákl. přenesená",J753,0)</f>
        <v>0</v>
      </c>
      <c r="BH753" s="239">
        <f>IF(N753="sníž. přenesená",J753,0)</f>
        <v>0</v>
      </c>
      <c r="BI753" s="239">
        <f>IF(N753="nulová",J753,0)</f>
        <v>0</v>
      </c>
      <c r="BJ753" s="18" t="s">
        <v>85</v>
      </c>
      <c r="BK753" s="239">
        <f>ROUND(I753*H753,2)</f>
        <v>0</v>
      </c>
      <c r="BL753" s="18" t="s">
        <v>295</v>
      </c>
      <c r="BM753" s="238" t="s">
        <v>1170</v>
      </c>
    </row>
    <row r="754" s="14" customFormat="1">
      <c r="A754" s="14"/>
      <c r="B754" s="251"/>
      <c r="C754" s="252"/>
      <c r="D754" s="242" t="s">
        <v>184</v>
      </c>
      <c r="E754" s="253" t="s">
        <v>1</v>
      </c>
      <c r="F754" s="254" t="s">
        <v>1171</v>
      </c>
      <c r="G754" s="252"/>
      <c r="H754" s="255">
        <v>185.59999999999999</v>
      </c>
      <c r="I754" s="256"/>
      <c r="J754" s="252"/>
      <c r="K754" s="252"/>
      <c r="L754" s="257"/>
      <c r="M754" s="258"/>
      <c r="N754" s="259"/>
      <c r="O754" s="259"/>
      <c r="P754" s="259"/>
      <c r="Q754" s="259"/>
      <c r="R754" s="259"/>
      <c r="S754" s="259"/>
      <c r="T754" s="260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1" t="s">
        <v>184</v>
      </c>
      <c r="AU754" s="261" t="s">
        <v>87</v>
      </c>
      <c r="AV754" s="14" t="s">
        <v>87</v>
      </c>
      <c r="AW754" s="14" t="s">
        <v>32</v>
      </c>
      <c r="AX754" s="14" t="s">
        <v>85</v>
      </c>
      <c r="AY754" s="261" t="s">
        <v>175</v>
      </c>
    </row>
    <row r="755" s="2" customFormat="1" ht="24.15" customHeight="1">
      <c r="A755" s="39"/>
      <c r="B755" s="40"/>
      <c r="C755" s="227" t="s">
        <v>1172</v>
      </c>
      <c r="D755" s="227" t="s">
        <v>177</v>
      </c>
      <c r="E755" s="228" t="s">
        <v>1173</v>
      </c>
      <c r="F755" s="229" t="s">
        <v>1174</v>
      </c>
      <c r="G755" s="230" t="s">
        <v>378</v>
      </c>
      <c r="H755" s="231">
        <v>3.5190000000000001</v>
      </c>
      <c r="I755" s="232"/>
      <c r="J755" s="233">
        <f>ROUND(I755*H755,2)</f>
        <v>0</v>
      </c>
      <c r="K755" s="229" t="s">
        <v>181</v>
      </c>
      <c r="L755" s="45"/>
      <c r="M755" s="234" t="s">
        <v>1</v>
      </c>
      <c r="N755" s="235" t="s">
        <v>42</v>
      </c>
      <c r="O755" s="92"/>
      <c r="P755" s="236">
        <f>O755*H755</f>
        <v>0</v>
      </c>
      <c r="Q755" s="236">
        <v>0</v>
      </c>
      <c r="R755" s="236">
        <f>Q755*H755</f>
        <v>0</v>
      </c>
      <c r="S755" s="236">
        <v>0</v>
      </c>
      <c r="T755" s="237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8" t="s">
        <v>295</v>
      </c>
      <c r="AT755" s="238" t="s">
        <v>177</v>
      </c>
      <c r="AU755" s="238" t="s">
        <v>87</v>
      </c>
      <c r="AY755" s="18" t="s">
        <v>175</v>
      </c>
      <c r="BE755" s="239">
        <f>IF(N755="základní",J755,0)</f>
        <v>0</v>
      </c>
      <c r="BF755" s="239">
        <f>IF(N755="snížená",J755,0)</f>
        <v>0</v>
      </c>
      <c r="BG755" s="239">
        <f>IF(N755="zákl. přenesená",J755,0)</f>
        <v>0</v>
      </c>
      <c r="BH755" s="239">
        <f>IF(N755="sníž. přenesená",J755,0)</f>
        <v>0</v>
      </c>
      <c r="BI755" s="239">
        <f>IF(N755="nulová",J755,0)</f>
        <v>0</v>
      </c>
      <c r="BJ755" s="18" t="s">
        <v>85</v>
      </c>
      <c r="BK755" s="239">
        <f>ROUND(I755*H755,2)</f>
        <v>0</v>
      </c>
      <c r="BL755" s="18" t="s">
        <v>295</v>
      </c>
      <c r="BM755" s="238" t="s">
        <v>1175</v>
      </c>
    </row>
    <row r="756" s="12" customFormat="1" ht="22.8" customHeight="1">
      <c r="A756" s="12"/>
      <c r="B756" s="211"/>
      <c r="C756" s="212"/>
      <c r="D756" s="213" t="s">
        <v>76</v>
      </c>
      <c r="E756" s="225" t="s">
        <v>511</v>
      </c>
      <c r="F756" s="225" t="s">
        <v>512</v>
      </c>
      <c r="G756" s="212"/>
      <c r="H756" s="212"/>
      <c r="I756" s="215"/>
      <c r="J756" s="226">
        <f>BK756</f>
        <v>0</v>
      </c>
      <c r="K756" s="212"/>
      <c r="L756" s="217"/>
      <c r="M756" s="218"/>
      <c r="N756" s="219"/>
      <c r="O756" s="219"/>
      <c r="P756" s="220">
        <f>SUM(P757:P865)</f>
        <v>0</v>
      </c>
      <c r="Q756" s="219"/>
      <c r="R756" s="220">
        <f>SUM(R757:R865)</f>
        <v>2.5233972799999997</v>
      </c>
      <c r="S756" s="219"/>
      <c r="T756" s="221">
        <f>SUM(T757:T865)</f>
        <v>0</v>
      </c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R756" s="222" t="s">
        <v>87</v>
      </c>
      <c r="AT756" s="223" t="s">
        <v>76</v>
      </c>
      <c r="AU756" s="223" t="s">
        <v>85</v>
      </c>
      <c r="AY756" s="222" t="s">
        <v>175</v>
      </c>
      <c r="BK756" s="224">
        <f>SUM(BK757:BK865)</f>
        <v>0</v>
      </c>
    </row>
    <row r="757" s="2" customFormat="1" ht="21.75" customHeight="1">
      <c r="A757" s="39"/>
      <c r="B757" s="40"/>
      <c r="C757" s="227" t="s">
        <v>1176</v>
      </c>
      <c r="D757" s="227" t="s">
        <v>177</v>
      </c>
      <c r="E757" s="228" t="s">
        <v>1177</v>
      </c>
      <c r="F757" s="229" t="s">
        <v>1178</v>
      </c>
      <c r="G757" s="230" t="s">
        <v>180</v>
      </c>
      <c r="H757" s="231">
        <v>249.47999999999999</v>
      </c>
      <c r="I757" s="232"/>
      <c r="J757" s="233">
        <f>ROUND(I757*H757,2)</f>
        <v>0</v>
      </c>
      <c r="K757" s="229" t="s">
        <v>181</v>
      </c>
      <c r="L757" s="45"/>
      <c r="M757" s="234" t="s">
        <v>1</v>
      </c>
      <c r="N757" s="235" t="s">
        <v>42</v>
      </c>
      <c r="O757" s="92"/>
      <c r="P757" s="236">
        <f>O757*H757</f>
        <v>0</v>
      </c>
      <c r="Q757" s="236">
        <v>0</v>
      </c>
      <c r="R757" s="236">
        <f>Q757*H757</f>
        <v>0</v>
      </c>
      <c r="S757" s="236">
        <v>0</v>
      </c>
      <c r="T757" s="237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8" t="s">
        <v>295</v>
      </c>
      <c r="AT757" s="238" t="s">
        <v>177</v>
      </c>
      <c r="AU757" s="238" t="s">
        <v>87</v>
      </c>
      <c r="AY757" s="18" t="s">
        <v>175</v>
      </c>
      <c r="BE757" s="239">
        <f>IF(N757="základní",J757,0)</f>
        <v>0</v>
      </c>
      <c r="BF757" s="239">
        <f>IF(N757="snížená",J757,0)</f>
        <v>0</v>
      </c>
      <c r="BG757" s="239">
        <f>IF(N757="zákl. přenesená",J757,0)</f>
        <v>0</v>
      </c>
      <c r="BH757" s="239">
        <f>IF(N757="sníž. přenesená",J757,0)</f>
        <v>0</v>
      </c>
      <c r="BI757" s="239">
        <f>IF(N757="nulová",J757,0)</f>
        <v>0</v>
      </c>
      <c r="BJ757" s="18" t="s">
        <v>85</v>
      </c>
      <c r="BK757" s="239">
        <f>ROUND(I757*H757,2)</f>
        <v>0</v>
      </c>
      <c r="BL757" s="18" t="s">
        <v>295</v>
      </c>
      <c r="BM757" s="238" t="s">
        <v>1179</v>
      </c>
    </row>
    <row r="758" s="13" customFormat="1">
      <c r="A758" s="13"/>
      <c r="B758" s="240"/>
      <c r="C758" s="241"/>
      <c r="D758" s="242" t="s">
        <v>184</v>
      </c>
      <c r="E758" s="243" t="s">
        <v>1</v>
      </c>
      <c r="F758" s="244" t="s">
        <v>969</v>
      </c>
      <c r="G758" s="241"/>
      <c r="H758" s="243" t="s">
        <v>1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0" t="s">
        <v>184</v>
      </c>
      <c r="AU758" s="250" t="s">
        <v>87</v>
      </c>
      <c r="AV758" s="13" t="s">
        <v>85</v>
      </c>
      <c r="AW758" s="13" t="s">
        <v>32</v>
      </c>
      <c r="AX758" s="13" t="s">
        <v>77</v>
      </c>
      <c r="AY758" s="250" t="s">
        <v>175</v>
      </c>
    </row>
    <row r="759" s="13" customFormat="1">
      <c r="A759" s="13"/>
      <c r="B759" s="240"/>
      <c r="C759" s="241"/>
      <c r="D759" s="242" t="s">
        <v>184</v>
      </c>
      <c r="E759" s="243" t="s">
        <v>1</v>
      </c>
      <c r="F759" s="244" t="s">
        <v>348</v>
      </c>
      <c r="G759" s="241"/>
      <c r="H759" s="243" t="s">
        <v>1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0" t="s">
        <v>184</v>
      </c>
      <c r="AU759" s="250" t="s">
        <v>87</v>
      </c>
      <c r="AV759" s="13" t="s">
        <v>85</v>
      </c>
      <c r="AW759" s="13" t="s">
        <v>32</v>
      </c>
      <c r="AX759" s="13" t="s">
        <v>77</v>
      </c>
      <c r="AY759" s="250" t="s">
        <v>175</v>
      </c>
    </row>
    <row r="760" s="14" customFormat="1">
      <c r="A760" s="14"/>
      <c r="B760" s="251"/>
      <c r="C760" s="252"/>
      <c r="D760" s="242" t="s">
        <v>184</v>
      </c>
      <c r="E760" s="253" t="s">
        <v>1</v>
      </c>
      <c r="F760" s="254" t="s">
        <v>730</v>
      </c>
      <c r="G760" s="252"/>
      <c r="H760" s="255">
        <v>20.399999999999999</v>
      </c>
      <c r="I760" s="256"/>
      <c r="J760" s="252"/>
      <c r="K760" s="252"/>
      <c r="L760" s="257"/>
      <c r="M760" s="258"/>
      <c r="N760" s="259"/>
      <c r="O760" s="259"/>
      <c r="P760" s="259"/>
      <c r="Q760" s="259"/>
      <c r="R760" s="259"/>
      <c r="S760" s="259"/>
      <c r="T760" s="26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1" t="s">
        <v>184</v>
      </c>
      <c r="AU760" s="261" t="s">
        <v>87</v>
      </c>
      <c r="AV760" s="14" t="s">
        <v>87</v>
      </c>
      <c r="AW760" s="14" t="s">
        <v>32</v>
      </c>
      <c r="AX760" s="14" t="s">
        <v>77</v>
      </c>
      <c r="AY760" s="261" t="s">
        <v>175</v>
      </c>
    </row>
    <row r="761" s="13" customFormat="1">
      <c r="A761" s="13"/>
      <c r="B761" s="240"/>
      <c r="C761" s="241"/>
      <c r="D761" s="242" t="s">
        <v>184</v>
      </c>
      <c r="E761" s="243" t="s">
        <v>1</v>
      </c>
      <c r="F761" s="244" t="s">
        <v>244</v>
      </c>
      <c r="G761" s="241"/>
      <c r="H761" s="243" t="s">
        <v>1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0" t="s">
        <v>184</v>
      </c>
      <c r="AU761" s="250" t="s">
        <v>87</v>
      </c>
      <c r="AV761" s="13" t="s">
        <v>85</v>
      </c>
      <c r="AW761" s="13" t="s">
        <v>32</v>
      </c>
      <c r="AX761" s="13" t="s">
        <v>77</v>
      </c>
      <c r="AY761" s="250" t="s">
        <v>175</v>
      </c>
    </row>
    <row r="762" s="14" customFormat="1">
      <c r="A762" s="14"/>
      <c r="B762" s="251"/>
      <c r="C762" s="252"/>
      <c r="D762" s="242" t="s">
        <v>184</v>
      </c>
      <c r="E762" s="253" t="s">
        <v>1</v>
      </c>
      <c r="F762" s="254" t="s">
        <v>731</v>
      </c>
      <c r="G762" s="252"/>
      <c r="H762" s="255">
        <v>15.99</v>
      </c>
      <c r="I762" s="256"/>
      <c r="J762" s="252"/>
      <c r="K762" s="252"/>
      <c r="L762" s="257"/>
      <c r="M762" s="258"/>
      <c r="N762" s="259"/>
      <c r="O762" s="259"/>
      <c r="P762" s="259"/>
      <c r="Q762" s="259"/>
      <c r="R762" s="259"/>
      <c r="S762" s="259"/>
      <c r="T762" s="260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1" t="s">
        <v>184</v>
      </c>
      <c r="AU762" s="261" t="s">
        <v>87</v>
      </c>
      <c r="AV762" s="14" t="s">
        <v>87</v>
      </c>
      <c r="AW762" s="14" t="s">
        <v>32</v>
      </c>
      <c r="AX762" s="14" t="s">
        <v>77</v>
      </c>
      <c r="AY762" s="261" t="s">
        <v>175</v>
      </c>
    </row>
    <row r="763" s="13" customFormat="1">
      <c r="A763" s="13"/>
      <c r="B763" s="240"/>
      <c r="C763" s="241"/>
      <c r="D763" s="242" t="s">
        <v>184</v>
      </c>
      <c r="E763" s="243" t="s">
        <v>1</v>
      </c>
      <c r="F763" s="244" t="s">
        <v>246</v>
      </c>
      <c r="G763" s="241"/>
      <c r="H763" s="243" t="s">
        <v>1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0" t="s">
        <v>184</v>
      </c>
      <c r="AU763" s="250" t="s">
        <v>87</v>
      </c>
      <c r="AV763" s="13" t="s">
        <v>85</v>
      </c>
      <c r="AW763" s="13" t="s">
        <v>32</v>
      </c>
      <c r="AX763" s="13" t="s">
        <v>77</v>
      </c>
      <c r="AY763" s="250" t="s">
        <v>175</v>
      </c>
    </row>
    <row r="764" s="14" customFormat="1">
      <c r="A764" s="14"/>
      <c r="B764" s="251"/>
      <c r="C764" s="252"/>
      <c r="D764" s="242" t="s">
        <v>184</v>
      </c>
      <c r="E764" s="253" t="s">
        <v>1</v>
      </c>
      <c r="F764" s="254" t="s">
        <v>732</v>
      </c>
      <c r="G764" s="252"/>
      <c r="H764" s="255">
        <v>18.469999999999999</v>
      </c>
      <c r="I764" s="256"/>
      <c r="J764" s="252"/>
      <c r="K764" s="252"/>
      <c r="L764" s="257"/>
      <c r="M764" s="258"/>
      <c r="N764" s="259"/>
      <c r="O764" s="259"/>
      <c r="P764" s="259"/>
      <c r="Q764" s="259"/>
      <c r="R764" s="259"/>
      <c r="S764" s="259"/>
      <c r="T764" s="26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1" t="s">
        <v>184</v>
      </c>
      <c r="AU764" s="261" t="s">
        <v>87</v>
      </c>
      <c r="AV764" s="14" t="s">
        <v>87</v>
      </c>
      <c r="AW764" s="14" t="s">
        <v>32</v>
      </c>
      <c r="AX764" s="14" t="s">
        <v>77</v>
      </c>
      <c r="AY764" s="261" t="s">
        <v>175</v>
      </c>
    </row>
    <row r="765" s="13" customFormat="1">
      <c r="A765" s="13"/>
      <c r="B765" s="240"/>
      <c r="C765" s="241"/>
      <c r="D765" s="242" t="s">
        <v>184</v>
      </c>
      <c r="E765" s="243" t="s">
        <v>1</v>
      </c>
      <c r="F765" s="244" t="s">
        <v>250</v>
      </c>
      <c r="G765" s="241"/>
      <c r="H765" s="243" t="s">
        <v>1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0" t="s">
        <v>184</v>
      </c>
      <c r="AU765" s="250" t="s">
        <v>87</v>
      </c>
      <c r="AV765" s="13" t="s">
        <v>85</v>
      </c>
      <c r="AW765" s="13" t="s">
        <v>32</v>
      </c>
      <c r="AX765" s="13" t="s">
        <v>77</v>
      </c>
      <c r="AY765" s="250" t="s">
        <v>175</v>
      </c>
    </row>
    <row r="766" s="14" customFormat="1">
      <c r="A766" s="14"/>
      <c r="B766" s="251"/>
      <c r="C766" s="252"/>
      <c r="D766" s="242" t="s">
        <v>184</v>
      </c>
      <c r="E766" s="253" t="s">
        <v>1</v>
      </c>
      <c r="F766" s="254" t="s">
        <v>733</v>
      </c>
      <c r="G766" s="252"/>
      <c r="H766" s="255">
        <v>8.9000000000000004</v>
      </c>
      <c r="I766" s="256"/>
      <c r="J766" s="252"/>
      <c r="K766" s="252"/>
      <c r="L766" s="257"/>
      <c r="M766" s="258"/>
      <c r="N766" s="259"/>
      <c r="O766" s="259"/>
      <c r="P766" s="259"/>
      <c r="Q766" s="259"/>
      <c r="R766" s="259"/>
      <c r="S766" s="259"/>
      <c r="T766" s="26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1" t="s">
        <v>184</v>
      </c>
      <c r="AU766" s="261" t="s">
        <v>87</v>
      </c>
      <c r="AV766" s="14" t="s">
        <v>87</v>
      </c>
      <c r="AW766" s="14" t="s">
        <v>32</v>
      </c>
      <c r="AX766" s="14" t="s">
        <v>77</v>
      </c>
      <c r="AY766" s="261" t="s">
        <v>175</v>
      </c>
    </row>
    <row r="767" s="13" customFormat="1">
      <c r="A767" s="13"/>
      <c r="B767" s="240"/>
      <c r="C767" s="241"/>
      <c r="D767" s="242" t="s">
        <v>184</v>
      </c>
      <c r="E767" s="243" t="s">
        <v>1</v>
      </c>
      <c r="F767" s="244" t="s">
        <v>734</v>
      </c>
      <c r="G767" s="241"/>
      <c r="H767" s="243" t="s">
        <v>1</v>
      </c>
      <c r="I767" s="245"/>
      <c r="J767" s="241"/>
      <c r="K767" s="241"/>
      <c r="L767" s="246"/>
      <c r="M767" s="247"/>
      <c r="N767" s="248"/>
      <c r="O767" s="248"/>
      <c r="P767" s="248"/>
      <c r="Q767" s="248"/>
      <c r="R767" s="248"/>
      <c r="S767" s="248"/>
      <c r="T767" s="249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0" t="s">
        <v>184</v>
      </c>
      <c r="AU767" s="250" t="s">
        <v>87</v>
      </c>
      <c r="AV767" s="13" t="s">
        <v>85</v>
      </c>
      <c r="AW767" s="13" t="s">
        <v>32</v>
      </c>
      <c r="AX767" s="13" t="s">
        <v>77</v>
      </c>
      <c r="AY767" s="250" t="s">
        <v>175</v>
      </c>
    </row>
    <row r="768" s="14" customFormat="1">
      <c r="A768" s="14"/>
      <c r="B768" s="251"/>
      <c r="C768" s="252"/>
      <c r="D768" s="242" t="s">
        <v>184</v>
      </c>
      <c r="E768" s="253" t="s">
        <v>1</v>
      </c>
      <c r="F768" s="254" t="s">
        <v>735</v>
      </c>
      <c r="G768" s="252"/>
      <c r="H768" s="255">
        <v>10.880000000000001</v>
      </c>
      <c r="I768" s="256"/>
      <c r="J768" s="252"/>
      <c r="K768" s="252"/>
      <c r="L768" s="257"/>
      <c r="M768" s="258"/>
      <c r="N768" s="259"/>
      <c r="O768" s="259"/>
      <c r="P768" s="259"/>
      <c r="Q768" s="259"/>
      <c r="R768" s="259"/>
      <c r="S768" s="259"/>
      <c r="T768" s="26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1" t="s">
        <v>184</v>
      </c>
      <c r="AU768" s="261" t="s">
        <v>87</v>
      </c>
      <c r="AV768" s="14" t="s">
        <v>87</v>
      </c>
      <c r="AW768" s="14" t="s">
        <v>32</v>
      </c>
      <c r="AX768" s="14" t="s">
        <v>77</v>
      </c>
      <c r="AY768" s="261" t="s">
        <v>175</v>
      </c>
    </row>
    <row r="769" s="13" customFormat="1">
      <c r="A769" s="13"/>
      <c r="B769" s="240"/>
      <c r="C769" s="241"/>
      <c r="D769" s="242" t="s">
        <v>184</v>
      </c>
      <c r="E769" s="243" t="s">
        <v>1</v>
      </c>
      <c r="F769" s="244" t="s">
        <v>736</v>
      </c>
      <c r="G769" s="241"/>
      <c r="H769" s="243" t="s">
        <v>1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0" t="s">
        <v>184</v>
      </c>
      <c r="AU769" s="250" t="s">
        <v>87</v>
      </c>
      <c r="AV769" s="13" t="s">
        <v>85</v>
      </c>
      <c r="AW769" s="13" t="s">
        <v>32</v>
      </c>
      <c r="AX769" s="13" t="s">
        <v>77</v>
      </c>
      <c r="AY769" s="250" t="s">
        <v>175</v>
      </c>
    </row>
    <row r="770" s="14" customFormat="1">
      <c r="A770" s="14"/>
      <c r="B770" s="251"/>
      <c r="C770" s="252"/>
      <c r="D770" s="242" t="s">
        <v>184</v>
      </c>
      <c r="E770" s="253" t="s">
        <v>1</v>
      </c>
      <c r="F770" s="254" t="s">
        <v>737</v>
      </c>
      <c r="G770" s="252"/>
      <c r="H770" s="255">
        <v>14.460000000000001</v>
      </c>
      <c r="I770" s="256"/>
      <c r="J770" s="252"/>
      <c r="K770" s="252"/>
      <c r="L770" s="257"/>
      <c r="M770" s="258"/>
      <c r="N770" s="259"/>
      <c r="O770" s="259"/>
      <c r="P770" s="259"/>
      <c r="Q770" s="259"/>
      <c r="R770" s="259"/>
      <c r="S770" s="259"/>
      <c r="T770" s="260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1" t="s">
        <v>184</v>
      </c>
      <c r="AU770" s="261" t="s">
        <v>87</v>
      </c>
      <c r="AV770" s="14" t="s">
        <v>87</v>
      </c>
      <c r="AW770" s="14" t="s">
        <v>32</v>
      </c>
      <c r="AX770" s="14" t="s">
        <v>77</v>
      </c>
      <c r="AY770" s="261" t="s">
        <v>175</v>
      </c>
    </row>
    <row r="771" s="16" customFormat="1">
      <c r="A771" s="16"/>
      <c r="B771" s="273"/>
      <c r="C771" s="274"/>
      <c r="D771" s="242" t="s">
        <v>184</v>
      </c>
      <c r="E771" s="275" t="s">
        <v>1</v>
      </c>
      <c r="F771" s="276" t="s">
        <v>208</v>
      </c>
      <c r="G771" s="274"/>
      <c r="H771" s="277">
        <v>89.099999999999994</v>
      </c>
      <c r="I771" s="278"/>
      <c r="J771" s="274"/>
      <c r="K771" s="274"/>
      <c r="L771" s="279"/>
      <c r="M771" s="280"/>
      <c r="N771" s="281"/>
      <c r="O771" s="281"/>
      <c r="P771" s="281"/>
      <c r="Q771" s="281"/>
      <c r="R771" s="281"/>
      <c r="S771" s="281"/>
      <c r="T771" s="282"/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T771" s="283" t="s">
        <v>184</v>
      </c>
      <c r="AU771" s="283" t="s">
        <v>87</v>
      </c>
      <c r="AV771" s="16" t="s">
        <v>192</v>
      </c>
      <c r="AW771" s="16" t="s">
        <v>32</v>
      </c>
      <c r="AX771" s="16" t="s">
        <v>77</v>
      </c>
      <c r="AY771" s="283" t="s">
        <v>175</v>
      </c>
    </row>
    <row r="772" s="13" customFormat="1">
      <c r="A772" s="13"/>
      <c r="B772" s="240"/>
      <c r="C772" s="241"/>
      <c r="D772" s="242" t="s">
        <v>184</v>
      </c>
      <c r="E772" s="243" t="s">
        <v>1</v>
      </c>
      <c r="F772" s="244" t="s">
        <v>209</v>
      </c>
      <c r="G772" s="241"/>
      <c r="H772" s="243" t="s">
        <v>1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0" t="s">
        <v>184</v>
      </c>
      <c r="AU772" s="250" t="s">
        <v>87</v>
      </c>
      <c r="AV772" s="13" t="s">
        <v>85</v>
      </c>
      <c r="AW772" s="13" t="s">
        <v>32</v>
      </c>
      <c r="AX772" s="13" t="s">
        <v>77</v>
      </c>
      <c r="AY772" s="250" t="s">
        <v>175</v>
      </c>
    </row>
    <row r="773" s="13" customFormat="1">
      <c r="A773" s="13"/>
      <c r="B773" s="240"/>
      <c r="C773" s="241"/>
      <c r="D773" s="242" t="s">
        <v>184</v>
      </c>
      <c r="E773" s="243" t="s">
        <v>1</v>
      </c>
      <c r="F773" s="244" t="s">
        <v>256</v>
      </c>
      <c r="G773" s="241"/>
      <c r="H773" s="243" t="s">
        <v>1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0" t="s">
        <v>184</v>
      </c>
      <c r="AU773" s="250" t="s">
        <v>87</v>
      </c>
      <c r="AV773" s="13" t="s">
        <v>85</v>
      </c>
      <c r="AW773" s="13" t="s">
        <v>32</v>
      </c>
      <c r="AX773" s="13" t="s">
        <v>77</v>
      </c>
      <c r="AY773" s="250" t="s">
        <v>175</v>
      </c>
    </row>
    <row r="774" s="14" customFormat="1">
      <c r="A774" s="14"/>
      <c r="B774" s="251"/>
      <c r="C774" s="252"/>
      <c r="D774" s="242" t="s">
        <v>184</v>
      </c>
      <c r="E774" s="253" t="s">
        <v>1</v>
      </c>
      <c r="F774" s="254" t="s">
        <v>1000</v>
      </c>
      <c r="G774" s="252"/>
      <c r="H774" s="255">
        <v>26.690000000000001</v>
      </c>
      <c r="I774" s="256"/>
      <c r="J774" s="252"/>
      <c r="K774" s="252"/>
      <c r="L774" s="257"/>
      <c r="M774" s="258"/>
      <c r="N774" s="259"/>
      <c r="O774" s="259"/>
      <c r="P774" s="259"/>
      <c r="Q774" s="259"/>
      <c r="R774" s="259"/>
      <c r="S774" s="259"/>
      <c r="T774" s="26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1" t="s">
        <v>184</v>
      </c>
      <c r="AU774" s="261" t="s">
        <v>87</v>
      </c>
      <c r="AV774" s="14" t="s">
        <v>87</v>
      </c>
      <c r="AW774" s="14" t="s">
        <v>32</v>
      </c>
      <c r="AX774" s="14" t="s">
        <v>77</v>
      </c>
      <c r="AY774" s="261" t="s">
        <v>175</v>
      </c>
    </row>
    <row r="775" s="13" customFormat="1">
      <c r="A775" s="13"/>
      <c r="B775" s="240"/>
      <c r="C775" s="241"/>
      <c r="D775" s="242" t="s">
        <v>184</v>
      </c>
      <c r="E775" s="243" t="s">
        <v>1</v>
      </c>
      <c r="F775" s="244" t="s">
        <v>523</v>
      </c>
      <c r="G775" s="241"/>
      <c r="H775" s="243" t="s">
        <v>1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0" t="s">
        <v>184</v>
      </c>
      <c r="AU775" s="250" t="s">
        <v>87</v>
      </c>
      <c r="AV775" s="13" t="s">
        <v>85</v>
      </c>
      <c r="AW775" s="13" t="s">
        <v>32</v>
      </c>
      <c r="AX775" s="13" t="s">
        <v>77</v>
      </c>
      <c r="AY775" s="250" t="s">
        <v>175</v>
      </c>
    </row>
    <row r="776" s="14" customFormat="1">
      <c r="A776" s="14"/>
      <c r="B776" s="251"/>
      <c r="C776" s="252"/>
      <c r="D776" s="242" t="s">
        <v>184</v>
      </c>
      <c r="E776" s="253" t="s">
        <v>1</v>
      </c>
      <c r="F776" s="254" t="s">
        <v>743</v>
      </c>
      <c r="G776" s="252"/>
      <c r="H776" s="255">
        <v>15.539999999999999</v>
      </c>
      <c r="I776" s="256"/>
      <c r="J776" s="252"/>
      <c r="K776" s="252"/>
      <c r="L776" s="257"/>
      <c r="M776" s="258"/>
      <c r="N776" s="259"/>
      <c r="O776" s="259"/>
      <c r="P776" s="259"/>
      <c r="Q776" s="259"/>
      <c r="R776" s="259"/>
      <c r="S776" s="259"/>
      <c r="T776" s="26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1" t="s">
        <v>184</v>
      </c>
      <c r="AU776" s="261" t="s">
        <v>87</v>
      </c>
      <c r="AV776" s="14" t="s">
        <v>87</v>
      </c>
      <c r="AW776" s="14" t="s">
        <v>32</v>
      </c>
      <c r="AX776" s="14" t="s">
        <v>77</v>
      </c>
      <c r="AY776" s="261" t="s">
        <v>175</v>
      </c>
    </row>
    <row r="777" s="13" customFormat="1">
      <c r="A777" s="13"/>
      <c r="B777" s="240"/>
      <c r="C777" s="241"/>
      <c r="D777" s="242" t="s">
        <v>184</v>
      </c>
      <c r="E777" s="243" t="s">
        <v>1</v>
      </c>
      <c r="F777" s="244" t="s">
        <v>258</v>
      </c>
      <c r="G777" s="241"/>
      <c r="H777" s="243" t="s">
        <v>1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0" t="s">
        <v>184</v>
      </c>
      <c r="AU777" s="250" t="s">
        <v>87</v>
      </c>
      <c r="AV777" s="13" t="s">
        <v>85</v>
      </c>
      <c r="AW777" s="13" t="s">
        <v>32</v>
      </c>
      <c r="AX777" s="13" t="s">
        <v>77</v>
      </c>
      <c r="AY777" s="250" t="s">
        <v>175</v>
      </c>
    </row>
    <row r="778" s="14" customFormat="1">
      <c r="A778" s="14"/>
      <c r="B778" s="251"/>
      <c r="C778" s="252"/>
      <c r="D778" s="242" t="s">
        <v>184</v>
      </c>
      <c r="E778" s="253" t="s">
        <v>1</v>
      </c>
      <c r="F778" s="254" t="s">
        <v>748</v>
      </c>
      <c r="G778" s="252"/>
      <c r="H778" s="255">
        <v>7.5800000000000001</v>
      </c>
      <c r="I778" s="256"/>
      <c r="J778" s="252"/>
      <c r="K778" s="252"/>
      <c r="L778" s="257"/>
      <c r="M778" s="258"/>
      <c r="N778" s="259"/>
      <c r="O778" s="259"/>
      <c r="P778" s="259"/>
      <c r="Q778" s="259"/>
      <c r="R778" s="259"/>
      <c r="S778" s="259"/>
      <c r="T778" s="26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1" t="s">
        <v>184</v>
      </c>
      <c r="AU778" s="261" t="s">
        <v>87</v>
      </c>
      <c r="AV778" s="14" t="s">
        <v>87</v>
      </c>
      <c r="AW778" s="14" t="s">
        <v>32</v>
      </c>
      <c r="AX778" s="14" t="s">
        <v>77</v>
      </c>
      <c r="AY778" s="261" t="s">
        <v>175</v>
      </c>
    </row>
    <row r="779" s="13" customFormat="1">
      <c r="A779" s="13"/>
      <c r="B779" s="240"/>
      <c r="C779" s="241"/>
      <c r="D779" s="242" t="s">
        <v>184</v>
      </c>
      <c r="E779" s="243" t="s">
        <v>1</v>
      </c>
      <c r="F779" s="244" t="s">
        <v>749</v>
      </c>
      <c r="G779" s="241"/>
      <c r="H779" s="243" t="s">
        <v>1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0" t="s">
        <v>184</v>
      </c>
      <c r="AU779" s="250" t="s">
        <v>87</v>
      </c>
      <c r="AV779" s="13" t="s">
        <v>85</v>
      </c>
      <c r="AW779" s="13" t="s">
        <v>32</v>
      </c>
      <c r="AX779" s="13" t="s">
        <v>77</v>
      </c>
      <c r="AY779" s="250" t="s">
        <v>175</v>
      </c>
    </row>
    <row r="780" s="14" customFormat="1">
      <c r="A780" s="14"/>
      <c r="B780" s="251"/>
      <c r="C780" s="252"/>
      <c r="D780" s="242" t="s">
        <v>184</v>
      </c>
      <c r="E780" s="253" t="s">
        <v>1</v>
      </c>
      <c r="F780" s="254" t="s">
        <v>750</v>
      </c>
      <c r="G780" s="252"/>
      <c r="H780" s="255">
        <v>1.75</v>
      </c>
      <c r="I780" s="256"/>
      <c r="J780" s="252"/>
      <c r="K780" s="252"/>
      <c r="L780" s="257"/>
      <c r="M780" s="258"/>
      <c r="N780" s="259"/>
      <c r="O780" s="259"/>
      <c r="P780" s="259"/>
      <c r="Q780" s="259"/>
      <c r="R780" s="259"/>
      <c r="S780" s="259"/>
      <c r="T780" s="26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1" t="s">
        <v>184</v>
      </c>
      <c r="AU780" s="261" t="s">
        <v>87</v>
      </c>
      <c r="AV780" s="14" t="s">
        <v>87</v>
      </c>
      <c r="AW780" s="14" t="s">
        <v>32</v>
      </c>
      <c r="AX780" s="14" t="s">
        <v>77</v>
      </c>
      <c r="AY780" s="261" t="s">
        <v>175</v>
      </c>
    </row>
    <row r="781" s="16" customFormat="1">
      <c r="A781" s="16"/>
      <c r="B781" s="273"/>
      <c r="C781" s="274"/>
      <c r="D781" s="242" t="s">
        <v>184</v>
      </c>
      <c r="E781" s="275" t="s">
        <v>1</v>
      </c>
      <c r="F781" s="276" t="s">
        <v>208</v>
      </c>
      <c r="G781" s="274"/>
      <c r="H781" s="277">
        <v>51.560000000000002</v>
      </c>
      <c r="I781" s="278"/>
      <c r="J781" s="274"/>
      <c r="K781" s="274"/>
      <c r="L781" s="279"/>
      <c r="M781" s="280"/>
      <c r="N781" s="281"/>
      <c r="O781" s="281"/>
      <c r="P781" s="281"/>
      <c r="Q781" s="281"/>
      <c r="R781" s="281"/>
      <c r="S781" s="281"/>
      <c r="T781" s="282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T781" s="283" t="s">
        <v>184</v>
      </c>
      <c r="AU781" s="283" t="s">
        <v>87</v>
      </c>
      <c r="AV781" s="16" t="s">
        <v>192</v>
      </c>
      <c r="AW781" s="16" t="s">
        <v>32</v>
      </c>
      <c r="AX781" s="16" t="s">
        <v>77</v>
      </c>
      <c r="AY781" s="283" t="s">
        <v>175</v>
      </c>
    </row>
    <row r="782" s="13" customFormat="1">
      <c r="A782" s="13"/>
      <c r="B782" s="240"/>
      <c r="C782" s="241"/>
      <c r="D782" s="242" t="s">
        <v>184</v>
      </c>
      <c r="E782" s="243" t="s">
        <v>1</v>
      </c>
      <c r="F782" s="244" t="s">
        <v>1180</v>
      </c>
      <c r="G782" s="241"/>
      <c r="H782" s="243" t="s">
        <v>1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0" t="s">
        <v>184</v>
      </c>
      <c r="AU782" s="250" t="s">
        <v>87</v>
      </c>
      <c r="AV782" s="13" t="s">
        <v>85</v>
      </c>
      <c r="AW782" s="13" t="s">
        <v>32</v>
      </c>
      <c r="AX782" s="13" t="s">
        <v>77</v>
      </c>
      <c r="AY782" s="250" t="s">
        <v>175</v>
      </c>
    </row>
    <row r="783" s="13" customFormat="1">
      <c r="A783" s="13"/>
      <c r="B783" s="240"/>
      <c r="C783" s="241"/>
      <c r="D783" s="242" t="s">
        <v>184</v>
      </c>
      <c r="E783" s="243" t="s">
        <v>1</v>
      </c>
      <c r="F783" s="244" t="s">
        <v>741</v>
      </c>
      <c r="G783" s="241"/>
      <c r="H783" s="243" t="s">
        <v>1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0" t="s">
        <v>184</v>
      </c>
      <c r="AU783" s="250" t="s">
        <v>87</v>
      </c>
      <c r="AV783" s="13" t="s">
        <v>85</v>
      </c>
      <c r="AW783" s="13" t="s">
        <v>32</v>
      </c>
      <c r="AX783" s="13" t="s">
        <v>77</v>
      </c>
      <c r="AY783" s="250" t="s">
        <v>175</v>
      </c>
    </row>
    <row r="784" s="14" customFormat="1">
      <c r="A784" s="14"/>
      <c r="B784" s="251"/>
      <c r="C784" s="252"/>
      <c r="D784" s="242" t="s">
        <v>184</v>
      </c>
      <c r="E784" s="253" t="s">
        <v>1</v>
      </c>
      <c r="F784" s="254" t="s">
        <v>742</v>
      </c>
      <c r="G784" s="252"/>
      <c r="H784" s="255">
        <v>17.329999999999998</v>
      </c>
      <c r="I784" s="256"/>
      <c r="J784" s="252"/>
      <c r="K784" s="252"/>
      <c r="L784" s="257"/>
      <c r="M784" s="258"/>
      <c r="N784" s="259"/>
      <c r="O784" s="259"/>
      <c r="P784" s="259"/>
      <c r="Q784" s="259"/>
      <c r="R784" s="259"/>
      <c r="S784" s="259"/>
      <c r="T784" s="260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1" t="s">
        <v>184</v>
      </c>
      <c r="AU784" s="261" t="s">
        <v>87</v>
      </c>
      <c r="AV784" s="14" t="s">
        <v>87</v>
      </c>
      <c r="AW784" s="14" t="s">
        <v>32</v>
      </c>
      <c r="AX784" s="14" t="s">
        <v>77</v>
      </c>
      <c r="AY784" s="261" t="s">
        <v>175</v>
      </c>
    </row>
    <row r="785" s="13" customFormat="1">
      <c r="A785" s="13"/>
      <c r="B785" s="240"/>
      <c r="C785" s="241"/>
      <c r="D785" s="242" t="s">
        <v>184</v>
      </c>
      <c r="E785" s="243" t="s">
        <v>1</v>
      </c>
      <c r="F785" s="244" t="s">
        <v>527</v>
      </c>
      <c r="G785" s="241"/>
      <c r="H785" s="243" t="s">
        <v>1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0" t="s">
        <v>184</v>
      </c>
      <c r="AU785" s="250" t="s">
        <v>87</v>
      </c>
      <c r="AV785" s="13" t="s">
        <v>85</v>
      </c>
      <c r="AW785" s="13" t="s">
        <v>32</v>
      </c>
      <c r="AX785" s="13" t="s">
        <v>77</v>
      </c>
      <c r="AY785" s="250" t="s">
        <v>175</v>
      </c>
    </row>
    <row r="786" s="14" customFormat="1">
      <c r="A786" s="14"/>
      <c r="B786" s="251"/>
      <c r="C786" s="252"/>
      <c r="D786" s="242" t="s">
        <v>184</v>
      </c>
      <c r="E786" s="253" t="s">
        <v>1</v>
      </c>
      <c r="F786" s="254" t="s">
        <v>743</v>
      </c>
      <c r="G786" s="252"/>
      <c r="H786" s="255">
        <v>15.539999999999999</v>
      </c>
      <c r="I786" s="256"/>
      <c r="J786" s="252"/>
      <c r="K786" s="252"/>
      <c r="L786" s="257"/>
      <c r="M786" s="258"/>
      <c r="N786" s="259"/>
      <c r="O786" s="259"/>
      <c r="P786" s="259"/>
      <c r="Q786" s="259"/>
      <c r="R786" s="259"/>
      <c r="S786" s="259"/>
      <c r="T786" s="260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61" t="s">
        <v>184</v>
      </c>
      <c r="AU786" s="261" t="s">
        <v>87</v>
      </c>
      <c r="AV786" s="14" t="s">
        <v>87</v>
      </c>
      <c r="AW786" s="14" t="s">
        <v>32</v>
      </c>
      <c r="AX786" s="14" t="s">
        <v>77</v>
      </c>
      <c r="AY786" s="261" t="s">
        <v>175</v>
      </c>
    </row>
    <row r="787" s="13" customFormat="1">
      <c r="A787" s="13"/>
      <c r="B787" s="240"/>
      <c r="C787" s="241"/>
      <c r="D787" s="242" t="s">
        <v>184</v>
      </c>
      <c r="E787" s="243" t="s">
        <v>1</v>
      </c>
      <c r="F787" s="244" t="s">
        <v>529</v>
      </c>
      <c r="G787" s="241"/>
      <c r="H787" s="243" t="s">
        <v>1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0" t="s">
        <v>184</v>
      </c>
      <c r="AU787" s="250" t="s">
        <v>87</v>
      </c>
      <c r="AV787" s="13" t="s">
        <v>85</v>
      </c>
      <c r="AW787" s="13" t="s">
        <v>32</v>
      </c>
      <c r="AX787" s="13" t="s">
        <v>77</v>
      </c>
      <c r="AY787" s="250" t="s">
        <v>175</v>
      </c>
    </row>
    <row r="788" s="14" customFormat="1">
      <c r="A788" s="14"/>
      <c r="B788" s="251"/>
      <c r="C788" s="252"/>
      <c r="D788" s="242" t="s">
        <v>184</v>
      </c>
      <c r="E788" s="253" t="s">
        <v>1</v>
      </c>
      <c r="F788" s="254" t="s">
        <v>745</v>
      </c>
      <c r="G788" s="252"/>
      <c r="H788" s="255">
        <v>20.129999999999999</v>
      </c>
      <c r="I788" s="256"/>
      <c r="J788" s="252"/>
      <c r="K788" s="252"/>
      <c r="L788" s="257"/>
      <c r="M788" s="258"/>
      <c r="N788" s="259"/>
      <c r="O788" s="259"/>
      <c r="P788" s="259"/>
      <c r="Q788" s="259"/>
      <c r="R788" s="259"/>
      <c r="S788" s="259"/>
      <c r="T788" s="26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1" t="s">
        <v>184</v>
      </c>
      <c r="AU788" s="261" t="s">
        <v>87</v>
      </c>
      <c r="AV788" s="14" t="s">
        <v>87</v>
      </c>
      <c r="AW788" s="14" t="s">
        <v>32</v>
      </c>
      <c r="AX788" s="14" t="s">
        <v>77</v>
      </c>
      <c r="AY788" s="261" t="s">
        <v>175</v>
      </c>
    </row>
    <row r="789" s="13" customFormat="1">
      <c r="A789" s="13"/>
      <c r="B789" s="240"/>
      <c r="C789" s="241"/>
      <c r="D789" s="242" t="s">
        <v>184</v>
      </c>
      <c r="E789" s="243" t="s">
        <v>1</v>
      </c>
      <c r="F789" s="244" t="s">
        <v>531</v>
      </c>
      <c r="G789" s="241"/>
      <c r="H789" s="243" t="s">
        <v>1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0" t="s">
        <v>184</v>
      </c>
      <c r="AU789" s="250" t="s">
        <v>87</v>
      </c>
      <c r="AV789" s="13" t="s">
        <v>85</v>
      </c>
      <c r="AW789" s="13" t="s">
        <v>32</v>
      </c>
      <c r="AX789" s="13" t="s">
        <v>77</v>
      </c>
      <c r="AY789" s="250" t="s">
        <v>175</v>
      </c>
    </row>
    <row r="790" s="14" customFormat="1">
      <c r="A790" s="14"/>
      <c r="B790" s="251"/>
      <c r="C790" s="252"/>
      <c r="D790" s="242" t="s">
        <v>184</v>
      </c>
      <c r="E790" s="253" t="s">
        <v>1</v>
      </c>
      <c r="F790" s="254" t="s">
        <v>746</v>
      </c>
      <c r="G790" s="252"/>
      <c r="H790" s="255">
        <v>18.789999999999999</v>
      </c>
      <c r="I790" s="256"/>
      <c r="J790" s="252"/>
      <c r="K790" s="252"/>
      <c r="L790" s="257"/>
      <c r="M790" s="258"/>
      <c r="N790" s="259"/>
      <c r="O790" s="259"/>
      <c r="P790" s="259"/>
      <c r="Q790" s="259"/>
      <c r="R790" s="259"/>
      <c r="S790" s="259"/>
      <c r="T790" s="260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1" t="s">
        <v>184</v>
      </c>
      <c r="AU790" s="261" t="s">
        <v>87</v>
      </c>
      <c r="AV790" s="14" t="s">
        <v>87</v>
      </c>
      <c r="AW790" s="14" t="s">
        <v>32</v>
      </c>
      <c r="AX790" s="14" t="s">
        <v>77</v>
      </c>
      <c r="AY790" s="261" t="s">
        <v>175</v>
      </c>
    </row>
    <row r="791" s="13" customFormat="1">
      <c r="A791" s="13"/>
      <c r="B791" s="240"/>
      <c r="C791" s="241"/>
      <c r="D791" s="242" t="s">
        <v>184</v>
      </c>
      <c r="E791" s="243" t="s">
        <v>1</v>
      </c>
      <c r="F791" s="244" t="s">
        <v>533</v>
      </c>
      <c r="G791" s="241"/>
      <c r="H791" s="243" t="s">
        <v>1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0" t="s">
        <v>184</v>
      </c>
      <c r="AU791" s="250" t="s">
        <v>87</v>
      </c>
      <c r="AV791" s="13" t="s">
        <v>85</v>
      </c>
      <c r="AW791" s="13" t="s">
        <v>32</v>
      </c>
      <c r="AX791" s="13" t="s">
        <v>77</v>
      </c>
      <c r="AY791" s="250" t="s">
        <v>175</v>
      </c>
    </row>
    <row r="792" s="14" customFormat="1">
      <c r="A792" s="14"/>
      <c r="B792" s="251"/>
      <c r="C792" s="252"/>
      <c r="D792" s="242" t="s">
        <v>184</v>
      </c>
      <c r="E792" s="253" t="s">
        <v>1</v>
      </c>
      <c r="F792" s="254" t="s">
        <v>1001</v>
      </c>
      <c r="G792" s="252"/>
      <c r="H792" s="255">
        <v>14.24</v>
      </c>
      <c r="I792" s="256"/>
      <c r="J792" s="252"/>
      <c r="K792" s="252"/>
      <c r="L792" s="257"/>
      <c r="M792" s="258"/>
      <c r="N792" s="259"/>
      <c r="O792" s="259"/>
      <c r="P792" s="259"/>
      <c r="Q792" s="259"/>
      <c r="R792" s="259"/>
      <c r="S792" s="259"/>
      <c r="T792" s="260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1" t="s">
        <v>184</v>
      </c>
      <c r="AU792" s="261" t="s">
        <v>87</v>
      </c>
      <c r="AV792" s="14" t="s">
        <v>87</v>
      </c>
      <c r="AW792" s="14" t="s">
        <v>32</v>
      </c>
      <c r="AX792" s="14" t="s">
        <v>77</v>
      </c>
      <c r="AY792" s="261" t="s">
        <v>175</v>
      </c>
    </row>
    <row r="793" s="13" customFormat="1">
      <c r="A793" s="13"/>
      <c r="B793" s="240"/>
      <c r="C793" s="241"/>
      <c r="D793" s="242" t="s">
        <v>184</v>
      </c>
      <c r="E793" s="243" t="s">
        <v>1</v>
      </c>
      <c r="F793" s="244" t="s">
        <v>535</v>
      </c>
      <c r="G793" s="241"/>
      <c r="H793" s="243" t="s">
        <v>1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0" t="s">
        <v>184</v>
      </c>
      <c r="AU793" s="250" t="s">
        <v>87</v>
      </c>
      <c r="AV793" s="13" t="s">
        <v>85</v>
      </c>
      <c r="AW793" s="13" t="s">
        <v>32</v>
      </c>
      <c r="AX793" s="13" t="s">
        <v>77</v>
      </c>
      <c r="AY793" s="250" t="s">
        <v>175</v>
      </c>
    </row>
    <row r="794" s="14" customFormat="1">
      <c r="A794" s="14"/>
      <c r="B794" s="251"/>
      <c r="C794" s="252"/>
      <c r="D794" s="242" t="s">
        <v>184</v>
      </c>
      <c r="E794" s="253" t="s">
        <v>1</v>
      </c>
      <c r="F794" s="254" t="s">
        <v>747</v>
      </c>
      <c r="G794" s="252"/>
      <c r="H794" s="255">
        <v>22.789999999999999</v>
      </c>
      <c r="I794" s="256"/>
      <c r="J794" s="252"/>
      <c r="K794" s="252"/>
      <c r="L794" s="257"/>
      <c r="M794" s="258"/>
      <c r="N794" s="259"/>
      <c r="O794" s="259"/>
      <c r="P794" s="259"/>
      <c r="Q794" s="259"/>
      <c r="R794" s="259"/>
      <c r="S794" s="259"/>
      <c r="T794" s="260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1" t="s">
        <v>184</v>
      </c>
      <c r="AU794" s="261" t="s">
        <v>87</v>
      </c>
      <c r="AV794" s="14" t="s">
        <v>87</v>
      </c>
      <c r="AW794" s="14" t="s">
        <v>32</v>
      </c>
      <c r="AX794" s="14" t="s">
        <v>77</v>
      </c>
      <c r="AY794" s="261" t="s">
        <v>175</v>
      </c>
    </row>
    <row r="795" s="16" customFormat="1">
      <c r="A795" s="16"/>
      <c r="B795" s="273"/>
      <c r="C795" s="274"/>
      <c r="D795" s="242" t="s">
        <v>184</v>
      </c>
      <c r="E795" s="275" t="s">
        <v>1</v>
      </c>
      <c r="F795" s="276" t="s">
        <v>208</v>
      </c>
      <c r="G795" s="274"/>
      <c r="H795" s="277">
        <v>108.81999999999999</v>
      </c>
      <c r="I795" s="278"/>
      <c r="J795" s="274"/>
      <c r="K795" s="274"/>
      <c r="L795" s="279"/>
      <c r="M795" s="280"/>
      <c r="N795" s="281"/>
      <c r="O795" s="281"/>
      <c r="P795" s="281"/>
      <c r="Q795" s="281"/>
      <c r="R795" s="281"/>
      <c r="S795" s="281"/>
      <c r="T795" s="282"/>
      <c r="U795" s="16"/>
      <c r="V795" s="16"/>
      <c r="W795" s="16"/>
      <c r="X795" s="16"/>
      <c r="Y795" s="16"/>
      <c r="Z795" s="16"/>
      <c r="AA795" s="16"/>
      <c r="AB795" s="16"/>
      <c r="AC795" s="16"/>
      <c r="AD795" s="16"/>
      <c r="AE795" s="16"/>
      <c r="AT795" s="283" t="s">
        <v>184</v>
      </c>
      <c r="AU795" s="283" t="s">
        <v>87</v>
      </c>
      <c r="AV795" s="16" t="s">
        <v>192</v>
      </c>
      <c r="AW795" s="16" t="s">
        <v>32</v>
      </c>
      <c r="AX795" s="16" t="s">
        <v>77</v>
      </c>
      <c r="AY795" s="283" t="s">
        <v>175</v>
      </c>
    </row>
    <row r="796" s="15" customFormat="1">
      <c r="A796" s="15"/>
      <c r="B796" s="262"/>
      <c r="C796" s="263"/>
      <c r="D796" s="242" t="s">
        <v>184</v>
      </c>
      <c r="E796" s="264" t="s">
        <v>1</v>
      </c>
      <c r="F796" s="265" t="s">
        <v>191</v>
      </c>
      <c r="G796" s="263"/>
      <c r="H796" s="266">
        <v>249.47999999999999</v>
      </c>
      <c r="I796" s="267"/>
      <c r="J796" s="263"/>
      <c r="K796" s="263"/>
      <c r="L796" s="268"/>
      <c r="M796" s="269"/>
      <c r="N796" s="270"/>
      <c r="O796" s="270"/>
      <c r="P796" s="270"/>
      <c r="Q796" s="270"/>
      <c r="R796" s="270"/>
      <c r="S796" s="270"/>
      <c r="T796" s="271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72" t="s">
        <v>184</v>
      </c>
      <c r="AU796" s="272" t="s">
        <v>87</v>
      </c>
      <c r="AV796" s="15" t="s">
        <v>182</v>
      </c>
      <c r="AW796" s="15" t="s">
        <v>32</v>
      </c>
      <c r="AX796" s="15" t="s">
        <v>85</v>
      </c>
      <c r="AY796" s="272" t="s">
        <v>175</v>
      </c>
    </row>
    <row r="797" s="2" customFormat="1" ht="16.5" customHeight="1">
      <c r="A797" s="39"/>
      <c r="B797" s="40"/>
      <c r="C797" s="227" t="s">
        <v>1181</v>
      </c>
      <c r="D797" s="227" t="s">
        <v>177</v>
      </c>
      <c r="E797" s="228" t="s">
        <v>1182</v>
      </c>
      <c r="F797" s="229" t="s">
        <v>1183</v>
      </c>
      <c r="G797" s="230" t="s">
        <v>180</v>
      </c>
      <c r="H797" s="231">
        <v>249.47999999999999</v>
      </c>
      <c r="I797" s="232"/>
      <c r="J797" s="233">
        <f>ROUND(I797*H797,2)</f>
        <v>0</v>
      </c>
      <c r="K797" s="229" t="s">
        <v>181</v>
      </c>
      <c r="L797" s="45"/>
      <c r="M797" s="234" t="s">
        <v>1</v>
      </c>
      <c r="N797" s="235" t="s">
        <v>42</v>
      </c>
      <c r="O797" s="92"/>
      <c r="P797" s="236">
        <f>O797*H797</f>
        <v>0</v>
      </c>
      <c r="Q797" s="236">
        <v>0</v>
      </c>
      <c r="R797" s="236">
        <f>Q797*H797</f>
        <v>0</v>
      </c>
      <c r="S797" s="236">
        <v>0</v>
      </c>
      <c r="T797" s="237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8" t="s">
        <v>295</v>
      </c>
      <c r="AT797" s="238" t="s">
        <v>177</v>
      </c>
      <c r="AU797" s="238" t="s">
        <v>87</v>
      </c>
      <c r="AY797" s="18" t="s">
        <v>175</v>
      </c>
      <c r="BE797" s="239">
        <f>IF(N797="základní",J797,0)</f>
        <v>0</v>
      </c>
      <c r="BF797" s="239">
        <f>IF(N797="snížená",J797,0)</f>
        <v>0</v>
      </c>
      <c r="BG797" s="239">
        <f>IF(N797="zákl. přenesená",J797,0)</f>
        <v>0</v>
      </c>
      <c r="BH797" s="239">
        <f>IF(N797="sníž. přenesená",J797,0)</f>
        <v>0</v>
      </c>
      <c r="BI797" s="239">
        <f>IF(N797="nulová",J797,0)</f>
        <v>0</v>
      </c>
      <c r="BJ797" s="18" t="s">
        <v>85</v>
      </c>
      <c r="BK797" s="239">
        <f>ROUND(I797*H797,2)</f>
        <v>0</v>
      </c>
      <c r="BL797" s="18" t="s">
        <v>295</v>
      </c>
      <c r="BM797" s="238" t="s">
        <v>1184</v>
      </c>
    </row>
    <row r="798" s="14" customFormat="1">
      <c r="A798" s="14"/>
      <c r="B798" s="251"/>
      <c r="C798" s="252"/>
      <c r="D798" s="242" t="s">
        <v>184</v>
      </c>
      <c r="E798" s="253" t="s">
        <v>1</v>
      </c>
      <c r="F798" s="254" t="s">
        <v>1185</v>
      </c>
      <c r="G798" s="252"/>
      <c r="H798" s="255">
        <v>249.47999999999999</v>
      </c>
      <c r="I798" s="256"/>
      <c r="J798" s="252"/>
      <c r="K798" s="252"/>
      <c r="L798" s="257"/>
      <c r="M798" s="258"/>
      <c r="N798" s="259"/>
      <c r="O798" s="259"/>
      <c r="P798" s="259"/>
      <c r="Q798" s="259"/>
      <c r="R798" s="259"/>
      <c r="S798" s="259"/>
      <c r="T798" s="260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61" t="s">
        <v>184</v>
      </c>
      <c r="AU798" s="261" t="s">
        <v>87</v>
      </c>
      <c r="AV798" s="14" t="s">
        <v>87</v>
      </c>
      <c r="AW798" s="14" t="s">
        <v>32</v>
      </c>
      <c r="AX798" s="14" t="s">
        <v>85</v>
      </c>
      <c r="AY798" s="261" t="s">
        <v>175</v>
      </c>
    </row>
    <row r="799" s="2" customFormat="1" ht="24.15" customHeight="1">
      <c r="A799" s="39"/>
      <c r="B799" s="40"/>
      <c r="C799" s="227" t="s">
        <v>1186</v>
      </c>
      <c r="D799" s="227" t="s">
        <v>177</v>
      </c>
      <c r="E799" s="228" t="s">
        <v>1187</v>
      </c>
      <c r="F799" s="229" t="s">
        <v>1188</v>
      </c>
      <c r="G799" s="230" t="s">
        <v>180</v>
      </c>
      <c r="H799" s="231">
        <v>249.47999999999999</v>
      </c>
      <c r="I799" s="232"/>
      <c r="J799" s="233">
        <f>ROUND(I799*H799,2)</f>
        <v>0</v>
      </c>
      <c r="K799" s="229" t="s">
        <v>271</v>
      </c>
      <c r="L799" s="45"/>
      <c r="M799" s="234" t="s">
        <v>1</v>
      </c>
      <c r="N799" s="235" t="s">
        <v>42</v>
      </c>
      <c r="O799" s="92"/>
      <c r="P799" s="236">
        <f>O799*H799</f>
        <v>0</v>
      </c>
      <c r="Q799" s="236">
        <v>3.0000000000000001E-05</v>
      </c>
      <c r="R799" s="236">
        <f>Q799*H799</f>
        <v>0.0074843999999999996</v>
      </c>
      <c r="S799" s="236">
        <v>0</v>
      </c>
      <c r="T799" s="237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38" t="s">
        <v>295</v>
      </c>
      <c r="AT799" s="238" t="s">
        <v>177</v>
      </c>
      <c r="AU799" s="238" t="s">
        <v>87</v>
      </c>
      <c r="AY799" s="18" t="s">
        <v>175</v>
      </c>
      <c r="BE799" s="239">
        <f>IF(N799="základní",J799,0)</f>
        <v>0</v>
      </c>
      <c r="BF799" s="239">
        <f>IF(N799="snížená",J799,0)</f>
        <v>0</v>
      </c>
      <c r="BG799" s="239">
        <f>IF(N799="zákl. přenesená",J799,0)</f>
        <v>0</v>
      </c>
      <c r="BH799" s="239">
        <f>IF(N799="sníž. přenesená",J799,0)</f>
        <v>0</v>
      </c>
      <c r="BI799" s="239">
        <f>IF(N799="nulová",J799,0)</f>
        <v>0</v>
      </c>
      <c r="BJ799" s="18" t="s">
        <v>85</v>
      </c>
      <c r="BK799" s="239">
        <f>ROUND(I799*H799,2)</f>
        <v>0</v>
      </c>
      <c r="BL799" s="18" t="s">
        <v>295</v>
      </c>
      <c r="BM799" s="238" t="s">
        <v>1189</v>
      </c>
    </row>
    <row r="800" s="14" customFormat="1">
      <c r="A800" s="14"/>
      <c r="B800" s="251"/>
      <c r="C800" s="252"/>
      <c r="D800" s="242" t="s">
        <v>184</v>
      </c>
      <c r="E800" s="253" t="s">
        <v>1</v>
      </c>
      <c r="F800" s="254" t="s">
        <v>1185</v>
      </c>
      <c r="G800" s="252"/>
      <c r="H800" s="255">
        <v>249.47999999999999</v>
      </c>
      <c r="I800" s="256"/>
      <c r="J800" s="252"/>
      <c r="K800" s="252"/>
      <c r="L800" s="257"/>
      <c r="M800" s="258"/>
      <c r="N800" s="259"/>
      <c r="O800" s="259"/>
      <c r="P800" s="259"/>
      <c r="Q800" s="259"/>
      <c r="R800" s="259"/>
      <c r="S800" s="259"/>
      <c r="T800" s="260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61" t="s">
        <v>184</v>
      </c>
      <c r="AU800" s="261" t="s">
        <v>87</v>
      </c>
      <c r="AV800" s="14" t="s">
        <v>87</v>
      </c>
      <c r="AW800" s="14" t="s">
        <v>32</v>
      </c>
      <c r="AX800" s="14" t="s">
        <v>85</v>
      </c>
      <c r="AY800" s="261" t="s">
        <v>175</v>
      </c>
    </row>
    <row r="801" s="2" customFormat="1" ht="33" customHeight="1">
      <c r="A801" s="39"/>
      <c r="B801" s="40"/>
      <c r="C801" s="227" t="s">
        <v>1190</v>
      </c>
      <c r="D801" s="227" t="s">
        <v>177</v>
      </c>
      <c r="E801" s="228" t="s">
        <v>1191</v>
      </c>
      <c r="F801" s="229" t="s">
        <v>1192</v>
      </c>
      <c r="G801" s="230" t="s">
        <v>180</v>
      </c>
      <c r="H801" s="231">
        <v>249.47999999999999</v>
      </c>
      <c r="I801" s="232"/>
      <c r="J801" s="233">
        <f>ROUND(I801*H801,2)</f>
        <v>0</v>
      </c>
      <c r="K801" s="229" t="s">
        <v>181</v>
      </c>
      <c r="L801" s="45"/>
      <c r="M801" s="234" t="s">
        <v>1</v>
      </c>
      <c r="N801" s="235" t="s">
        <v>42</v>
      </c>
      <c r="O801" s="92"/>
      <c r="P801" s="236">
        <f>O801*H801</f>
        <v>0</v>
      </c>
      <c r="Q801" s="236">
        <v>0.0045500000000000002</v>
      </c>
      <c r="R801" s="236">
        <f>Q801*H801</f>
        <v>1.1351340000000001</v>
      </c>
      <c r="S801" s="236">
        <v>0</v>
      </c>
      <c r="T801" s="237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38" t="s">
        <v>295</v>
      </c>
      <c r="AT801" s="238" t="s">
        <v>177</v>
      </c>
      <c r="AU801" s="238" t="s">
        <v>87</v>
      </c>
      <c r="AY801" s="18" t="s">
        <v>175</v>
      </c>
      <c r="BE801" s="239">
        <f>IF(N801="základní",J801,0)</f>
        <v>0</v>
      </c>
      <c r="BF801" s="239">
        <f>IF(N801="snížená",J801,0)</f>
        <v>0</v>
      </c>
      <c r="BG801" s="239">
        <f>IF(N801="zákl. přenesená",J801,0)</f>
        <v>0</v>
      </c>
      <c r="BH801" s="239">
        <f>IF(N801="sníž. přenesená",J801,0)</f>
        <v>0</v>
      </c>
      <c r="BI801" s="239">
        <f>IF(N801="nulová",J801,0)</f>
        <v>0</v>
      </c>
      <c r="BJ801" s="18" t="s">
        <v>85</v>
      </c>
      <c r="BK801" s="239">
        <f>ROUND(I801*H801,2)</f>
        <v>0</v>
      </c>
      <c r="BL801" s="18" t="s">
        <v>295</v>
      </c>
      <c r="BM801" s="238" t="s">
        <v>1193</v>
      </c>
    </row>
    <row r="802" s="14" customFormat="1">
      <c r="A802" s="14"/>
      <c r="B802" s="251"/>
      <c r="C802" s="252"/>
      <c r="D802" s="242" t="s">
        <v>184</v>
      </c>
      <c r="E802" s="253" t="s">
        <v>1</v>
      </c>
      <c r="F802" s="254" t="s">
        <v>1185</v>
      </c>
      <c r="G802" s="252"/>
      <c r="H802" s="255">
        <v>249.47999999999999</v>
      </c>
      <c r="I802" s="256"/>
      <c r="J802" s="252"/>
      <c r="K802" s="252"/>
      <c r="L802" s="257"/>
      <c r="M802" s="258"/>
      <c r="N802" s="259"/>
      <c r="O802" s="259"/>
      <c r="P802" s="259"/>
      <c r="Q802" s="259"/>
      <c r="R802" s="259"/>
      <c r="S802" s="259"/>
      <c r="T802" s="260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61" t="s">
        <v>184</v>
      </c>
      <c r="AU802" s="261" t="s">
        <v>87</v>
      </c>
      <c r="AV802" s="14" t="s">
        <v>87</v>
      </c>
      <c r="AW802" s="14" t="s">
        <v>32</v>
      </c>
      <c r="AX802" s="14" t="s">
        <v>85</v>
      </c>
      <c r="AY802" s="261" t="s">
        <v>175</v>
      </c>
    </row>
    <row r="803" s="2" customFormat="1" ht="16.5" customHeight="1">
      <c r="A803" s="39"/>
      <c r="B803" s="40"/>
      <c r="C803" s="227" t="s">
        <v>1194</v>
      </c>
      <c r="D803" s="227" t="s">
        <v>177</v>
      </c>
      <c r="E803" s="228" t="s">
        <v>1195</v>
      </c>
      <c r="F803" s="229" t="s">
        <v>1196</v>
      </c>
      <c r="G803" s="230" t="s">
        <v>180</v>
      </c>
      <c r="H803" s="231">
        <v>108.81999999999999</v>
      </c>
      <c r="I803" s="232"/>
      <c r="J803" s="233">
        <f>ROUND(I803*H803,2)</f>
        <v>0</v>
      </c>
      <c r="K803" s="229" t="s">
        <v>181</v>
      </c>
      <c r="L803" s="45"/>
      <c r="M803" s="234" t="s">
        <v>1</v>
      </c>
      <c r="N803" s="235" t="s">
        <v>42</v>
      </c>
      <c r="O803" s="92"/>
      <c r="P803" s="236">
        <f>O803*H803</f>
        <v>0</v>
      </c>
      <c r="Q803" s="236">
        <v>0.00040000000000000002</v>
      </c>
      <c r="R803" s="236">
        <f>Q803*H803</f>
        <v>0.043527999999999997</v>
      </c>
      <c r="S803" s="236">
        <v>0</v>
      </c>
      <c r="T803" s="237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38" t="s">
        <v>295</v>
      </c>
      <c r="AT803" s="238" t="s">
        <v>177</v>
      </c>
      <c r="AU803" s="238" t="s">
        <v>87</v>
      </c>
      <c r="AY803" s="18" t="s">
        <v>175</v>
      </c>
      <c r="BE803" s="239">
        <f>IF(N803="základní",J803,0)</f>
        <v>0</v>
      </c>
      <c r="BF803" s="239">
        <f>IF(N803="snížená",J803,0)</f>
        <v>0</v>
      </c>
      <c r="BG803" s="239">
        <f>IF(N803="zákl. přenesená",J803,0)</f>
        <v>0</v>
      </c>
      <c r="BH803" s="239">
        <f>IF(N803="sníž. přenesená",J803,0)</f>
        <v>0</v>
      </c>
      <c r="BI803" s="239">
        <f>IF(N803="nulová",J803,0)</f>
        <v>0</v>
      </c>
      <c r="BJ803" s="18" t="s">
        <v>85</v>
      </c>
      <c r="BK803" s="239">
        <f>ROUND(I803*H803,2)</f>
        <v>0</v>
      </c>
      <c r="BL803" s="18" t="s">
        <v>295</v>
      </c>
      <c r="BM803" s="238" t="s">
        <v>1197</v>
      </c>
    </row>
    <row r="804" s="13" customFormat="1">
      <c r="A804" s="13"/>
      <c r="B804" s="240"/>
      <c r="C804" s="241"/>
      <c r="D804" s="242" t="s">
        <v>184</v>
      </c>
      <c r="E804" s="243" t="s">
        <v>1</v>
      </c>
      <c r="F804" s="244" t="s">
        <v>291</v>
      </c>
      <c r="G804" s="241"/>
      <c r="H804" s="243" t="s">
        <v>1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50" t="s">
        <v>184</v>
      </c>
      <c r="AU804" s="250" t="s">
        <v>87</v>
      </c>
      <c r="AV804" s="13" t="s">
        <v>85</v>
      </c>
      <c r="AW804" s="13" t="s">
        <v>32</v>
      </c>
      <c r="AX804" s="13" t="s">
        <v>77</v>
      </c>
      <c r="AY804" s="250" t="s">
        <v>175</v>
      </c>
    </row>
    <row r="805" s="13" customFormat="1">
      <c r="A805" s="13"/>
      <c r="B805" s="240"/>
      <c r="C805" s="241"/>
      <c r="D805" s="242" t="s">
        <v>184</v>
      </c>
      <c r="E805" s="243" t="s">
        <v>1</v>
      </c>
      <c r="F805" s="244" t="s">
        <v>741</v>
      </c>
      <c r="G805" s="241"/>
      <c r="H805" s="243" t="s">
        <v>1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0" t="s">
        <v>184</v>
      </c>
      <c r="AU805" s="250" t="s">
        <v>87</v>
      </c>
      <c r="AV805" s="13" t="s">
        <v>85</v>
      </c>
      <c r="AW805" s="13" t="s">
        <v>32</v>
      </c>
      <c r="AX805" s="13" t="s">
        <v>77</v>
      </c>
      <c r="AY805" s="250" t="s">
        <v>175</v>
      </c>
    </row>
    <row r="806" s="14" customFormat="1">
      <c r="A806" s="14"/>
      <c r="B806" s="251"/>
      <c r="C806" s="252"/>
      <c r="D806" s="242" t="s">
        <v>184</v>
      </c>
      <c r="E806" s="253" t="s">
        <v>1</v>
      </c>
      <c r="F806" s="254" t="s">
        <v>742</v>
      </c>
      <c r="G806" s="252"/>
      <c r="H806" s="255">
        <v>17.329999999999998</v>
      </c>
      <c r="I806" s="256"/>
      <c r="J806" s="252"/>
      <c r="K806" s="252"/>
      <c r="L806" s="257"/>
      <c r="M806" s="258"/>
      <c r="N806" s="259"/>
      <c r="O806" s="259"/>
      <c r="P806" s="259"/>
      <c r="Q806" s="259"/>
      <c r="R806" s="259"/>
      <c r="S806" s="259"/>
      <c r="T806" s="260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61" t="s">
        <v>184</v>
      </c>
      <c r="AU806" s="261" t="s">
        <v>87</v>
      </c>
      <c r="AV806" s="14" t="s">
        <v>87</v>
      </c>
      <c r="AW806" s="14" t="s">
        <v>32</v>
      </c>
      <c r="AX806" s="14" t="s">
        <v>77</v>
      </c>
      <c r="AY806" s="261" t="s">
        <v>175</v>
      </c>
    </row>
    <row r="807" s="13" customFormat="1">
      <c r="A807" s="13"/>
      <c r="B807" s="240"/>
      <c r="C807" s="241"/>
      <c r="D807" s="242" t="s">
        <v>184</v>
      </c>
      <c r="E807" s="243" t="s">
        <v>1</v>
      </c>
      <c r="F807" s="244" t="s">
        <v>527</v>
      </c>
      <c r="G807" s="241"/>
      <c r="H807" s="243" t="s">
        <v>1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0" t="s">
        <v>184</v>
      </c>
      <c r="AU807" s="250" t="s">
        <v>87</v>
      </c>
      <c r="AV807" s="13" t="s">
        <v>85</v>
      </c>
      <c r="AW807" s="13" t="s">
        <v>32</v>
      </c>
      <c r="AX807" s="13" t="s">
        <v>77</v>
      </c>
      <c r="AY807" s="250" t="s">
        <v>175</v>
      </c>
    </row>
    <row r="808" s="14" customFormat="1">
      <c r="A808" s="14"/>
      <c r="B808" s="251"/>
      <c r="C808" s="252"/>
      <c r="D808" s="242" t="s">
        <v>184</v>
      </c>
      <c r="E808" s="253" t="s">
        <v>1</v>
      </c>
      <c r="F808" s="254" t="s">
        <v>743</v>
      </c>
      <c r="G808" s="252"/>
      <c r="H808" s="255">
        <v>15.539999999999999</v>
      </c>
      <c r="I808" s="256"/>
      <c r="J808" s="252"/>
      <c r="K808" s="252"/>
      <c r="L808" s="257"/>
      <c r="M808" s="258"/>
      <c r="N808" s="259"/>
      <c r="O808" s="259"/>
      <c r="P808" s="259"/>
      <c r="Q808" s="259"/>
      <c r="R808" s="259"/>
      <c r="S808" s="259"/>
      <c r="T808" s="260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1" t="s">
        <v>184</v>
      </c>
      <c r="AU808" s="261" t="s">
        <v>87</v>
      </c>
      <c r="AV808" s="14" t="s">
        <v>87</v>
      </c>
      <c r="AW808" s="14" t="s">
        <v>32</v>
      </c>
      <c r="AX808" s="14" t="s">
        <v>77</v>
      </c>
      <c r="AY808" s="261" t="s">
        <v>175</v>
      </c>
    </row>
    <row r="809" s="13" customFormat="1">
      <c r="A809" s="13"/>
      <c r="B809" s="240"/>
      <c r="C809" s="241"/>
      <c r="D809" s="242" t="s">
        <v>184</v>
      </c>
      <c r="E809" s="243" t="s">
        <v>1</v>
      </c>
      <c r="F809" s="244" t="s">
        <v>529</v>
      </c>
      <c r="G809" s="241"/>
      <c r="H809" s="243" t="s">
        <v>1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0" t="s">
        <v>184</v>
      </c>
      <c r="AU809" s="250" t="s">
        <v>87</v>
      </c>
      <c r="AV809" s="13" t="s">
        <v>85</v>
      </c>
      <c r="AW809" s="13" t="s">
        <v>32</v>
      </c>
      <c r="AX809" s="13" t="s">
        <v>77</v>
      </c>
      <c r="AY809" s="250" t="s">
        <v>175</v>
      </c>
    </row>
    <row r="810" s="14" customFormat="1">
      <c r="A810" s="14"/>
      <c r="B810" s="251"/>
      <c r="C810" s="252"/>
      <c r="D810" s="242" t="s">
        <v>184</v>
      </c>
      <c r="E810" s="253" t="s">
        <v>1</v>
      </c>
      <c r="F810" s="254" t="s">
        <v>745</v>
      </c>
      <c r="G810" s="252"/>
      <c r="H810" s="255">
        <v>20.129999999999999</v>
      </c>
      <c r="I810" s="256"/>
      <c r="J810" s="252"/>
      <c r="K810" s="252"/>
      <c r="L810" s="257"/>
      <c r="M810" s="258"/>
      <c r="N810" s="259"/>
      <c r="O810" s="259"/>
      <c r="P810" s="259"/>
      <c r="Q810" s="259"/>
      <c r="R810" s="259"/>
      <c r="S810" s="259"/>
      <c r="T810" s="26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1" t="s">
        <v>184</v>
      </c>
      <c r="AU810" s="261" t="s">
        <v>87</v>
      </c>
      <c r="AV810" s="14" t="s">
        <v>87</v>
      </c>
      <c r="AW810" s="14" t="s">
        <v>32</v>
      </c>
      <c r="AX810" s="14" t="s">
        <v>77</v>
      </c>
      <c r="AY810" s="261" t="s">
        <v>175</v>
      </c>
    </row>
    <row r="811" s="13" customFormat="1">
      <c r="A811" s="13"/>
      <c r="B811" s="240"/>
      <c r="C811" s="241"/>
      <c r="D811" s="242" t="s">
        <v>184</v>
      </c>
      <c r="E811" s="243" t="s">
        <v>1</v>
      </c>
      <c r="F811" s="244" t="s">
        <v>531</v>
      </c>
      <c r="G811" s="241"/>
      <c r="H811" s="243" t="s">
        <v>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0" t="s">
        <v>184</v>
      </c>
      <c r="AU811" s="250" t="s">
        <v>87</v>
      </c>
      <c r="AV811" s="13" t="s">
        <v>85</v>
      </c>
      <c r="AW811" s="13" t="s">
        <v>32</v>
      </c>
      <c r="AX811" s="13" t="s">
        <v>77</v>
      </c>
      <c r="AY811" s="250" t="s">
        <v>175</v>
      </c>
    </row>
    <row r="812" s="14" customFormat="1">
      <c r="A812" s="14"/>
      <c r="B812" s="251"/>
      <c r="C812" s="252"/>
      <c r="D812" s="242" t="s">
        <v>184</v>
      </c>
      <c r="E812" s="253" t="s">
        <v>1</v>
      </c>
      <c r="F812" s="254" t="s">
        <v>746</v>
      </c>
      <c r="G812" s="252"/>
      <c r="H812" s="255">
        <v>18.789999999999999</v>
      </c>
      <c r="I812" s="256"/>
      <c r="J812" s="252"/>
      <c r="K812" s="252"/>
      <c r="L812" s="257"/>
      <c r="M812" s="258"/>
      <c r="N812" s="259"/>
      <c r="O812" s="259"/>
      <c r="P812" s="259"/>
      <c r="Q812" s="259"/>
      <c r="R812" s="259"/>
      <c r="S812" s="259"/>
      <c r="T812" s="260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1" t="s">
        <v>184</v>
      </c>
      <c r="AU812" s="261" t="s">
        <v>87</v>
      </c>
      <c r="AV812" s="14" t="s">
        <v>87</v>
      </c>
      <c r="AW812" s="14" t="s">
        <v>32</v>
      </c>
      <c r="AX812" s="14" t="s">
        <v>77</v>
      </c>
      <c r="AY812" s="261" t="s">
        <v>175</v>
      </c>
    </row>
    <row r="813" s="13" customFormat="1">
      <c r="A813" s="13"/>
      <c r="B813" s="240"/>
      <c r="C813" s="241"/>
      <c r="D813" s="242" t="s">
        <v>184</v>
      </c>
      <c r="E813" s="243" t="s">
        <v>1</v>
      </c>
      <c r="F813" s="244" t="s">
        <v>533</v>
      </c>
      <c r="G813" s="241"/>
      <c r="H813" s="243" t="s">
        <v>1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0" t="s">
        <v>184</v>
      </c>
      <c r="AU813" s="250" t="s">
        <v>87</v>
      </c>
      <c r="AV813" s="13" t="s">
        <v>85</v>
      </c>
      <c r="AW813" s="13" t="s">
        <v>32</v>
      </c>
      <c r="AX813" s="13" t="s">
        <v>77</v>
      </c>
      <c r="AY813" s="250" t="s">
        <v>175</v>
      </c>
    </row>
    <row r="814" s="14" customFormat="1">
      <c r="A814" s="14"/>
      <c r="B814" s="251"/>
      <c r="C814" s="252"/>
      <c r="D814" s="242" t="s">
        <v>184</v>
      </c>
      <c r="E814" s="253" t="s">
        <v>1</v>
      </c>
      <c r="F814" s="254" t="s">
        <v>1001</v>
      </c>
      <c r="G814" s="252"/>
      <c r="H814" s="255">
        <v>14.24</v>
      </c>
      <c r="I814" s="256"/>
      <c r="J814" s="252"/>
      <c r="K814" s="252"/>
      <c r="L814" s="257"/>
      <c r="M814" s="258"/>
      <c r="N814" s="259"/>
      <c r="O814" s="259"/>
      <c r="P814" s="259"/>
      <c r="Q814" s="259"/>
      <c r="R814" s="259"/>
      <c r="S814" s="259"/>
      <c r="T814" s="260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1" t="s">
        <v>184</v>
      </c>
      <c r="AU814" s="261" t="s">
        <v>87</v>
      </c>
      <c r="AV814" s="14" t="s">
        <v>87</v>
      </c>
      <c r="AW814" s="14" t="s">
        <v>32</v>
      </c>
      <c r="AX814" s="14" t="s">
        <v>77</v>
      </c>
      <c r="AY814" s="261" t="s">
        <v>175</v>
      </c>
    </row>
    <row r="815" s="13" customFormat="1">
      <c r="A815" s="13"/>
      <c r="B815" s="240"/>
      <c r="C815" s="241"/>
      <c r="D815" s="242" t="s">
        <v>184</v>
      </c>
      <c r="E815" s="243" t="s">
        <v>1</v>
      </c>
      <c r="F815" s="244" t="s">
        <v>535</v>
      </c>
      <c r="G815" s="241"/>
      <c r="H815" s="243" t="s">
        <v>1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0" t="s">
        <v>184</v>
      </c>
      <c r="AU815" s="250" t="s">
        <v>87</v>
      </c>
      <c r="AV815" s="13" t="s">
        <v>85</v>
      </c>
      <c r="AW815" s="13" t="s">
        <v>32</v>
      </c>
      <c r="AX815" s="13" t="s">
        <v>77</v>
      </c>
      <c r="AY815" s="250" t="s">
        <v>175</v>
      </c>
    </row>
    <row r="816" s="14" customFormat="1">
      <c r="A816" s="14"/>
      <c r="B816" s="251"/>
      <c r="C816" s="252"/>
      <c r="D816" s="242" t="s">
        <v>184</v>
      </c>
      <c r="E816" s="253" t="s">
        <v>1</v>
      </c>
      <c r="F816" s="254" t="s">
        <v>747</v>
      </c>
      <c r="G816" s="252"/>
      <c r="H816" s="255">
        <v>22.789999999999999</v>
      </c>
      <c r="I816" s="256"/>
      <c r="J816" s="252"/>
      <c r="K816" s="252"/>
      <c r="L816" s="257"/>
      <c r="M816" s="258"/>
      <c r="N816" s="259"/>
      <c r="O816" s="259"/>
      <c r="P816" s="259"/>
      <c r="Q816" s="259"/>
      <c r="R816" s="259"/>
      <c r="S816" s="259"/>
      <c r="T816" s="26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1" t="s">
        <v>184</v>
      </c>
      <c r="AU816" s="261" t="s">
        <v>87</v>
      </c>
      <c r="AV816" s="14" t="s">
        <v>87</v>
      </c>
      <c r="AW816" s="14" t="s">
        <v>32</v>
      </c>
      <c r="AX816" s="14" t="s">
        <v>77</v>
      </c>
      <c r="AY816" s="261" t="s">
        <v>175</v>
      </c>
    </row>
    <row r="817" s="15" customFormat="1">
      <c r="A817" s="15"/>
      <c r="B817" s="262"/>
      <c r="C817" s="263"/>
      <c r="D817" s="242" t="s">
        <v>184</v>
      </c>
      <c r="E817" s="264" t="s">
        <v>1</v>
      </c>
      <c r="F817" s="265" t="s">
        <v>191</v>
      </c>
      <c r="G817" s="263"/>
      <c r="H817" s="266">
        <v>108.81999999999999</v>
      </c>
      <c r="I817" s="267"/>
      <c r="J817" s="263"/>
      <c r="K817" s="263"/>
      <c r="L817" s="268"/>
      <c r="M817" s="269"/>
      <c r="N817" s="270"/>
      <c r="O817" s="270"/>
      <c r="P817" s="270"/>
      <c r="Q817" s="270"/>
      <c r="R817" s="270"/>
      <c r="S817" s="270"/>
      <c r="T817" s="271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72" t="s">
        <v>184</v>
      </c>
      <c r="AU817" s="272" t="s">
        <v>87</v>
      </c>
      <c r="AV817" s="15" t="s">
        <v>182</v>
      </c>
      <c r="AW817" s="15" t="s">
        <v>32</v>
      </c>
      <c r="AX817" s="15" t="s">
        <v>85</v>
      </c>
      <c r="AY817" s="272" t="s">
        <v>175</v>
      </c>
    </row>
    <row r="818" s="2" customFormat="1" ht="16.5" customHeight="1">
      <c r="A818" s="39"/>
      <c r="B818" s="40"/>
      <c r="C818" s="291" t="s">
        <v>1198</v>
      </c>
      <c r="D818" s="291" t="s">
        <v>587</v>
      </c>
      <c r="E818" s="292" t="s">
        <v>1199</v>
      </c>
      <c r="F818" s="293" t="s">
        <v>1200</v>
      </c>
      <c r="G818" s="294" t="s">
        <v>180</v>
      </c>
      <c r="H818" s="295">
        <v>119.702</v>
      </c>
      <c r="I818" s="296"/>
      <c r="J818" s="297">
        <f>ROUND(I818*H818,2)</f>
        <v>0</v>
      </c>
      <c r="K818" s="293" t="s">
        <v>271</v>
      </c>
      <c r="L818" s="298"/>
      <c r="M818" s="299" t="s">
        <v>1</v>
      </c>
      <c r="N818" s="300" t="s">
        <v>42</v>
      </c>
      <c r="O818" s="92"/>
      <c r="P818" s="236">
        <f>O818*H818</f>
        <v>0</v>
      </c>
      <c r="Q818" s="236">
        <v>0.0042199999999999998</v>
      </c>
      <c r="R818" s="236">
        <f>Q818*H818</f>
        <v>0.50514243999999997</v>
      </c>
      <c r="S818" s="236">
        <v>0</v>
      </c>
      <c r="T818" s="237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38" t="s">
        <v>413</v>
      </c>
      <c r="AT818" s="238" t="s">
        <v>587</v>
      </c>
      <c r="AU818" s="238" t="s">
        <v>87</v>
      </c>
      <c r="AY818" s="18" t="s">
        <v>175</v>
      </c>
      <c r="BE818" s="239">
        <f>IF(N818="základní",J818,0)</f>
        <v>0</v>
      </c>
      <c r="BF818" s="239">
        <f>IF(N818="snížená",J818,0)</f>
        <v>0</v>
      </c>
      <c r="BG818" s="239">
        <f>IF(N818="zákl. přenesená",J818,0)</f>
        <v>0</v>
      </c>
      <c r="BH818" s="239">
        <f>IF(N818="sníž. přenesená",J818,0)</f>
        <v>0</v>
      </c>
      <c r="BI818" s="239">
        <f>IF(N818="nulová",J818,0)</f>
        <v>0</v>
      </c>
      <c r="BJ818" s="18" t="s">
        <v>85</v>
      </c>
      <c r="BK818" s="239">
        <f>ROUND(I818*H818,2)</f>
        <v>0</v>
      </c>
      <c r="BL818" s="18" t="s">
        <v>295</v>
      </c>
      <c r="BM818" s="238" t="s">
        <v>1201</v>
      </c>
    </row>
    <row r="819" s="14" customFormat="1">
      <c r="A819" s="14"/>
      <c r="B819" s="251"/>
      <c r="C819" s="252"/>
      <c r="D819" s="242" t="s">
        <v>184</v>
      </c>
      <c r="E819" s="253" t="s">
        <v>1</v>
      </c>
      <c r="F819" s="254" t="s">
        <v>1202</v>
      </c>
      <c r="G819" s="252"/>
      <c r="H819" s="255">
        <v>108.81999999999999</v>
      </c>
      <c r="I819" s="256"/>
      <c r="J819" s="252"/>
      <c r="K819" s="252"/>
      <c r="L819" s="257"/>
      <c r="M819" s="258"/>
      <c r="N819" s="259"/>
      <c r="O819" s="259"/>
      <c r="P819" s="259"/>
      <c r="Q819" s="259"/>
      <c r="R819" s="259"/>
      <c r="S819" s="259"/>
      <c r="T819" s="260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61" t="s">
        <v>184</v>
      </c>
      <c r="AU819" s="261" t="s">
        <v>87</v>
      </c>
      <c r="AV819" s="14" t="s">
        <v>87</v>
      </c>
      <c r="AW819" s="14" t="s">
        <v>32</v>
      </c>
      <c r="AX819" s="14" t="s">
        <v>85</v>
      </c>
      <c r="AY819" s="261" t="s">
        <v>175</v>
      </c>
    </row>
    <row r="820" s="14" customFormat="1">
      <c r="A820" s="14"/>
      <c r="B820" s="251"/>
      <c r="C820" s="252"/>
      <c r="D820" s="242" t="s">
        <v>184</v>
      </c>
      <c r="E820" s="252"/>
      <c r="F820" s="254" t="s">
        <v>1203</v>
      </c>
      <c r="G820" s="252"/>
      <c r="H820" s="255">
        <v>119.702</v>
      </c>
      <c r="I820" s="256"/>
      <c r="J820" s="252"/>
      <c r="K820" s="252"/>
      <c r="L820" s="257"/>
      <c r="M820" s="258"/>
      <c r="N820" s="259"/>
      <c r="O820" s="259"/>
      <c r="P820" s="259"/>
      <c r="Q820" s="259"/>
      <c r="R820" s="259"/>
      <c r="S820" s="259"/>
      <c r="T820" s="260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1" t="s">
        <v>184</v>
      </c>
      <c r="AU820" s="261" t="s">
        <v>87</v>
      </c>
      <c r="AV820" s="14" t="s">
        <v>87</v>
      </c>
      <c r="AW820" s="14" t="s">
        <v>4</v>
      </c>
      <c r="AX820" s="14" t="s">
        <v>85</v>
      </c>
      <c r="AY820" s="261" t="s">
        <v>175</v>
      </c>
    </row>
    <row r="821" s="2" customFormat="1" ht="21.75" customHeight="1">
      <c r="A821" s="39"/>
      <c r="B821" s="40"/>
      <c r="C821" s="227" t="s">
        <v>1204</v>
      </c>
      <c r="D821" s="227" t="s">
        <v>177</v>
      </c>
      <c r="E821" s="228" t="s">
        <v>1205</v>
      </c>
      <c r="F821" s="229" t="s">
        <v>1206</v>
      </c>
      <c r="G821" s="230" t="s">
        <v>180</v>
      </c>
      <c r="H821" s="231">
        <v>140.66</v>
      </c>
      <c r="I821" s="232"/>
      <c r="J821" s="233">
        <f>ROUND(I821*H821,2)</f>
        <v>0</v>
      </c>
      <c r="K821" s="229" t="s">
        <v>181</v>
      </c>
      <c r="L821" s="45"/>
      <c r="M821" s="234" t="s">
        <v>1</v>
      </c>
      <c r="N821" s="235" t="s">
        <v>42</v>
      </c>
      <c r="O821" s="92"/>
      <c r="P821" s="236">
        <f>O821*H821</f>
        <v>0</v>
      </c>
      <c r="Q821" s="236">
        <v>0.00029999999999999997</v>
      </c>
      <c r="R821" s="236">
        <f>Q821*H821</f>
        <v>0.042197999999999992</v>
      </c>
      <c r="S821" s="236">
        <v>0</v>
      </c>
      <c r="T821" s="237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8" t="s">
        <v>295</v>
      </c>
      <c r="AT821" s="238" t="s">
        <v>177</v>
      </c>
      <c r="AU821" s="238" t="s">
        <v>87</v>
      </c>
      <c r="AY821" s="18" t="s">
        <v>175</v>
      </c>
      <c r="BE821" s="239">
        <f>IF(N821="základní",J821,0)</f>
        <v>0</v>
      </c>
      <c r="BF821" s="239">
        <f>IF(N821="snížená",J821,0)</f>
        <v>0</v>
      </c>
      <c r="BG821" s="239">
        <f>IF(N821="zákl. přenesená",J821,0)</f>
        <v>0</v>
      </c>
      <c r="BH821" s="239">
        <f>IF(N821="sníž. přenesená",J821,0)</f>
        <v>0</v>
      </c>
      <c r="BI821" s="239">
        <f>IF(N821="nulová",J821,0)</f>
        <v>0</v>
      </c>
      <c r="BJ821" s="18" t="s">
        <v>85</v>
      </c>
      <c r="BK821" s="239">
        <f>ROUND(I821*H821,2)</f>
        <v>0</v>
      </c>
      <c r="BL821" s="18" t="s">
        <v>295</v>
      </c>
      <c r="BM821" s="238" t="s">
        <v>1207</v>
      </c>
    </row>
    <row r="822" s="13" customFormat="1">
      <c r="A822" s="13"/>
      <c r="B822" s="240"/>
      <c r="C822" s="241"/>
      <c r="D822" s="242" t="s">
        <v>184</v>
      </c>
      <c r="E822" s="243" t="s">
        <v>1</v>
      </c>
      <c r="F822" s="244" t="s">
        <v>969</v>
      </c>
      <c r="G822" s="241"/>
      <c r="H822" s="243" t="s">
        <v>1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0" t="s">
        <v>184</v>
      </c>
      <c r="AU822" s="250" t="s">
        <v>87</v>
      </c>
      <c r="AV822" s="13" t="s">
        <v>85</v>
      </c>
      <c r="AW822" s="13" t="s">
        <v>32</v>
      </c>
      <c r="AX822" s="13" t="s">
        <v>77</v>
      </c>
      <c r="AY822" s="250" t="s">
        <v>175</v>
      </c>
    </row>
    <row r="823" s="13" customFormat="1">
      <c r="A823" s="13"/>
      <c r="B823" s="240"/>
      <c r="C823" s="241"/>
      <c r="D823" s="242" t="s">
        <v>184</v>
      </c>
      <c r="E823" s="243" t="s">
        <v>1</v>
      </c>
      <c r="F823" s="244" t="s">
        <v>348</v>
      </c>
      <c r="G823" s="241"/>
      <c r="H823" s="243" t="s">
        <v>1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50" t="s">
        <v>184</v>
      </c>
      <c r="AU823" s="250" t="s">
        <v>87</v>
      </c>
      <c r="AV823" s="13" t="s">
        <v>85</v>
      </c>
      <c r="AW823" s="13" t="s">
        <v>32</v>
      </c>
      <c r="AX823" s="13" t="s">
        <v>77</v>
      </c>
      <c r="AY823" s="250" t="s">
        <v>175</v>
      </c>
    </row>
    <row r="824" s="14" customFormat="1">
      <c r="A824" s="14"/>
      <c r="B824" s="251"/>
      <c r="C824" s="252"/>
      <c r="D824" s="242" t="s">
        <v>184</v>
      </c>
      <c r="E824" s="253" t="s">
        <v>1</v>
      </c>
      <c r="F824" s="254" t="s">
        <v>730</v>
      </c>
      <c r="G824" s="252"/>
      <c r="H824" s="255">
        <v>20.399999999999999</v>
      </c>
      <c r="I824" s="256"/>
      <c r="J824" s="252"/>
      <c r="K824" s="252"/>
      <c r="L824" s="257"/>
      <c r="M824" s="258"/>
      <c r="N824" s="259"/>
      <c r="O824" s="259"/>
      <c r="P824" s="259"/>
      <c r="Q824" s="259"/>
      <c r="R824" s="259"/>
      <c r="S824" s="259"/>
      <c r="T824" s="260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1" t="s">
        <v>184</v>
      </c>
      <c r="AU824" s="261" t="s">
        <v>87</v>
      </c>
      <c r="AV824" s="14" t="s">
        <v>87</v>
      </c>
      <c r="AW824" s="14" t="s">
        <v>32</v>
      </c>
      <c r="AX824" s="14" t="s">
        <v>77</v>
      </c>
      <c r="AY824" s="261" t="s">
        <v>175</v>
      </c>
    </row>
    <row r="825" s="13" customFormat="1">
      <c r="A825" s="13"/>
      <c r="B825" s="240"/>
      <c r="C825" s="241"/>
      <c r="D825" s="242" t="s">
        <v>184</v>
      </c>
      <c r="E825" s="243" t="s">
        <v>1</v>
      </c>
      <c r="F825" s="244" t="s">
        <v>244</v>
      </c>
      <c r="G825" s="241"/>
      <c r="H825" s="243" t="s">
        <v>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0" t="s">
        <v>184</v>
      </c>
      <c r="AU825" s="250" t="s">
        <v>87</v>
      </c>
      <c r="AV825" s="13" t="s">
        <v>85</v>
      </c>
      <c r="AW825" s="13" t="s">
        <v>32</v>
      </c>
      <c r="AX825" s="13" t="s">
        <v>77</v>
      </c>
      <c r="AY825" s="250" t="s">
        <v>175</v>
      </c>
    </row>
    <row r="826" s="14" customFormat="1">
      <c r="A826" s="14"/>
      <c r="B826" s="251"/>
      <c r="C826" s="252"/>
      <c r="D826" s="242" t="s">
        <v>184</v>
      </c>
      <c r="E826" s="253" t="s">
        <v>1</v>
      </c>
      <c r="F826" s="254" t="s">
        <v>731</v>
      </c>
      <c r="G826" s="252"/>
      <c r="H826" s="255">
        <v>15.99</v>
      </c>
      <c r="I826" s="256"/>
      <c r="J826" s="252"/>
      <c r="K826" s="252"/>
      <c r="L826" s="257"/>
      <c r="M826" s="258"/>
      <c r="N826" s="259"/>
      <c r="O826" s="259"/>
      <c r="P826" s="259"/>
      <c r="Q826" s="259"/>
      <c r="R826" s="259"/>
      <c r="S826" s="259"/>
      <c r="T826" s="260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61" t="s">
        <v>184</v>
      </c>
      <c r="AU826" s="261" t="s">
        <v>87</v>
      </c>
      <c r="AV826" s="14" t="s">
        <v>87</v>
      </c>
      <c r="AW826" s="14" t="s">
        <v>32</v>
      </c>
      <c r="AX826" s="14" t="s">
        <v>77</v>
      </c>
      <c r="AY826" s="261" t="s">
        <v>175</v>
      </c>
    </row>
    <row r="827" s="13" customFormat="1">
      <c r="A827" s="13"/>
      <c r="B827" s="240"/>
      <c r="C827" s="241"/>
      <c r="D827" s="242" t="s">
        <v>184</v>
      </c>
      <c r="E827" s="243" t="s">
        <v>1</v>
      </c>
      <c r="F827" s="244" t="s">
        <v>246</v>
      </c>
      <c r="G827" s="241"/>
      <c r="H827" s="243" t="s">
        <v>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0" t="s">
        <v>184</v>
      </c>
      <c r="AU827" s="250" t="s">
        <v>87</v>
      </c>
      <c r="AV827" s="13" t="s">
        <v>85</v>
      </c>
      <c r="AW827" s="13" t="s">
        <v>32</v>
      </c>
      <c r="AX827" s="13" t="s">
        <v>77</v>
      </c>
      <c r="AY827" s="250" t="s">
        <v>175</v>
      </c>
    </row>
    <row r="828" s="14" customFormat="1">
      <c r="A828" s="14"/>
      <c r="B828" s="251"/>
      <c r="C828" s="252"/>
      <c r="D828" s="242" t="s">
        <v>184</v>
      </c>
      <c r="E828" s="253" t="s">
        <v>1</v>
      </c>
      <c r="F828" s="254" t="s">
        <v>732</v>
      </c>
      <c r="G828" s="252"/>
      <c r="H828" s="255">
        <v>18.469999999999999</v>
      </c>
      <c r="I828" s="256"/>
      <c r="J828" s="252"/>
      <c r="K828" s="252"/>
      <c r="L828" s="257"/>
      <c r="M828" s="258"/>
      <c r="N828" s="259"/>
      <c r="O828" s="259"/>
      <c r="P828" s="259"/>
      <c r="Q828" s="259"/>
      <c r="R828" s="259"/>
      <c r="S828" s="259"/>
      <c r="T828" s="26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1" t="s">
        <v>184</v>
      </c>
      <c r="AU828" s="261" t="s">
        <v>87</v>
      </c>
      <c r="AV828" s="14" t="s">
        <v>87</v>
      </c>
      <c r="AW828" s="14" t="s">
        <v>32</v>
      </c>
      <c r="AX828" s="14" t="s">
        <v>77</v>
      </c>
      <c r="AY828" s="261" t="s">
        <v>175</v>
      </c>
    </row>
    <row r="829" s="13" customFormat="1">
      <c r="A829" s="13"/>
      <c r="B829" s="240"/>
      <c r="C829" s="241"/>
      <c r="D829" s="242" t="s">
        <v>184</v>
      </c>
      <c r="E829" s="243" t="s">
        <v>1</v>
      </c>
      <c r="F829" s="244" t="s">
        <v>250</v>
      </c>
      <c r="G829" s="241"/>
      <c r="H829" s="243" t="s">
        <v>1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0" t="s">
        <v>184</v>
      </c>
      <c r="AU829" s="250" t="s">
        <v>87</v>
      </c>
      <c r="AV829" s="13" t="s">
        <v>85</v>
      </c>
      <c r="AW829" s="13" t="s">
        <v>32</v>
      </c>
      <c r="AX829" s="13" t="s">
        <v>77</v>
      </c>
      <c r="AY829" s="250" t="s">
        <v>175</v>
      </c>
    </row>
    <row r="830" s="14" customFormat="1">
      <c r="A830" s="14"/>
      <c r="B830" s="251"/>
      <c r="C830" s="252"/>
      <c r="D830" s="242" t="s">
        <v>184</v>
      </c>
      <c r="E830" s="253" t="s">
        <v>1</v>
      </c>
      <c r="F830" s="254" t="s">
        <v>733</v>
      </c>
      <c r="G830" s="252"/>
      <c r="H830" s="255">
        <v>8.9000000000000004</v>
      </c>
      <c r="I830" s="256"/>
      <c r="J830" s="252"/>
      <c r="K830" s="252"/>
      <c r="L830" s="257"/>
      <c r="M830" s="258"/>
      <c r="N830" s="259"/>
      <c r="O830" s="259"/>
      <c r="P830" s="259"/>
      <c r="Q830" s="259"/>
      <c r="R830" s="259"/>
      <c r="S830" s="259"/>
      <c r="T830" s="260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61" t="s">
        <v>184</v>
      </c>
      <c r="AU830" s="261" t="s">
        <v>87</v>
      </c>
      <c r="AV830" s="14" t="s">
        <v>87</v>
      </c>
      <c r="AW830" s="14" t="s">
        <v>32</v>
      </c>
      <c r="AX830" s="14" t="s">
        <v>77</v>
      </c>
      <c r="AY830" s="261" t="s">
        <v>175</v>
      </c>
    </row>
    <row r="831" s="13" customFormat="1">
      <c r="A831" s="13"/>
      <c r="B831" s="240"/>
      <c r="C831" s="241"/>
      <c r="D831" s="242" t="s">
        <v>184</v>
      </c>
      <c r="E831" s="243" t="s">
        <v>1</v>
      </c>
      <c r="F831" s="244" t="s">
        <v>734</v>
      </c>
      <c r="G831" s="241"/>
      <c r="H831" s="243" t="s">
        <v>1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0" t="s">
        <v>184</v>
      </c>
      <c r="AU831" s="250" t="s">
        <v>87</v>
      </c>
      <c r="AV831" s="13" t="s">
        <v>85</v>
      </c>
      <c r="AW831" s="13" t="s">
        <v>32</v>
      </c>
      <c r="AX831" s="13" t="s">
        <v>77</v>
      </c>
      <c r="AY831" s="250" t="s">
        <v>175</v>
      </c>
    </row>
    <row r="832" s="14" customFormat="1">
      <c r="A832" s="14"/>
      <c r="B832" s="251"/>
      <c r="C832" s="252"/>
      <c r="D832" s="242" t="s">
        <v>184</v>
      </c>
      <c r="E832" s="253" t="s">
        <v>1</v>
      </c>
      <c r="F832" s="254" t="s">
        <v>735</v>
      </c>
      <c r="G832" s="252"/>
      <c r="H832" s="255">
        <v>10.880000000000001</v>
      </c>
      <c r="I832" s="256"/>
      <c r="J832" s="252"/>
      <c r="K832" s="252"/>
      <c r="L832" s="257"/>
      <c r="M832" s="258"/>
      <c r="N832" s="259"/>
      <c r="O832" s="259"/>
      <c r="P832" s="259"/>
      <c r="Q832" s="259"/>
      <c r="R832" s="259"/>
      <c r="S832" s="259"/>
      <c r="T832" s="26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1" t="s">
        <v>184</v>
      </c>
      <c r="AU832" s="261" t="s">
        <v>87</v>
      </c>
      <c r="AV832" s="14" t="s">
        <v>87</v>
      </c>
      <c r="AW832" s="14" t="s">
        <v>32</v>
      </c>
      <c r="AX832" s="14" t="s">
        <v>77</v>
      </c>
      <c r="AY832" s="261" t="s">
        <v>175</v>
      </c>
    </row>
    <row r="833" s="13" customFormat="1">
      <c r="A833" s="13"/>
      <c r="B833" s="240"/>
      <c r="C833" s="241"/>
      <c r="D833" s="242" t="s">
        <v>184</v>
      </c>
      <c r="E833" s="243" t="s">
        <v>1</v>
      </c>
      <c r="F833" s="244" t="s">
        <v>736</v>
      </c>
      <c r="G833" s="241"/>
      <c r="H833" s="243" t="s">
        <v>1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0" t="s">
        <v>184</v>
      </c>
      <c r="AU833" s="250" t="s">
        <v>87</v>
      </c>
      <c r="AV833" s="13" t="s">
        <v>85</v>
      </c>
      <c r="AW833" s="13" t="s">
        <v>32</v>
      </c>
      <c r="AX833" s="13" t="s">
        <v>77</v>
      </c>
      <c r="AY833" s="250" t="s">
        <v>175</v>
      </c>
    </row>
    <row r="834" s="14" customFormat="1">
      <c r="A834" s="14"/>
      <c r="B834" s="251"/>
      <c r="C834" s="252"/>
      <c r="D834" s="242" t="s">
        <v>184</v>
      </c>
      <c r="E834" s="253" t="s">
        <v>1</v>
      </c>
      <c r="F834" s="254" t="s">
        <v>737</v>
      </c>
      <c r="G834" s="252"/>
      <c r="H834" s="255">
        <v>14.460000000000001</v>
      </c>
      <c r="I834" s="256"/>
      <c r="J834" s="252"/>
      <c r="K834" s="252"/>
      <c r="L834" s="257"/>
      <c r="M834" s="258"/>
      <c r="N834" s="259"/>
      <c r="O834" s="259"/>
      <c r="P834" s="259"/>
      <c r="Q834" s="259"/>
      <c r="R834" s="259"/>
      <c r="S834" s="259"/>
      <c r="T834" s="260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1" t="s">
        <v>184</v>
      </c>
      <c r="AU834" s="261" t="s">
        <v>87</v>
      </c>
      <c r="AV834" s="14" t="s">
        <v>87</v>
      </c>
      <c r="AW834" s="14" t="s">
        <v>32</v>
      </c>
      <c r="AX834" s="14" t="s">
        <v>77</v>
      </c>
      <c r="AY834" s="261" t="s">
        <v>175</v>
      </c>
    </row>
    <row r="835" s="16" customFormat="1">
      <c r="A835" s="16"/>
      <c r="B835" s="273"/>
      <c r="C835" s="274"/>
      <c r="D835" s="242" t="s">
        <v>184</v>
      </c>
      <c r="E835" s="275" t="s">
        <v>1</v>
      </c>
      <c r="F835" s="276" t="s">
        <v>208</v>
      </c>
      <c r="G835" s="274"/>
      <c r="H835" s="277">
        <v>89.099999999999994</v>
      </c>
      <c r="I835" s="278"/>
      <c r="J835" s="274"/>
      <c r="K835" s="274"/>
      <c r="L835" s="279"/>
      <c r="M835" s="280"/>
      <c r="N835" s="281"/>
      <c r="O835" s="281"/>
      <c r="P835" s="281"/>
      <c r="Q835" s="281"/>
      <c r="R835" s="281"/>
      <c r="S835" s="281"/>
      <c r="T835" s="282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T835" s="283" t="s">
        <v>184</v>
      </c>
      <c r="AU835" s="283" t="s">
        <v>87</v>
      </c>
      <c r="AV835" s="16" t="s">
        <v>192</v>
      </c>
      <c r="AW835" s="16" t="s">
        <v>32</v>
      </c>
      <c r="AX835" s="16" t="s">
        <v>77</v>
      </c>
      <c r="AY835" s="283" t="s">
        <v>175</v>
      </c>
    </row>
    <row r="836" s="13" customFormat="1">
      <c r="A836" s="13"/>
      <c r="B836" s="240"/>
      <c r="C836" s="241"/>
      <c r="D836" s="242" t="s">
        <v>184</v>
      </c>
      <c r="E836" s="243" t="s">
        <v>1</v>
      </c>
      <c r="F836" s="244" t="s">
        <v>209</v>
      </c>
      <c r="G836" s="241"/>
      <c r="H836" s="243" t="s">
        <v>1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0" t="s">
        <v>184</v>
      </c>
      <c r="AU836" s="250" t="s">
        <v>87</v>
      </c>
      <c r="AV836" s="13" t="s">
        <v>85</v>
      </c>
      <c r="AW836" s="13" t="s">
        <v>32</v>
      </c>
      <c r="AX836" s="13" t="s">
        <v>77</v>
      </c>
      <c r="AY836" s="250" t="s">
        <v>175</v>
      </c>
    </row>
    <row r="837" s="13" customFormat="1">
      <c r="A837" s="13"/>
      <c r="B837" s="240"/>
      <c r="C837" s="241"/>
      <c r="D837" s="242" t="s">
        <v>184</v>
      </c>
      <c r="E837" s="243" t="s">
        <v>1</v>
      </c>
      <c r="F837" s="244" t="s">
        <v>256</v>
      </c>
      <c r="G837" s="241"/>
      <c r="H837" s="243" t="s">
        <v>1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0" t="s">
        <v>184</v>
      </c>
      <c r="AU837" s="250" t="s">
        <v>87</v>
      </c>
      <c r="AV837" s="13" t="s">
        <v>85</v>
      </c>
      <c r="AW837" s="13" t="s">
        <v>32</v>
      </c>
      <c r="AX837" s="13" t="s">
        <v>77</v>
      </c>
      <c r="AY837" s="250" t="s">
        <v>175</v>
      </c>
    </row>
    <row r="838" s="14" customFormat="1">
      <c r="A838" s="14"/>
      <c r="B838" s="251"/>
      <c r="C838" s="252"/>
      <c r="D838" s="242" t="s">
        <v>184</v>
      </c>
      <c r="E838" s="253" t="s">
        <v>1</v>
      </c>
      <c r="F838" s="254" t="s">
        <v>1000</v>
      </c>
      <c r="G838" s="252"/>
      <c r="H838" s="255">
        <v>26.690000000000001</v>
      </c>
      <c r="I838" s="256"/>
      <c r="J838" s="252"/>
      <c r="K838" s="252"/>
      <c r="L838" s="257"/>
      <c r="M838" s="258"/>
      <c r="N838" s="259"/>
      <c r="O838" s="259"/>
      <c r="P838" s="259"/>
      <c r="Q838" s="259"/>
      <c r="R838" s="259"/>
      <c r="S838" s="259"/>
      <c r="T838" s="260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1" t="s">
        <v>184</v>
      </c>
      <c r="AU838" s="261" t="s">
        <v>87</v>
      </c>
      <c r="AV838" s="14" t="s">
        <v>87</v>
      </c>
      <c r="AW838" s="14" t="s">
        <v>32</v>
      </c>
      <c r="AX838" s="14" t="s">
        <v>77</v>
      </c>
      <c r="AY838" s="261" t="s">
        <v>175</v>
      </c>
    </row>
    <row r="839" s="13" customFormat="1">
      <c r="A839" s="13"/>
      <c r="B839" s="240"/>
      <c r="C839" s="241"/>
      <c r="D839" s="242" t="s">
        <v>184</v>
      </c>
      <c r="E839" s="243" t="s">
        <v>1</v>
      </c>
      <c r="F839" s="244" t="s">
        <v>523</v>
      </c>
      <c r="G839" s="241"/>
      <c r="H839" s="243" t="s">
        <v>1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50" t="s">
        <v>184</v>
      </c>
      <c r="AU839" s="250" t="s">
        <v>87</v>
      </c>
      <c r="AV839" s="13" t="s">
        <v>85</v>
      </c>
      <c r="AW839" s="13" t="s">
        <v>32</v>
      </c>
      <c r="AX839" s="13" t="s">
        <v>77</v>
      </c>
      <c r="AY839" s="250" t="s">
        <v>175</v>
      </c>
    </row>
    <row r="840" s="14" customFormat="1">
      <c r="A840" s="14"/>
      <c r="B840" s="251"/>
      <c r="C840" s="252"/>
      <c r="D840" s="242" t="s">
        <v>184</v>
      </c>
      <c r="E840" s="253" t="s">
        <v>1</v>
      </c>
      <c r="F840" s="254" t="s">
        <v>743</v>
      </c>
      <c r="G840" s="252"/>
      <c r="H840" s="255">
        <v>15.539999999999999</v>
      </c>
      <c r="I840" s="256"/>
      <c r="J840" s="252"/>
      <c r="K840" s="252"/>
      <c r="L840" s="257"/>
      <c r="M840" s="258"/>
      <c r="N840" s="259"/>
      <c r="O840" s="259"/>
      <c r="P840" s="259"/>
      <c r="Q840" s="259"/>
      <c r="R840" s="259"/>
      <c r="S840" s="259"/>
      <c r="T840" s="260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61" t="s">
        <v>184</v>
      </c>
      <c r="AU840" s="261" t="s">
        <v>87</v>
      </c>
      <c r="AV840" s="14" t="s">
        <v>87</v>
      </c>
      <c r="AW840" s="14" t="s">
        <v>32</v>
      </c>
      <c r="AX840" s="14" t="s">
        <v>77</v>
      </c>
      <c r="AY840" s="261" t="s">
        <v>175</v>
      </c>
    </row>
    <row r="841" s="13" customFormat="1">
      <c r="A841" s="13"/>
      <c r="B841" s="240"/>
      <c r="C841" s="241"/>
      <c r="D841" s="242" t="s">
        <v>184</v>
      </c>
      <c r="E841" s="243" t="s">
        <v>1</v>
      </c>
      <c r="F841" s="244" t="s">
        <v>258</v>
      </c>
      <c r="G841" s="241"/>
      <c r="H841" s="243" t="s">
        <v>1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50" t="s">
        <v>184</v>
      </c>
      <c r="AU841" s="250" t="s">
        <v>87</v>
      </c>
      <c r="AV841" s="13" t="s">
        <v>85</v>
      </c>
      <c r="AW841" s="13" t="s">
        <v>32</v>
      </c>
      <c r="AX841" s="13" t="s">
        <v>77</v>
      </c>
      <c r="AY841" s="250" t="s">
        <v>175</v>
      </c>
    </row>
    <row r="842" s="14" customFormat="1">
      <c r="A842" s="14"/>
      <c r="B842" s="251"/>
      <c r="C842" s="252"/>
      <c r="D842" s="242" t="s">
        <v>184</v>
      </c>
      <c r="E842" s="253" t="s">
        <v>1</v>
      </c>
      <c r="F842" s="254" t="s">
        <v>748</v>
      </c>
      <c r="G842" s="252"/>
      <c r="H842" s="255">
        <v>7.5800000000000001</v>
      </c>
      <c r="I842" s="256"/>
      <c r="J842" s="252"/>
      <c r="K842" s="252"/>
      <c r="L842" s="257"/>
      <c r="M842" s="258"/>
      <c r="N842" s="259"/>
      <c r="O842" s="259"/>
      <c r="P842" s="259"/>
      <c r="Q842" s="259"/>
      <c r="R842" s="259"/>
      <c r="S842" s="259"/>
      <c r="T842" s="260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61" t="s">
        <v>184</v>
      </c>
      <c r="AU842" s="261" t="s">
        <v>87</v>
      </c>
      <c r="AV842" s="14" t="s">
        <v>87</v>
      </c>
      <c r="AW842" s="14" t="s">
        <v>32</v>
      </c>
      <c r="AX842" s="14" t="s">
        <v>77</v>
      </c>
      <c r="AY842" s="261" t="s">
        <v>175</v>
      </c>
    </row>
    <row r="843" s="13" customFormat="1">
      <c r="A843" s="13"/>
      <c r="B843" s="240"/>
      <c r="C843" s="241"/>
      <c r="D843" s="242" t="s">
        <v>184</v>
      </c>
      <c r="E843" s="243" t="s">
        <v>1</v>
      </c>
      <c r="F843" s="244" t="s">
        <v>749</v>
      </c>
      <c r="G843" s="241"/>
      <c r="H843" s="243" t="s">
        <v>1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0" t="s">
        <v>184</v>
      </c>
      <c r="AU843" s="250" t="s">
        <v>87</v>
      </c>
      <c r="AV843" s="13" t="s">
        <v>85</v>
      </c>
      <c r="AW843" s="13" t="s">
        <v>32</v>
      </c>
      <c r="AX843" s="13" t="s">
        <v>77</v>
      </c>
      <c r="AY843" s="250" t="s">
        <v>175</v>
      </c>
    </row>
    <row r="844" s="14" customFormat="1">
      <c r="A844" s="14"/>
      <c r="B844" s="251"/>
      <c r="C844" s="252"/>
      <c r="D844" s="242" t="s">
        <v>184</v>
      </c>
      <c r="E844" s="253" t="s">
        <v>1</v>
      </c>
      <c r="F844" s="254" t="s">
        <v>750</v>
      </c>
      <c r="G844" s="252"/>
      <c r="H844" s="255">
        <v>1.75</v>
      </c>
      <c r="I844" s="256"/>
      <c r="J844" s="252"/>
      <c r="K844" s="252"/>
      <c r="L844" s="257"/>
      <c r="M844" s="258"/>
      <c r="N844" s="259"/>
      <c r="O844" s="259"/>
      <c r="P844" s="259"/>
      <c r="Q844" s="259"/>
      <c r="R844" s="259"/>
      <c r="S844" s="259"/>
      <c r="T844" s="260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61" t="s">
        <v>184</v>
      </c>
      <c r="AU844" s="261" t="s">
        <v>87</v>
      </c>
      <c r="AV844" s="14" t="s">
        <v>87</v>
      </c>
      <c r="AW844" s="14" t="s">
        <v>32</v>
      </c>
      <c r="AX844" s="14" t="s">
        <v>77</v>
      </c>
      <c r="AY844" s="261" t="s">
        <v>175</v>
      </c>
    </row>
    <row r="845" s="16" customFormat="1">
      <c r="A845" s="16"/>
      <c r="B845" s="273"/>
      <c r="C845" s="274"/>
      <c r="D845" s="242" t="s">
        <v>184</v>
      </c>
      <c r="E845" s="275" t="s">
        <v>1</v>
      </c>
      <c r="F845" s="276" t="s">
        <v>208</v>
      </c>
      <c r="G845" s="274"/>
      <c r="H845" s="277">
        <v>51.560000000000002</v>
      </c>
      <c r="I845" s="278"/>
      <c r="J845" s="274"/>
      <c r="K845" s="274"/>
      <c r="L845" s="279"/>
      <c r="M845" s="280"/>
      <c r="N845" s="281"/>
      <c r="O845" s="281"/>
      <c r="P845" s="281"/>
      <c r="Q845" s="281"/>
      <c r="R845" s="281"/>
      <c r="S845" s="281"/>
      <c r="T845" s="282"/>
      <c r="U845" s="16"/>
      <c r="V845" s="16"/>
      <c r="W845" s="16"/>
      <c r="X845" s="16"/>
      <c r="Y845" s="16"/>
      <c r="Z845" s="16"/>
      <c r="AA845" s="16"/>
      <c r="AB845" s="16"/>
      <c r="AC845" s="16"/>
      <c r="AD845" s="16"/>
      <c r="AE845" s="16"/>
      <c r="AT845" s="283" t="s">
        <v>184</v>
      </c>
      <c r="AU845" s="283" t="s">
        <v>87</v>
      </c>
      <c r="AV845" s="16" t="s">
        <v>192</v>
      </c>
      <c r="AW845" s="16" t="s">
        <v>32</v>
      </c>
      <c r="AX845" s="16" t="s">
        <v>77</v>
      </c>
      <c r="AY845" s="283" t="s">
        <v>175</v>
      </c>
    </row>
    <row r="846" s="15" customFormat="1">
      <c r="A846" s="15"/>
      <c r="B846" s="262"/>
      <c r="C846" s="263"/>
      <c r="D846" s="242" t="s">
        <v>184</v>
      </c>
      <c r="E846" s="264" t="s">
        <v>1</v>
      </c>
      <c r="F846" s="265" t="s">
        <v>191</v>
      </c>
      <c r="G846" s="263"/>
      <c r="H846" s="266">
        <v>140.66</v>
      </c>
      <c r="I846" s="267"/>
      <c r="J846" s="263"/>
      <c r="K846" s="263"/>
      <c r="L846" s="268"/>
      <c r="M846" s="269"/>
      <c r="N846" s="270"/>
      <c r="O846" s="270"/>
      <c r="P846" s="270"/>
      <c r="Q846" s="270"/>
      <c r="R846" s="270"/>
      <c r="S846" s="270"/>
      <c r="T846" s="271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72" t="s">
        <v>184</v>
      </c>
      <c r="AU846" s="272" t="s">
        <v>87</v>
      </c>
      <c r="AV846" s="15" t="s">
        <v>182</v>
      </c>
      <c r="AW846" s="15" t="s">
        <v>32</v>
      </c>
      <c r="AX846" s="15" t="s">
        <v>85</v>
      </c>
      <c r="AY846" s="272" t="s">
        <v>175</v>
      </c>
    </row>
    <row r="847" s="2" customFormat="1" ht="24.15" customHeight="1">
      <c r="A847" s="39"/>
      <c r="B847" s="40"/>
      <c r="C847" s="291" t="s">
        <v>1208</v>
      </c>
      <c r="D847" s="291" t="s">
        <v>587</v>
      </c>
      <c r="E847" s="292" t="s">
        <v>1209</v>
      </c>
      <c r="F847" s="293" t="s">
        <v>1210</v>
      </c>
      <c r="G847" s="294" t="s">
        <v>180</v>
      </c>
      <c r="H847" s="295">
        <v>154.726</v>
      </c>
      <c r="I847" s="296"/>
      <c r="J847" s="297">
        <f>ROUND(I847*H847,2)</f>
        <v>0</v>
      </c>
      <c r="K847" s="293" t="s">
        <v>271</v>
      </c>
      <c r="L847" s="298"/>
      <c r="M847" s="299" t="s">
        <v>1</v>
      </c>
      <c r="N847" s="300" t="s">
        <v>42</v>
      </c>
      <c r="O847" s="92"/>
      <c r="P847" s="236">
        <f>O847*H847</f>
        <v>0</v>
      </c>
      <c r="Q847" s="236">
        <v>0.0051000000000000004</v>
      </c>
      <c r="R847" s="236">
        <f>Q847*H847</f>
        <v>0.7891026000000001</v>
      </c>
      <c r="S847" s="236">
        <v>0</v>
      </c>
      <c r="T847" s="237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8" t="s">
        <v>413</v>
      </c>
      <c r="AT847" s="238" t="s">
        <v>587</v>
      </c>
      <c r="AU847" s="238" t="s">
        <v>87</v>
      </c>
      <c r="AY847" s="18" t="s">
        <v>175</v>
      </c>
      <c r="BE847" s="239">
        <f>IF(N847="základní",J847,0)</f>
        <v>0</v>
      </c>
      <c r="BF847" s="239">
        <f>IF(N847="snížená",J847,0)</f>
        <v>0</v>
      </c>
      <c r="BG847" s="239">
        <f>IF(N847="zákl. přenesená",J847,0)</f>
        <v>0</v>
      </c>
      <c r="BH847" s="239">
        <f>IF(N847="sníž. přenesená",J847,0)</f>
        <v>0</v>
      </c>
      <c r="BI847" s="239">
        <f>IF(N847="nulová",J847,0)</f>
        <v>0</v>
      </c>
      <c r="BJ847" s="18" t="s">
        <v>85</v>
      </c>
      <c r="BK847" s="239">
        <f>ROUND(I847*H847,2)</f>
        <v>0</v>
      </c>
      <c r="BL847" s="18" t="s">
        <v>295</v>
      </c>
      <c r="BM847" s="238" t="s">
        <v>1211</v>
      </c>
    </row>
    <row r="848" s="2" customFormat="1">
      <c r="A848" s="39"/>
      <c r="B848" s="40"/>
      <c r="C848" s="41"/>
      <c r="D848" s="242" t="s">
        <v>273</v>
      </c>
      <c r="E848" s="41"/>
      <c r="F848" s="284" t="s">
        <v>1212</v>
      </c>
      <c r="G848" s="41"/>
      <c r="H848" s="41"/>
      <c r="I848" s="285"/>
      <c r="J848" s="41"/>
      <c r="K848" s="41"/>
      <c r="L848" s="45"/>
      <c r="M848" s="286"/>
      <c r="N848" s="287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273</v>
      </c>
      <c r="AU848" s="18" t="s">
        <v>87</v>
      </c>
    </row>
    <row r="849" s="14" customFormat="1">
      <c r="A849" s="14"/>
      <c r="B849" s="251"/>
      <c r="C849" s="252"/>
      <c r="D849" s="242" t="s">
        <v>184</v>
      </c>
      <c r="E849" s="253" t="s">
        <v>1</v>
      </c>
      <c r="F849" s="254" t="s">
        <v>1213</v>
      </c>
      <c r="G849" s="252"/>
      <c r="H849" s="255">
        <v>140.66</v>
      </c>
      <c r="I849" s="256"/>
      <c r="J849" s="252"/>
      <c r="K849" s="252"/>
      <c r="L849" s="257"/>
      <c r="M849" s="258"/>
      <c r="N849" s="259"/>
      <c r="O849" s="259"/>
      <c r="P849" s="259"/>
      <c r="Q849" s="259"/>
      <c r="R849" s="259"/>
      <c r="S849" s="259"/>
      <c r="T849" s="260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61" t="s">
        <v>184</v>
      </c>
      <c r="AU849" s="261" t="s">
        <v>87</v>
      </c>
      <c r="AV849" s="14" t="s">
        <v>87</v>
      </c>
      <c r="AW849" s="14" t="s">
        <v>32</v>
      </c>
      <c r="AX849" s="14" t="s">
        <v>85</v>
      </c>
      <c r="AY849" s="261" t="s">
        <v>175</v>
      </c>
    </row>
    <row r="850" s="14" customFormat="1">
      <c r="A850" s="14"/>
      <c r="B850" s="251"/>
      <c r="C850" s="252"/>
      <c r="D850" s="242" t="s">
        <v>184</v>
      </c>
      <c r="E850" s="252"/>
      <c r="F850" s="254" t="s">
        <v>1214</v>
      </c>
      <c r="G850" s="252"/>
      <c r="H850" s="255">
        <v>154.726</v>
      </c>
      <c r="I850" s="256"/>
      <c r="J850" s="252"/>
      <c r="K850" s="252"/>
      <c r="L850" s="257"/>
      <c r="M850" s="258"/>
      <c r="N850" s="259"/>
      <c r="O850" s="259"/>
      <c r="P850" s="259"/>
      <c r="Q850" s="259"/>
      <c r="R850" s="259"/>
      <c r="S850" s="259"/>
      <c r="T850" s="260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1" t="s">
        <v>184</v>
      </c>
      <c r="AU850" s="261" t="s">
        <v>87</v>
      </c>
      <c r="AV850" s="14" t="s">
        <v>87</v>
      </c>
      <c r="AW850" s="14" t="s">
        <v>4</v>
      </c>
      <c r="AX850" s="14" t="s">
        <v>85</v>
      </c>
      <c r="AY850" s="261" t="s">
        <v>175</v>
      </c>
    </row>
    <row r="851" s="2" customFormat="1" ht="24.15" customHeight="1">
      <c r="A851" s="39"/>
      <c r="B851" s="40"/>
      <c r="C851" s="227" t="s">
        <v>1215</v>
      </c>
      <c r="D851" s="227" t="s">
        <v>177</v>
      </c>
      <c r="E851" s="228" t="s">
        <v>1216</v>
      </c>
      <c r="F851" s="229" t="s">
        <v>1217</v>
      </c>
      <c r="G851" s="230" t="s">
        <v>303</v>
      </c>
      <c r="H851" s="231">
        <v>4.4000000000000004</v>
      </c>
      <c r="I851" s="232"/>
      <c r="J851" s="233">
        <f>ROUND(I851*H851,2)</f>
        <v>0</v>
      </c>
      <c r="K851" s="229" t="s">
        <v>181</v>
      </c>
      <c r="L851" s="45"/>
      <c r="M851" s="234" t="s">
        <v>1</v>
      </c>
      <c r="N851" s="235" t="s">
        <v>42</v>
      </c>
      <c r="O851" s="92"/>
      <c r="P851" s="236">
        <f>O851*H851</f>
        <v>0</v>
      </c>
      <c r="Q851" s="236">
        <v>0</v>
      </c>
      <c r="R851" s="236">
        <f>Q851*H851</f>
        <v>0</v>
      </c>
      <c r="S851" s="236">
        <v>0</v>
      </c>
      <c r="T851" s="237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8" t="s">
        <v>295</v>
      </c>
      <c r="AT851" s="238" t="s">
        <v>177</v>
      </c>
      <c r="AU851" s="238" t="s">
        <v>87</v>
      </c>
      <c r="AY851" s="18" t="s">
        <v>175</v>
      </c>
      <c r="BE851" s="239">
        <f>IF(N851="základní",J851,0)</f>
        <v>0</v>
      </c>
      <c r="BF851" s="239">
        <f>IF(N851="snížená",J851,0)</f>
        <v>0</v>
      </c>
      <c r="BG851" s="239">
        <f>IF(N851="zákl. přenesená",J851,0)</f>
        <v>0</v>
      </c>
      <c r="BH851" s="239">
        <f>IF(N851="sníž. přenesená",J851,0)</f>
        <v>0</v>
      </c>
      <c r="BI851" s="239">
        <f>IF(N851="nulová",J851,0)</f>
        <v>0</v>
      </c>
      <c r="BJ851" s="18" t="s">
        <v>85</v>
      </c>
      <c r="BK851" s="239">
        <f>ROUND(I851*H851,2)</f>
        <v>0</v>
      </c>
      <c r="BL851" s="18" t="s">
        <v>295</v>
      </c>
      <c r="BM851" s="238" t="s">
        <v>1218</v>
      </c>
    </row>
    <row r="852" s="13" customFormat="1">
      <c r="A852" s="13"/>
      <c r="B852" s="240"/>
      <c r="C852" s="241"/>
      <c r="D852" s="242" t="s">
        <v>184</v>
      </c>
      <c r="E852" s="243" t="s">
        <v>1</v>
      </c>
      <c r="F852" s="244" t="s">
        <v>1219</v>
      </c>
      <c r="G852" s="241"/>
      <c r="H852" s="243" t="s">
        <v>1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50" t="s">
        <v>184</v>
      </c>
      <c r="AU852" s="250" t="s">
        <v>87</v>
      </c>
      <c r="AV852" s="13" t="s">
        <v>85</v>
      </c>
      <c r="AW852" s="13" t="s">
        <v>32</v>
      </c>
      <c r="AX852" s="13" t="s">
        <v>77</v>
      </c>
      <c r="AY852" s="250" t="s">
        <v>175</v>
      </c>
    </row>
    <row r="853" s="14" customFormat="1">
      <c r="A853" s="14"/>
      <c r="B853" s="251"/>
      <c r="C853" s="252"/>
      <c r="D853" s="242" t="s">
        <v>184</v>
      </c>
      <c r="E853" s="253" t="s">
        <v>1</v>
      </c>
      <c r="F853" s="254" t="s">
        <v>1220</v>
      </c>
      <c r="G853" s="252"/>
      <c r="H853" s="255">
        <v>2.7999999999999998</v>
      </c>
      <c r="I853" s="256"/>
      <c r="J853" s="252"/>
      <c r="K853" s="252"/>
      <c r="L853" s="257"/>
      <c r="M853" s="258"/>
      <c r="N853" s="259"/>
      <c r="O853" s="259"/>
      <c r="P853" s="259"/>
      <c r="Q853" s="259"/>
      <c r="R853" s="259"/>
      <c r="S853" s="259"/>
      <c r="T853" s="260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61" t="s">
        <v>184</v>
      </c>
      <c r="AU853" s="261" t="s">
        <v>87</v>
      </c>
      <c r="AV853" s="14" t="s">
        <v>87</v>
      </c>
      <c r="AW853" s="14" t="s">
        <v>32</v>
      </c>
      <c r="AX853" s="14" t="s">
        <v>77</v>
      </c>
      <c r="AY853" s="261" t="s">
        <v>175</v>
      </c>
    </row>
    <row r="854" s="14" customFormat="1">
      <c r="A854" s="14"/>
      <c r="B854" s="251"/>
      <c r="C854" s="252"/>
      <c r="D854" s="242" t="s">
        <v>184</v>
      </c>
      <c r="E854" s="253" t="s">
        <v>1</v>
      </c>
      <c r="F854" s="254" t="s">
        <v>1221</v>
      </c>
      <c r="G854" s="252"/>
      <c r="H854" s="255">
        <v>1.6000000000000001</v>
      </c>
      <c r="I854" s="256"/>
      <c r="J854" s="252"/>
      <c r="K854" s="252"/>
      <c r="L854" s="257"/>
      <c r="M854" s="258"/>
      <c r="N854" s="259"/>
      <c r="O854" s="259"/>
      <c r="P854" s="259"/>
      <c r="Q854" s="259"/>
      <c r="R854" s="259"/>
      <c r="S854" s="259"/>
      <c r="T854" s="260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61" t="s">
        <v>184</v>
      </c>
      <c r="AU854" s="261" t="s">
        <v>87</v>
      </c>
      <c r="AV854" s="14" t="s">
        <v>87</v>
      </c>
      <c r="AW854" s="14" t="s">
        <v>32</v>
      </c>
      <c r="AX854" s="14" t="s">
        <v>77</v>
      </c>
      <c r="AY854" s="261" t="s">
        <v>175</v>
      </c>
    </row>
    <row r="855" s="15" customFormat="1">
      <c r="A855" s="15"/>
      <c r="B855" s="262"/>
      <c r="C855" s="263"/>
      <c r="D855" s="242" t="s">
        <v>184</v>
      </c>
      <c r="E855" s="264" t="s">
        <v>1</v>
      </c>
      <c r="F855" s="265" t="s">
        <v>191</v>
      </c>
      <c r="G855" s="263"/>
      <c r="H855" s="266">
        <v>4.4000000000000004</v>
      </c>
      <c r="I855" s="267"/>
      <c r="J855" s="263"/>
      <c r="K855" s="263"/>
      <c r="L855" s="268"/>
      <c r="M855" s="269"/>
      <c r="N855" s="270"/>
      <c r="O855" s="270"/>
      <c r="P855" s="270"/>
      <c r="Q855" s="270"/>
      <c r="R855" s="270"/>
      <c r="S855" s="270"/>
      <c r="T855" s="271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72" t="s">
        <v>184</v>
      </c>
      <c r="AU855" s="272" t="s">
        <v>87</v>
      </c>
      <c r="AV855" s="15" t="s">
        <v>182</v>
      </c>
      <c r="AW855" s="15" t="s">
        <v>32</v>
      </c>
      <c r="AX855" s="15" t="s">
        <v>85</v>
      </c>
      <c r="AY855" s="272" t="s">
        <v>175</v>
      </c>
    </row>
    <row r="856" s="2" customFormat="1" ht="16.5" customHeight="1">
      <c r="A856" s="39"/>
      <c r="B856" s="40"/>
      <c r="C856" s="291" t="s">
        <v>1222</v>
      </c>
      <c r="D856" s="291" t="s">
        <v>587</v>
      </c>
      <c r="E856" s="292" t="s">
        <v>1223</v>
      </c>
      <c r="F856" s="293" t="s">
        <v>1224</v>
      </c>
      <c r="G856" s="294" t="s">
        <v>303</v>
      </c>
      <c r="H856" s="295">
        <v>4.7519999999999998</v>
      </c>
      <c r="I856" s="296"/>
      <c r="J856" s="297">
        <f>ROUND(I856*H856,2)</f>
        <v>0</v>
      </c>
      <c r="K856" s="293" t="s">
        <v>181</v>
      </c>
      <c r="L856" s="298"/>
      <c r="M856" s="299" t="s">
        <v>1</v>
      </c>
      <c r="N856" s="300" t="s">
        <v>42</v>
      </c>
      <c r="O856" s="92"/>
      <c r="P856" s="236">
        <f>O856*H856</f>
        <v>0</v>
      </c>
      <c r="Q856" s="236">
        <v>0.00017000000000000001</v>
      </c>
      <c r="R856" s="236">
        <f>Q856*H856</f>
        <v>0.00080783999999999999</v>
      </c>
      <c r="S856" s="236">
        <v>0</v>
      </c>
      <c r="T856" s="237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8" t="s">
        <v>413</v>
      </c>
      <c r="AT856" s="238" t="s">
        <v>587</v>
      </c>
      <c r="AU856" s="238" t="s">
        <v>87</v>
      </c>
      <c r="AY856" s="18" t="s">
        <v>175</v>
      </c>
      <c r="BE856" s="239">
        <f>IF(N856="základní",J856,0)</f>
        <v>0</v>
      </c>
      <c r="BF856" s="239">
        <f>IF(N856="snížená",J856,0)</f>
        <v>0</v>
      </c>
      <c r="BG856" s="239">
        <f>IF(N856="zákl. přenesená",J856,0)</f>
        <v>0</v>
      </c>
      <c r="BH856" s="239">
        <f>IF(N856="sníž. přenesená",J856,0)</f>
        <v>0</v>
      </c>
      <c r="BI856" s="239">
        <f>IF(N856="nulová",J856,0)</f>
        <v>0</v>
      </c>
      <c r="BJ856" s="18" t="s">
        <v>85</v>
      </c>
      <c r="BK856" s="239">
        <f>ROUND(I856*H856,2)</f>
        <v>0</v>
      </c>
      <c r="BL856" s="18" t="s">
        <v>295</v>
      </c>
      <c r="BM856" s="238" t="s">
        <v>1225</v>
      </c>
    </row>
    <row r="857" s="14" customFormat="1">
      <c r="A857" s="14"/>
      <c r="B857" s="251"/>
      <c r="C857" s="252"/>
      <c r="D857" s="242" t="s">
        <v>184</v>
      </c>
      <c r="E857" s="253" t="s">
        <v>1</v>
      </c>
      <c r="F857" s="254" t="s">
        <v>1226</v>
      </c>
      <c r="G857" s="252"/>
      <c r="H857" s="255">
        <v>4.4000000000000004</v>
      </c>
      <c r="I857" s="256"/>
      <c r="J857" s="252"/>
      <c r="K857" s="252"/>
      <c r="L857" s="257"/>
      <c r="M857" s="258"/>
      <c r="N857" s="259"/>
      <c r="O857" s="259"/>
      <c r="P857" s="259"/>
      <c r="Q857" s="259"/>
      <c r="R857" s="259"/>
      <c r="S857" s="259"/>
      <c r="T857" s="260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61" t="s">
        <v>184</v>
      </c>
      <c r="AU857" s="261" t="s">
        <v>87</v>
      </c>
      <c r="AV857" s="14" t="s">
        <v>87</v>
      </c>
      <c r="AW857" s="14" t="s">
        <v>32</v>
      </c>
      <c r="AX857" s="14" t="s">
        <v>85</v>
      </c>
      <c r="AY857" s="261" t="s">
        <v>175</v>
      </c>
    </row>
    <row r="858" s="14" customFormat="1">
      <c r="A858" s="14"/>
      <c r="B858" s="251"/>
      <c r="C858" s="252"/>
      <c r="D858" s="242" t="s">
        <v>184</v>
      </c>
      <c r="E858" s="252"/>
      <c r="F858" s="254" t="s">
        <v>1227</v>
      </c>
      <c r="G858" s="252"/>
      <c r="H858" s="255">
        <v>4.7519999999999998</v>
      </c>
      <c r="I858" s="256"/>
      <c r="J858" s="252"/>
      <c r="K858" s="252"/>
      <c r="L858" s="257"/>
      <c r="M858" s="258"/>
      <c r="N858" s="259"/>
      <c r="O858" s="259"/>
      <c r="P858" s="259"/>
      <c r="Q858" s="259"/>
      <c r="R858" s="259"/>
      <c r="S858" s="259"/>
      <c r="T858" s="260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61" t="s">
        <v>184</v>
      </c>
      <c r="AU858" s="261" t="s">
        <v>87</v>
      </c>
      <c r="AV858" s="14" t="s">
        <v>87</v>
      </c>
      <c r="AW858" s="14" t="s">
        <v>4</v>
      </c>
      <c r="AX858" s="14" t="s">
        <v>85</v>
      </c>
      <c r="AY858" s="261" t="s">
        <v>175</v>
      </c>
    </row>
    <row r="859" s="2" customFormat="1" ht="24.15" customHeight="1">
      <c r="A859" s="39"/>
      <c r="B859" s="40"/>
      <c r="C859" s="227" t="s">
        <v>1228</v>
      </c>
      <c r="D859" s="227" t="s">
        <v>177</v>
      </c>
      <c r="E859" s="228" t="s">
        <v>1229</v>
      </c>
      <c r="F859" s="229" t="s">
        <v>1230</v>
      </c>
      <c r="G859" s="230" t="s">
        <v>303</v>
      </c>
      <c r="H859" s="231">
        <v>131.72</v>
      </c>
      <c r="I859" s="232"/>
      <c r="J859" s="233">
        <f>ROUND(I859*H859,2)</f>
        <v>0</v>
      </c>
      <c r="K859" s="229" t="s">
        <v>271</v>
      </c>
      <c r="L859" s="45"/>
      <c r="M859" s="234" t="s">
        <v>1</v>
      </c>
      <c r="N859" s="235" t="s">
        <v>42</v>
      </c>
      <c r="O859" s="92"/>
      <c r="P859" s="236">
        <f>O859*H859</f>
        <v>0</v>
      </c>
      <c r="Q859" s="236">
        <v>0</v>
      </c>
      <c r="R859" s="236">
        <f>Q859*H859</f>
        <v>0</v>
      </c>
      <c r="S859" s="236">
        <v>0</v>
      </c>
      <c r="T859" s="237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38" t="s">
        <v>295</v>
      </c>
      <c r="AT859" s="238" t="s">
        <v>177</v>
      </c>
      <c r="AU859" s="238" t="s">
        <v>87</v>
      </c>
      <c r="AY859" s="18" t="s">
        <v>175</v>
      </c>
      <c r="BE859" s="239">
        <f>IF(N859="základní",J859,0)</f>
        <v>0</v>
      </c>
      <c r="BF859" s="239">
        <f>IF(N859="snížená",J859,0)</f>
        <v>0</v>
      </c>
      <c r="BG859" s="239">
        <f>IF(N859="zákl. přenesená",J859,0)</f>
        <v>0</v>
      </c>
      <c r="BH859" s="239">
        <f>IF(N859="sníž. přenesená",J859,0)</f>
        <v>0</v>
      </c>
      <c r="BI859" s="239">
        <f>IF(N859="nulová",J859,0)</f>
        <v>0</v>
      </c>
      <c r="BJ859" s="18" t="s">
        <v>85</v>
      </c>
      <c r="BK859" s="239">
        <f>ROUND(I859*H859,2)</f>
        <v>0</v>
      </c>
      <c r="BL859" s="18" t="s">
        <v>295</v>
      </c>
      <c r="BM859" s="238" t="s">
        <v>1231</v>
      </c>
    </row>
    <row r="860" s="13" customFormat="1">
      <c r="A860" s="13"/>
      <c r="B860" s="240"/>
      <c r="C860" s="241"/>
      <c r="D860" s="242" t="s">
        <v>184</v>
      </c>
      <c r="E860" s="243" t="s">
        <v>1</v>
      </c>
      <c r="F860" s="244" t="s">
        <v>1232</v>
      </c>
      <c r="G860" s="241"/>
      <c r="H860" s="243" t="s">
        <v>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50" t="s">
        <v>184</v>
      </c>
      <c r="AU860" s="250" t="s">
        <v>87</v>
      </c>
      <c r="AV860" s="13" t="s">
        <v>85</v>
      </c>
      <c r="AW860" s="13" t="s">
        <v>32</v>
      </c>
      <c r="AX860" s="13" t="s">
        <v>77</v>
      </c>
      <c r="AY860" s="250" t="s">
        <v>175</v>
      </c>
    </row>
    <row r="861" s="14" customFormat="1">
      <c r="A861" s="14"/>
      <c r="B861" s="251"/>
      <c r="C861" s="252"/>
      <c r="D861" s="242" t="s">
        <v>184</v>
      </c>
      <c r="E861" s="253" t="s">
        <v>1</v>
      </c>
      <c r="F861" s="254" t="s">
        <v>1233</v>
      </c>
      <c r="G861" s="252"/>
      <c r="H861" s="255">
        <v>131.72</v>
      </c>
      <c r="I861" s="256"/>
      <c r="J861" s="252"/>
      <c r="K861" s="252"/>
      <c r="L861" s="257"/>
      <c r="M861" s="258"/>
      <c r="N861" s="259"/>
      <c r="O861" s="259"/>
      <c r="P861" s="259"/>
      <c r="Q861" s="259"/>
      <c r="R861" s="259"/>
      <c r="S861" s="259"/>
      <c r="T861" s="26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1" t="s">
        <v>184</v>
      </c>
      <c r="AU861" s="261" t="s">
        <v>87</v>
      </c>
      <c r="AV861" s="14" t="s">
        <v>87</v>
      </c>
      <c r="AW861" s="14" t="s">
        <v>32</v>
      </c>
      <c r="AX861" s="14" t="s">
        <v>85</v>
      </c>
      <c r="AY861" s="261" t="s">
        <v>175</v>
      </c>
    </row>
    <row r="862" s="2" customFormat="1" ht="21.75" customHeight="1">
      <c r="A862" s="39"/>
      <c r="B862" s="40"/>
      <c r="C862" s="227" t="s">
        <v>1234</v>
      </c>
      <c r="D862" s="227" t="s">
        <v>177</v>
      </c>
      <c r="E862" s="228" t="s">
        <v>1235</v>
      </c>
      <c r="F862" s="229" t="s">
        <v>1236</v>
      </c>
      <c r="G862" s="230" t="s">
        <v>303</v>
      </c>
      <c r="H862" s="231">
        <v>102.7</v>
      </c>
      <c r="I862" s="232"/>
      <c r="J862" s="233">
        <f>ROUND(I862*H862,2)</f>
        <v>0</v>
      </c>
      <c r="K862" s="229" t="s">
        <v>271</v>
      </c>
      <c r="L862" s="45"/>
      <c r="M862" s="234" t="s">
        <v>1</v>
      </c>
      <c r="N862" s="235" t="s">
        <v>42</v>
      </c>
      <c r="O862" s="92"/>
      <c r="P862" s="236">
        <f>O862*H862</f>
        <v>0</v>
      </c>
      <c r="Q862" s="236">
        <v>0</v>
      </c>
      <c r="R862" s="236">
        <f>Q862*H862</f>
        <v>0</v>
      </c>
      <c r="S862" s="236">
        <v>0</v>
      </c>
      <c r="T862" s="237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8" t="s">
        <v>295</v>
      </c>
      <c r="AT862" s="238" t="s">
        <v>177</v>
      </c>
      <c r="AU862" s="238" t="s">
        <v>87</v>
      </c>
      <c r="AY862" s="18" t="s">
        <v>175</v>
      </c>
      <c r="BE862" s="239">
        <f>IF(N862="základní",J862,0)</f>
        <v>0</v>
      </c>
      <c r="BF862" s="239">
        <f>IF(N862="snížená",J862,0)</f>
        <v>0</v>
      </c>
      <c r="BG862" s="239">
        <f>IF(N862="zákl. přenesená",J862,0)</f>
        <v>0</v>
      </c>
      <c r="BH862" s="239">
        <f>IF(N862="sníž. přenesená",J862,0)</f>
        <v>0</v>
      </c>
      <c r="BI862" s="239">
        <f>IF(N862="nulová",J862,0)</f>
        <v>0</v>
      </c>
      <c r="BJ862" s="18" t="s">
        <v>85</v>
      </c>
      <c r="BK862" s="239">
        <f>ROUND(I862*H862,2)</f>
        <v>0</v>
      </c>
      <c r="BL862" s="18" t="s">
        <v>295</v>
      </c>
      <c r="BM862" s="238" t="s">
        <v>1237</v>
      </c>
    </row>
    <row r="863" s="13" customFormat="1">
      <c r="A863" s="13"/>
      <c r="B863" s="240"/>
      <c r="C863" s="241"/>
      <c r="D863" s="242" t="s">
        <v>184</v>
      </c>
      <c r="E863" s="243" t="s">
        <v>1</v>
      </c>
      <c r="F863" s="244" t="s">
        <v>1238</v>
      </c>
      <c r="G863" s="241"/>
      <c r="H863" s="243" t="s">
        <v>1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50" t="s">
        <v>184</v>
      </c>
      <c r="AU863" s="250" t="s">
        <v>87</v>
      </c>
      <c r="AV863" s="13" t="s">
        <v>85</v>
      </c>
      <c r="AW863" s="13" t="s">
        <v>32</v>
      </c>
      <c r="AX863" s="13" t="s">
        <v>77</v>
      </c>
      <c r="AY863" s="250" t="s">
        <v>175</v>
      </c>
    </row>
    <row r="864" s="14" customFormat="1">
      <c r="A864" s="14"/>
      <c r="B864" s="251"/>
      <c r="C864" s="252"/>
      <c r="D864" s="242" t="s">
        <v>184</v>
      </c>
      <c r="E864" s="253" t="s">
        <v>1</v>
      </c>
      <c r="F864" s="254" t="s">
        <v>1239</v>
      </c>
      <c r="G864" s="252"/>
      <c r="H864" s="255">
        <v>102.7</v>
      </c>
      <c r="I864" s="256"/>
      <c r="J864" s="252"/>
      <c r="K864" s="252"/>
      <c r="L864" s="257"/>
      <c r="M864" s="258"/>
      <c r="N864" s="259"/>
      <c r="O864" s="259"/>
      <c r="P864" s="259"/>
      <c r="Q864" s="259"/>
      <c r="R864" s="259"/>
      <c r="S864" s="259"/>
      <c r="T864" s="260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61" t="s">
        <v>184</v>
      </c>
      <c r="AU864" s="261" t="s">
        <v>87</v>
      </c>
      <c r="AV864" s="14" t="s">
        <v>87</v>
      </c>
      <c r="AW864" s="14" t="s">
        <v>32</v>
      </c>
      <c r="AX864" s="14" t="s">
        <v>85</v>
      </c>
      <c r="AY864" s="261" t="s">
        <v>175</v>
      </c>
    </row>
    <row r="865" s="2" customFormat="1" ht="24.15" customHeight="1">
      <c r="A865" s="39"/>
      <c r="B865" s="40"/>
      <c r="C865" s="227" t="s">
        <v>1240</v>
      </c>
      <c r="D865" s="227" t="s">
        <v>177</v>
      </c>
      <c r="E865" s="228" t="s">
        <v>1241</v>
      </c>
      <c r="F865" s="229" t="s">
        <v>1242</v>
      </c>
      <c r="G865" s="230" t="s">
        <v>378</v>
      </c>
      <c r="H865" s="231">
        <v>2.5230000000000001</v>
      </c>
      <c r="I865" s="232"/>
      <c r="J865" s="233">
        <f>ROUND(I865*H865,2)</f>
        <v>0</v>
      </c>
      <c r="K865" s="229" t="s">
        <v>181</v>
      </c>
      <c r="L865" s="45"/>
      <c r="M865" s="234" t="s">
        <v>1</v>
      </c>
      <c r="N865" s="235" t="s">
        <v>42</v>
      </c>
      <c r="O865" s="92"/>
      <c r="P865" s="236">
        <f>O865*H865</f>
        <v>0</v>
      </c>
      <c r="Q865" s="236">
        <v>0</v>
      </c>
      <c r="R865" s="236">
        <f>Q865*H865</f>
        <v>0</v>
      </c>
      <c r="S865" s="236">
        <v>0</v>
      </c>
      <c r="T865" s="237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8" t="s">
        <v>295</v>
      </c>
      <c r="AT865" s="238" t="s">
        <v>177</v>
      </c>
      <c r="AU865" s="238" t="s">
        <v>87</v>
      </c>
      <c r="AY865" s="18" t="s">
        <v>175</v>
      </c>
      <c r="BE865" s="239">
        <f>IF(N865="základní",J865,0)</f>
        <v>0</v>
      </c>
      <c r="BF865" s="239">
        <f>IF(N865="snížená",J865,0)</f>
        <v>0</v>
      </c>
      <c r="BG865" s="239">
        <f>IF(N865="zákl. přenesená",J865,0)</f>
        <v>0</v>
      </c>
      <c r="BH865" s="239">
        <f>IF(N865="sníž. přenesená",J865,0)</f>
        <v>0</v>
      </c>
      <c r="BI865" s="239">
        <f>IF(N865="nulová",J865,0)</f>
        <v>0</v>
      </c>
      <c r="BJ865" s="18" t="s">
        <v>85</v>
      </c>
      <c r="BK865" s="239">
        <f>ROUND(I865*H865,2)</f>
        <v>0</v>
      </c>
      <c r="BL865" s="18" t="s">
        <v>295</v>
      </c>
      <c r="BM865" s="238" t="s">
        <v>1243</v>
      </c>
    </row>
    <row r="866" s="12" customFormat="1" ht="22.8" customHeight="1">
      <c r="A866" s="12"/>
      <c r="B866" s="211"/>
      <c r="C866" s="212"/>
      <c r="D866" s="213" t="s">
        <v>76</v>
      </c>
      <c r="E866" s="225" t="s">
        <v>539</v>
      </c>
      <c r="F866" s="225" t="s">
        <v>540</v>
      </c>
      <c r="G866" s="212"/>
      <c r="H866" s="212"/>
      <c r="I866" s="215"/>
      <c r="J866" s="226">
        <f>BK866</f>
        <v>0</v>
      </c>
      <c r="K866" s="212"/>
      <c r="L866" s="217"/>
      <c r="M866" s="218"/>
      <c r="N866" s="219"/>
      <c r="O866" s="219"/>
      <c r="P866" s="220">
        <f>SUM(P867:P931)</f>
        <v>0</v>
      </c>
      <c r="Q866" s="219"/>
      <c r="R866" s="220">
        <f>SUM(R867:R931)</f>
        <v>3.7257557000000001</v>
      </c>
      <c r="S866" s="219"/>
      <c r="T866" s="221">
        <f>SUM(T867:T931)</f>
        <v>0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222" t="s">
        <v>87</v>
      </c>
      <c r="AT866" s="223" t="s">
        <v>76</v>
      </c>
      <c r="AU866" s="223" t="s">
        <v>85</v>
      </c>
      <c r="AY866" s="222" t="s">
        <v>175</v>
      </c>
      <c r="BK866" s="224">
        <f>SUM(BK867:BK931)</f>
        <v>0</v>
      </c>
    </row>
    <row r="867" s="2" customFormat="1" ht="16.5" customHeight="1">
      <c r="A867" s="39"/>
      <c r="B867" s="40"/>
      <c r="C867" s="227" t="s">
        <v>1244</v>
      </c>
      <c r="D867" s="227" t="s">
        <v>177</v>
      </c>
      <c r="E867" s="228" t="s">
        <v>1245</v>
      </c>
      <c r="F867" s="229" t="s">
        <v>1246</v>
      </c>
      <c r="G867" s="230" t="s">
        <v>180</v>
      </c>
      <c r="H867" s="231">
        <v>177.733</v>
      </c>
      <c r="I867" s="232"/>
      <c r="J867" s="233">
        <f>ROUND(I867*H867,2)</f>
        <v>0</v>
      </c>
      <c r="K867" s="229" t="s">
        <v>181</v>
      </c>
      <c r="L867" s="45"/>
      <c r="M867" s="234" t="s">
        <v>1</v>
      </c>
      <c r="N867" s="235" t="s">
        <v>42</v>
      </c>
      <c r="O867" s="92"/>
      <c r="P867" s="236">
        <f>O867*H867</f>
        <v>0</v>
      </c>
      <c r="Q867" s="236">
        <v>0.00029999999999999997</v>
      </c>
      <c r="R867" s="236">
        <f>Q867*H867</f>
        <v>0.053319899999999996</v>
      </c>
      <c r="S867" s="236">
        <v>0</v>
      </c>
      <c r="T867" s="237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8" t="s">
        <v>295</v>
      </c>
      <c r="AT867" s="238" t="s">
        <v>177</v>
      </c>
      <c r="AU867" s="238" t="s">
        <v>87</v>
      </c>
      <c r="AY867" s="18" t="s">
        <v>175</v>
      </c>
      <c r="BE867" s="239">
        <f>IF(N867="základní",J867,0)</f>
        <v>0</v>
      </c>
      <c r="BF867" s="239">
        <f>IF(N867="snížená",J867,0)</f>
        <v>0</v>
      </c>
      <c r="BG867" s="239">
        <f>IF(N867="zákl. přenesená",J867,0)</f>
        <v>0</v>
      </c>
      <c r="BH867" s="239">
        <f>IF(N867="sníž. přenesená",J867,0)</f>
        <v>0</v>
      </c>
      <c r="BI867" s="239">
        <f>IF(N867="nulová",J867,0)</f>
        <v>0</v>
      </c>
      <c r="BJ867" s="18" t="s">
        <v>85</v>
      </c>
      <c r="BK867" s="239">
        <f>ROUND(I867*H867,2)</f>
        <v>0</v>
      </c>
      <c r="BL867" s="18" t="s">
        <v>295</v>
      </c>
      <c r="BM867" s="238" t="s">
        <v>1247</v>
      </c>
    </row>
    <row r="868" s="13" customFormat="1">
      <c r="A868" s="13"/>
      <c r="B868" s="240"/>
      <c r="C868" s="241"/>
      <c r="D868" s="242" t="s">
        <v>184</v>
      </c>
      <c r="E868" s="243" t="s">
        <v>1</v>
      </c>
      <c r="F868" s="244" t="s">
        <v>291</v>
      </c>
      <c r="G868" s="241"/>
      <c r="H868" s="243" t="s">
        <v>1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50" t="s">
        <v>184</v>
      </c>
      <c r="AU868" s="250" t="s">
        <v>87</v>
      </c>
      <c r="AV868" s="13" t="s">
        <v>85</v>
      </c>
      <c r="AW868" s="13" t="s">
        <v>32</v>
      </c>
      <c r="AX868" s="13" t="s">
        <v>77</v>
      </c>
      <c r="AY868" s="250" t="s">
        <v>175</v>
      </c>
    </row>
    <row r="869" s="13" customFormat="1">
      <c r="A869" s="13"/>
      <c r="B869" s="240"/>
      <c r="C869" s="241"/>
      <c r="D869" s="242" t="s">
        <v>184</v>
      </c>
      <c r="E869" s="243" t="s">
        <v>1</v>
      </c>
      <c r="F869" s="244" t="s">
        <v>365</v>
      </c>
      <c r="G869" s="241"/>
      <c r="H869" s="243" t="s">
        <v>1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0" t="s">
        <v>184</v>
      </c>
      <c r="AU869" s="250" t="s">
        <v>87</v>
      </c>
      <c r="AV869" s="13" t="s">
        <v>85</v>
      </c>
      <c r="AW869" s="13" t="s">
        <v>32</v>
      </c>
      <c r="AX869" s="13" t="s">
        <v>77</v>
      </c>
      <c r="AY869" s="250" t="s">
        <v>175</v>
      </c>
    </row>
    <row r="870" s="14" customFormat="1">
      <c r="A870" s="14"/>
      <c r="B870" s="251"/>
      <c r="C870" s="252"/>
      <c r="D870" s="242" t="s">
        <v>184</v>
      </c>
      <c r="E870" s="253" t="s">
        <v>1</v>
      </c>
      <c r="F870" s="254" t="s">
        <v>1248</v>
      </c>
      <c r="G870" s="252"/>
      <c r="H870" s="255">
        <v>40.612000000000002</v>
      </c>
      <c r="I870" s="256"/>
      <c r="J870" s="252"/>
      <c r="K870" s="252"/>
      <c r="L870" s="257"/>
      <c r="M870" s="258"/>
      <c r="N870" s="259"/>
      <c r="O870" s="259"/>
      <c r="P870" s="259"/>
      <c r="Q870" s="259"/>
      <c r="R870" s="259"/>
      <c r="S870" s="259"/>
      <c r="T870" s="260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61" t="s">
        <v>184</v>
      </c>
      <c r="AU870" s="261" t="s">
        <v>87</v>
      </c>
      <c r="AV870" s="14" t="s">
        <v>87</v>
      </c>
      <c r="AW870" s="14" t="s">
        <v>32</v>
      </c>
      <c r="AX870" s="14" t="s">
        <v>77</v>
      </c>
      <c r="AY870" s="261" t="s">
        <v>175</v>
      </c>
    </row>
    <row r="871" s="14" customFormat="1">
      <c r="A871" s="14"/>
      <c r="B871" s="251"/>
      <c r="C871" s="252"/>
      <c r="D871" s="242" t="s">
        <v>184</v>
      </c>
      <c r="E871" s="253" t="s">
        <v>1</v>
      </c>
      <c r="F871" s="254" t="s">
        <v>1249</v>
      </c>
      <c r="G871" s="252"/>
      <c r="H871" s="255">
        <v>-2.758</v>
      </c>
      <c r="I871" s="256"/>
      <c r="J871" s="252"/>
      <c r="K871" s="252"/>
      <c r="L871" s="257"/>
      <c r="M871" s="258"/>
      <c r="N871" s="259"/>
      <c r="O871" s="259"/>
      <c r="P871" s="259"/>
      <c r="Q871" s="259"/>
      <c r="R871" s="259"/>
      <c r="S871" s="259"/>
      <c r="T871" s="260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1" t="s">
        <v>184</v>
      </c>
      <c r="AU871" s="261" t="s">
        <v>87</v>
      </c>
      <c r="AV871" s="14" t="s">
        <v>87</v>
      </c>
      <c r="AW871" s="14" t="s">
        <v>32</v>
      </c>
      <c r="AX871" s="14" t="s">
        <v>77</v>
      </c>
      <c r="AY871" s="261" t="s">
        <v>175</v>
      </c>
    </row>
    <row r="872" s="13" customFormat="1">
      <c r="A872" s="13"/>
      <c r="B872" s="240"/>
      <c r="C872" s="241"/>
      <c r="D872" s="242" t="s">
        <v>184</v>
      </c>
      <c r="E872" s="243" t="s">
        <v>1</v>
      </c>
      <c r="F872" s="244" t="s">
        <v>252</v>
      </c>
      <c r="G872" s="241"/>
      <c r="H872" s="243" t="s">
        <v>1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50" t="s">
        <v>184</v>
      </c>
      <c r="AU872" s="250" t="s">
        <v>87</v>
      </c>
      <c r="AV872" s="13" t="s">
        <v>85</v>
      </c>
      <c r="AW872" s="13" t="s">
        <v>32</v>
      </c>
      <c r="AX872" s="13" t="s">
        <v>77</v>
      </c>
      <c r="AY872" s="250" t="s">
        <v>175</v>
      </c>
    </row>
    <row r="873" s="14" customFormat="1">
      <c r="A873" s="14"/>
      <c r="B873" s="251"/>
      <c r="C873" s="252"/>
      <c r="D873" s="242" t="s">
        <v>184</v>
      </c>
      <c r="E873" s="253" t="s">
        <v>1</v>
      </c>
      <c r="F873" s="254" t="s">
        <v>1250</v>
      </c>
      <c r="G873" s="252"/>
      <c r="H873" s="255">
        <v>34.799999999999997</v>
      </c>
      <c r="I873" s="256"/>
      <c r="J873" s="252"/>
      <c r="K873" s="252"/>
      <c r="L873" s="257"/>
      <c r="M873" s="258"/>
      <c r="N873" s="259"/>
      <c r="O873" s="259"/>
      <c r="P873" s="259"/>
      <c r="Q873" s="259"/>
      <c r="R873" s="259"/>
      <c r="S873" s="259"/>
      <c r="T873" s="26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61" t="s">
        <v>184</v>
      </c>
      <c r="AU873" s="261" t="s">
        <v>87</v>
      </c>
      <c r="AV873" s="14" t="s">
        <v>87</v>
      </c>
      <c r="AW873" s="14" t="s">
        <v>32</v>
      </c>
      <c r="AX873" s="14" t="s">
        <v>77</v>
      </c>
      <c r="AY873" s="261" t="s">
        <v>175</v>
      </c>
    </row>
    <row r="874" s="14" customFormat="1">
      <c r="A874" s="14"/>
      <c r="B874" s="251"/>
      <c r="C874" s="252"/>
      <c r="D874" s="242" t="s">
        <v>184</v>
      </c>
      <c r="E874" s="253" t="s">
        <v>1</v>
      </c>
      <c r="F874" s="254" t="s">
        <v>1251</v>
      </c>
      <c r="G874" s="252"/>
      <c r="H874" s="255">
        <v>-4.1369999999999996</v>
      </c>
      <c r="I874" s="256"/>
      <c r="J874" s="252"/>
      <c r="K874" s="252"/>
      <c r="L874" s="257"/>
      <c r="M874" s="258"/>
      <c r="N874" s="259"/>
      <c r="O874" s="259"/>
      <c r="P874" s="259"/>
      <c r="Q874" s="259"/>
      <c r="R874" s="259"/>
      <c r="S874" s="259"/>
      <c r="T874" s="260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61" t="s">
        <v>184</v>
      </c>
      <c r="AU874" s="261" t="s">
        <v>87</v>
      </c>
      <c r="AV874" s="14" t="s">
        <v>87</v>
      </c>
      <c r="AW874" s="14" t="s">
        <v>32</v>
      </c>
      <c r="AX874" s="14" t="s">
        <v>77</v>
      </c>
      <c r="AY874" s="261" t="s">
        <v>175</v>
      </c>
    </row>
    <row r="875" s="13" customFormat="1">
      <c r="A875" s="13"/>
      <c r="B875" s="240"/>
      <c r="C875" s="241"/>
      <c r="D875" s="242" t="s">
        <v>184</v>
      </c>
      <c r="E875" s="243" t="s">
        <v>1</v>
      </c>
      <c r="F875" s="244" t="s">
        <v>548</v>
      </c>
      <c r="G875" s="241"/>
      <c r="H875" s="243" t="s">
        <v>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50" t="s">
        <v>184</v>
      </c>
      <c r="AU875" s="250" t="s">
        <v>87</v>
      </c>
      <c r="AV875" s="13" t="s">
        <v>85</v>
      </c>
      <c r="AW875" s="13" t="s">
        <v>32</v>
      </c>
      <c r="AX875" s="13" t="s">
        <v>77</v>
      </c>
      <c r="AY875" s="250" t="s">
        <v>175</v>
      </c>
    </row>
    <row r="876" s="14" customFormat="1">
      <c r="A876" s="14"/>
      <c r="B876" s="251"/>
      <c r="C876" s="252"/>
      <c r="D876" s="242" t="s">
        <v>184</v>
      </c>
      <c r="E876" s="253" t="s">
        <v>1</v>
      </c>
      <c r="F876" s="254" t="s">
        <v>1252</v>
      </c>
      <c r="G876" s="252"/>
      <c r="H876" s="255">
        <v>15.08</v>
      </c>
      <c r="I876" s="256"/>
      <c r="J876" s="252"/>
      <c r="K876" s="252"/>
      <c r="L876" s="257"/>
      <c r="M876" s="258"/>
      <c r="N876" s="259"/>
      <c r="O876" s="259"/>
      <c r="P876" s="259"/>
      <c r="Q876" s="259"/>
      <c r="R876" s="259"/>
      <c r="S876" s="259"/>
      <c r="T876" s="260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61" t="s">
        <v>184</v>
      </c>
      <c r="AU876" s="261" t="s">
        <v>87</v>
      </c>
      <c r="AV876" s="14" t="s">
        <v>87</v>
      </c>
      <c r="AW876" s="14" t="s">
        <v>32</v>
      </c>
      <c r="AX876" s="14" t="s">
        <v>77</v>
      </c>
      <c r="AY876" s="261" t="s">
        <v>175</v>
      </c>
    </row>
    <row r="877" s="14" customFormat="1">
      <c r="A877" s="14"/>
      <c r="B877" s="251"/>
      <c r="C877" s="252"/>
      <c r="D877" s="242" t="s">
        <v>184</v>
      </c>
      <c r="E877" s="253" t="s">
        <v>1</v>
      </c>
      <c r="F877" s="254" t="s">
        <v>659</v>
      </c>
      <c r="G877" s="252"/>
      <c r="H877" s="255">
        <v>-1.379</v>
      </c>
      <c r="I877" s="256"/>
      <c r="J877" s="252"/>
      <c r="K877" s="252"/>
      <c r="L877" s="257"/>
      <c r="M877" s="258"/>
      <c r="N877" s="259"/>
      <c r="O877" s="259"/>
      <c r="P877" s="259"/>
      <c r="Q877" s="259"/>
      <c r="R877" s="259"/>
      <c r="S877" s="259"/>
      <c r="T877" s="260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61" t="s">
        <v>184</v>
      </c>
      <c r="AU877" s="261" t="s">
        <v>87</v>
      </c>
      <c r="AV877" s="14" t="s">
        <v>87</v>
      </c>
      <c r="AW877" s="14" t="s">
        <v>32</v>
      </c>
      <c r="AX877" s="14" t="s">
        <v>77</v>
      </c>
      <c r="AY877" s="261" t="s">
        <v>175</v>
      </c>
    </row>
    <row r="878" s="13" customFormat="1">
      <c r="A878" s="13"/>
      <c r="B878" s="240"/>
      <c r="C878" s="241"/>
      <c r="D878" s="242" t="s">
        <v>184</v>
      </c>
      <c r="E878" s="243" t="s">
        <v>1</v>
      </c>
      <c r="F878" s="244" t="s">
        <v>362</v>
      </c>
      <c r="G878" s="241"/>
      <c r="H878" s="243" t="s">
        <v>1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50" t="s">
        <v>184</v>
      </c>
      <c r="AU878" s="250" t="s">
        <v>87</v>
      </c>
      <c r="AV878" s="13" t="s">
        <v>85</v>
      </c>
      <c r="AW878" s="13" t="s">
        <v>32</v>
      </c>
      <c r="AX878" s="13" t="s">
        <v>77</v>
      </c>
      <c r="AY878" s="250" t="s">
        <v>175</v>
      </c>
    </row>
    <row r="879" s="14" customFormat="1">
      <c r="A879" s="14"/>
      <c r="B879" s="251"/>
      <c r="C879" s="252"/>
      <c r="D879" s="242" t="s">
        <v>184</v>
      </c>
      <c r="E879" s="253" t="s">
        <v>1</v>
      </c>
      <c r="F879" s="254" t="s">
        <v>1253</v>
      </c>
      <c r="G879" s="252"/>
      <c r="H879" s="255">
        <v>18.280000000000001</v>
      </c>
      <c r="I879" s="256"/>
      <c r="J879" s="252"/>
      <c r="K879" s="252"/>
      <c r="L879" s="257"/>
      <c r="M879" s="258"/>
      <c r="N879" s="259"/>
      <c r="O879" s="259"/>
      <c r="P879" s="259"/>
      <c r="Q879" s="259"/>
      <c r="R879" s="259"/>
      <c r="S879" s="259"/>
      <c r="T879" s="260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61" t="s">
        <v>184</v>
      </c>
      <c r="AU879" s="261" t="s">
        <v>87</v>
      </c>
      <c r="AV879" s="14" t="s">
        <v>87</v>
      </c>
      <c r="AW879" s="14" t="s">
        <v>32</v>
      </c>
      <c r="AX879" s="14" t="s">
        <v>77</v>
      </c>
      <c r="AY879" s="261" t="s">
        <v>175</v>
      </c>
    </row>
    <row r="880" s="14" customFormat="1">
      <c r="A880" s="14"/>
      <c r="B880" s="251"/>
      <c r="C880" s="252"/>
      <c r="D880" s="242" t="s">
        <v>184</v>
      </c>
      <c r="E880" s="253" t="s">
        <v>1</v>
      </c>
      <c r="F880" s="254" t="s">
        <v>1249</v>
      </c>
      <c r="G880" s="252"/>
      <c r="H880" s="255">
        <v>-2.758</v>
      </c>
      <c r="I880" s="256"/>
      <c r="J880" s="252"/>
      <c r="K880" s="252"/>
      <c r="L880" s="257"/>
      <c r="M880" s="258"/>
      <c r="N880" s="259"/>
      <c r="O880" s="259"/>
      <c r="P880" s="259"/>
      <c r="Q880" s="259"/>
      <c r="R880" s="259"/>
      <c r="S880" s="259"/>
      <c r="T880" s="260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61" t="s">
        <v>184</v>
      </c>
      <c r="AU880" s="261" t="s">
        <v>87</v>
      </c>
      <c r="AV880" s="14" t="s">
        <v>87</v>
      </c>
      <c r="AW880" s="14" t="s">
        <v>32</v>
      </c>
      <c r="AX880" s="14" t="s">
        <v>77</v>
      </c>
      <c r="AY880" s="261" t="s">
        <v>175</v>
      </c>
    </row>
    <row r="881" s="13" customFormat="1">
      <c r="A881" s="13"/>
      <c r="B881" s="240"/>
      <c r="C881" s="241"/>
      <c r="D881" s="242" t="s">
        <v>184</v>
      </c>
      <c r="E881" s="243" t="s">
        <v>1</v>
      </c>
      <c r="F881" s="244" t="s">
        <v>248</v>
      </c>
      <c r="G881" s="241"/>
      <c r="H881" s="243" t="s">
        <v>1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50" t="s">
        <v>184</v>
      </c>
      <c r="AU881" s="250" t="s">
        <v>87</v>
      </c>
      <c r="AV881" s="13" t="s">
        <v>85</v>
      </c>
      <c r="AW881" s="13" t="s">
        <v>32</v>
      </c>
      <c r="AX881" s="13" t="s">
        <v>77</v>
      </c>
      <c r="AY881" s="250" t="s">
        <v>175</v>
      </c>
    </row>
    <row r="882" s="14" customFormat="1">
      <c r="A882" s="14"/>
      <c r="B882" s="251"/>
      <c r="C882" s="252"/>
      <c r="D882" s="242" t="s">
        <v>184</v>
      </c>
      <c r="E882" s="253" t="s">
        <v>1</v>
      </c>
      <c r="F882" s="254" t="s">
        <v>1254</v>
      </c>
      <c r="G882" s="252"/>
      <c r="H882" s="255">
        <v>16.640000000000001</v>
      </c>
      <c r="I882" s="256"/>
      <c r="J882" s="252"/>
      <c r="K882" s="252"/>
      <c r="L882" s="257"/>
      <c r="M882" s="258"/>
      <c r="N882" s="259"/>
      <c r="O882" s="259"/>
      <c r="P882" s="259"/>
      <c r="Q882" s="259"/>
      <c r="R882" s="259"/>
      <c r="S882" s="259"/>
      <c r="T882" s="260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1" t="s">
        <v>184</v>
      </c>
      <c r="AU882" s="261" t="s">
        <v>87</v>
      </c>
      <c r="AV882" s="14" t="s">
        <v>87</v>
      </c>
      <c r="AW882" s="14" t="s">
        <v>32</v>
      </c>
      <c r="AX882" s="14" t="s">
        <v>77</v>
      </c>
      <c r="AY882" s="261" t="s">
        <v>175</v>
      </c>
    </row>
    <row r="883" s="14" customFormat="1">
      <c r="A883" s="14"/>
      <c r="B883" s="251"/>
      <c r="C883" s="252"/>
      <c r="D883" s="242" t="s">
        <v>184</v>
      </c>
      <c r="E883" s="253" t="s">
        <v>1</v>
      </c>
      <c r="F883" s="254" t="s">
        <v>659</v>
      </c>
      <c r="G883" s="252"/>
      <c r="H883" s="255">
        <v>-1.379</v>
      </c>
      <c r="I883" s="256"/>
      <c r="J883" s="252"/>
      <c r="K883" s="252"/>
      <c r="L883" s="257"/>
      <c r="M883" s="258"/>
      <c r="N883" s="259"/>
      <c r="O883" s="259"/>
      <c r="P883" s="259"/>
      <c r="Q883" s="259"/>
      <c r="R883" s="259"/>
      <c r="S883" s="259"/>
      <c r="T883" s="260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61" t="s">
        <v>184</v>
      </c>
      <c r="AU883" s="261" t="s">
        <v>87</v>
      </c>
      <c r="AV883" s="14" t="s">
        <v>87</v>
      </c>
      <c r="AW883" s="14" t="s">
        <v>32</v>
      </c>
      <c r="AX883" s="14" t="s">
        <v>77</v>
      </c>
      <c r="AY883" s="261" t="s">
        <v>175</v>
      </c>
    </row>
    <row r="884" s="13" customFormat="1">
      <c r="A884" s="13"/>
      <c r="B884" s="240"/>
      <c r="C884" s="241"/>
      <c r="D884" s="242" t="s">
        <v>184</v>
      </c>
      <c r="E884" s="243" t="s">
        <v>1</v>
      </c>
      <c r="F884" s="244" t="s">
        <v>209</v>
      </c>
      <c r="G884" s="241"/>
      <c r="H884" s="243" t="s">
        <v>1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50" t="s">
        <v>184</v>
      </c>
      <c r="AU884" s="250" t="s">
        <v>87</v>
      </c>
      <c r="AV884" s="13" t="s">
        <v>85</v>
      </c>
      <c r="AW884" s="13" t="s">
        <v>32</v>
      </c>
      <c r="AX884" s="13" t="s">
        <v>77</v>
      </c>
      <c r="AY884" s="250" t="s">
        <v>175</v>
      </c>
    </row>
    <row r="885" s="13" customFormat="1">
      <c r="A885" s="13"/>
      <c r="B885" s="240"/>
      <c r="C885" s="241"/>
      <c r="D885" s="242" t="s">
        <v>184</v>
      </c>
      <c r="E885" s="243" t="s">
        <v>1</v>
      </c>
      <c r="F885" s="244" t="s">
        <v>260</v>
      </c>
      <c r="G885" s="241"/>
      <c r="H885" s="243" t="s">
        <v>1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0" t="s">
        <v>184</v>
      </c>
      <c r="AU885" s="250" t="s">
        <v>87</v>
      </c>
      <c r="AV885" s="13" t="s">
        <v>85</v>
      </c>
      <c r="AW885" s="13" t="s">
        <v>32</v>
      </c>
      <c r="AX885" s="13" t="s">
        <v>77</v>
      </c>
      <c r="AY885" s="250" t="s">
        <v>175</v>
      </c>
    </row>
    <row r="886" s="14" customFormat="1">
      <c r="A886" s="14"/>
      <c r="B886" s="251"/>
      <c r="C886" s="252"/>
      <c r="D886" s="242" t="s">
        <v>184</v>
      </c>
      <c r="E886" s="253" t="s">
        <v>1</v>
      </c>
      <c r="F886" s="254" t="s">
        <v>1255</v>
      </c>
      <c r="G886" s="252"/>
      <c r="H886" s="255">
        <v>13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1" t="s">
        <v>184</v>
      </c>
      <c r="AU886" s="261" t="s">
        <v>87</v>
      </c>
      <c r="AV886" s="14" t="s">
        <v>87</v>
      </c>
      <c r="AW886" s="14" t="s">
        <v>32</v>
      </c>
      <c r="AX886" s="14" t="s">
        <v>77</v>
      </c>
      <c r="AY886" s="261" t="s">
        <v>175</v>
      </c>
    </row>
    <row r="887" s="14" customFormat="1">
      <c r="A887" s="14"/>
      <c r="B887" s="251"/>
      <c r="C887" s="252"/>
      <c r="D887" s="242" t="s">
        <v>184</v>
      </c>
      <c r="E887" s="253" t="s">
        <v>1</v>
      </c>
      <c r="F887" s="254" t="s">
        <v>659</v>
      </c>
      <c r="G887" s="252"/>
      <c r="H887" s="255">
        <v>-1.379</v>
      </c>
      <c r="I887" s="256"/>
      <c r="J887" s="252"/>
      <c r="K887" s="252"/>
      <c r="L887" s="257"/>
      <c r="M887" s="258"/>
      <c r="N887" s="259"/>
      <c r="O887" s="259"/>
      <c r="P887" s="259"/>
      <c r="Q887" s="259"/>
      <c r="R887" s="259"/>
      <c r="S887" s="259"/>
      <c r="T887" s="260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61" t="s">
        <v>184</v>
      </c>
      <c r="AU887" s="261" t="s">
        <v>87</v>
      </c>
      <c r="AV887" s="14" t="s">
        <v>87</v>
      </c>
      <c r="AW887" s="14" t="s">
        <v>32</v>
      </c>
      <c r="AX887" s="14" t="s">
        <v>77</v>
      </c>
      <c r="AY887" s="261" t="s">
        <v>175</v>
      </c>
    </row>
    <row r="888" s="14" customFormat="1">
      <c r="A888" s="14"/>
      <c r="B888" s="251"/>
      <c r="C888" s="252"/>
      <c r="D888" s="242" t="s">
        <v>184</v>
      </c>
      <c r="E888" s="253" t="s">
        <v>1</v>
      </c>
      <c r="F888" s="254" t="s">
        <v>1256</v>
      </c>
      <c r="G888" s="252"/>
      <c r="H888" s="255">
        <v>15.392</v>
      </c>
      <c r="I888" s="256"/>
      <c r="J888" s="252"/>
      <c r="K888" s="252"/>
      <c r="L888" s="257"/>
      <c r="M888" s="258"/>
      <c r="N888" s="259"/>
      <c r="O888" s="259"/>
      <c r="P888" s="259"/>
      <c r="Q888" s="259"/>
      <c r="R888" s="259"/>
      <c r="S888" s="259"/>
      <c r="T888" s="260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1" t="s">
        <v>184</v>
      </c>
      <c r="AU888" s="261" t="s">
        <v>87</v>
      </c>
      <c r="AV888" s="14" t="s">
        <v>87</v>
      </c>
      <c r="AW888" s="14" t="s">
        <v>32</v>
      </c>
      <c r="AX888" s="14" t="s">
        <v>77</v>
      </c>
      <c r="AY888" s="261" t="s">
        <v>175</v>
      </c>
    </row>
    <row r="889" s="14" customFormat="1">
      <c r="A889" s="14"/>
      <c r="B889" s="251"/>
      <c r="C889" s="252"/>
      <c r="D889" s="242" t="s">
        <v>184</v>
      </c>
      <c r="E889" s="253" t="s">
        <v>1</v>
      </c>
      <c r="F889" s="254" t="s">
        <v>1249</v>
      </c>
      <c r="G889" s="252"/>
      <c r="H889" s="255">
        <v>-2.758</v>
      </c>
      <c r="I889" s="256"/>
      <c r="J889" s="252"/>
      <c r="K889" s="252"/>
      <c r="L889" s="257"/>
      <c r="M889" s="258"/>
      <c r="N889" s="259"/>
      <c r="O889" s="259"/>
      <c r="P889" s="259"/>
      <c r="Q889" s="259"/>
      <c r="R889" s="259"/>
      <c r="S889" s="259"/>
      <c r="T889" s="260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61" t="s">
        <v>184</v>
      </c>
      <c r="AU889" s="261" t="s">
        <v>87</v>
      </c>
      <c r="AV889" s="14" t="s">
        <v>87</v>
      </c>
      <c r="AW889" s="14" t="s">
        <v>32</v>
      </c>
      <c r="AX889" s="14" t="s">
        <v>77</v>
      </c>
      <c r="AY889" s="261" t="s">
        <v>175</v>
      </c>
    </row>
    <row r="890" s="14" customFormat="1">
      <c r="A890" s="14"/>
      <c r="B890" s="251"/>
      <c r="C890" s="252"/>
      <c r="D890" s="242" t="s">
        <v>184</v>
      </c>
      <c r="E890" s="253" t="s">
        <v>1</v>
      </c>
      <c r="F890" s="254" t="s">
        <v>1257</v>
      </c>
      <c r="G890" s="252"/>
      <c r="H890" s="255">
        <v>18.771999999999998</v>
      </c>
      <c r="I890" s="256"/>
      <c r="J890" s="252"/>
      <c r="K890" s="252"/>
      <c r="L890" s="257"/>
      <c r="M890" s="258"/>
      <c r="N890" s="259"/>
      <c r="O890" s="259"/>
      <c r="P890" s="259"/>
      <c r="Q890" s="259"/>
      <c r="R890" s="259"/>
      <c r="S890" s="259"/>
      <c r="T890" s="260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61" t="s">
        <v>184</v>
      </c>
      <c r="AU890" s="261" t="s">
        <v>87</v>
      </c>
      <c r="AV890" s="14" t="s">
        <v>87</v>
      </c>
      <c r="AW890" s="14" t="s">
        <v>32</v>
      </c>
      <c r="AX890" s="14" t="s">
        <v>77</v>
      </c>
      <c r="AY890" s="261" t="s">
        <v>175</v>
      </c>
    </row>
    <row r="891" s="14" customFormat="1">
      <c r="A891" s="14"/>
      <c r="B891" s="251"/>
      <c r="C891" s="252"/>
      <c r="D891" s="242" t="s">
        <v>184</v>
      </c>
      <c r="E891" s="253" t="s">
        <v>1</v>
      </c>
      <c r="F891" s="254" t="s">
        <v>1249</v>
      </c>
      <c r="G891" s="252"/>
      <c r="H891" s="255">
        <v>-2.758</v>
      </c>
      <c r="I891" s="256"/>
      <c r="J891" s="252"/>
      <c r="K891" s="252"/>
      <c r="L891" s="257"/>
      <c r="M891" s="258"/>
      <c r="N891" s="259"/>
      <c r="O891" s="259"/>
      <c r="P891" s="259"/>
      <c r="Q891" s="259"/>
      <c r="R891" s="259"/>
      <c r="S891" s="259"/>
      <c r="T891" s="260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61" t="s">
        <v>184</v>
      </c>
      <c r="AU891" s="261" t="s">
        <v>87</v>
      </c>
      <c r="AV891" s="14" t="s">
        <v>87</v>
      </c>
      <c r="AW891" s="14" t="s">
        <v>32</v>
      </c>
      <c r="AX891" s="14" t="s">
        <v>77</v>
      </c>
      <c r="AY891" s="261" t="s">
        <v>175</v>
      </c>
    </row>
    <row r="892" s="13" customFormat="1">
      <c r="A892" s="13"/>
      <c r="B892" s="240"/>
      <c r="C892" s="241"/>
      <c r="D892" s="242" t="s">
        <v>184</v>
      </c>
      <c r="E892" s="243" t="s">
        <v>1</v>
      </c>
      <c r="F892" s="244" t="s">
        <v>537</v>
      </c>
      <c r="G892" s="241"/>
      <c r="H892" s="243" t="s">
        <v>1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50" t="s">
        <v>184</v>
      </c>
      <c r="AU892" s="250" t="s">
        <v>87</v>
      </c>
      <c r="AV892" s="13" t="s">
        <v>85</v>
      </c>
      <c r="AW892" s="13" t="s">
        <v>32</v>
      </c>
      <c r="AX892" s="13" t="s">
        <v>77</v>
      </c>
      <c r="AY892" s="250" t="s">
        <v>175</v>
      </c>
    </row>
    <row r="893" s="14" customFormat="1">
      <c r="A893" s="14"/>
      <c r="B893" s="251"/>
      <c r="C893" s="252"/>
      <c r="D893" s="242" t="s">
        <v>184</v>
      </c>
      <c r="E893" s="253" t="s">
        <v>1</v>
      </c>
      <c r="F893" s="254" t="s">
        <v>1258</v>
      </c>
      <c r="G893" s="252"/>
      <c r="H893" s="255">
        <v>13.26</v>
      </c>
      <c r="I893" s="256"/>
      <c r="J893" s="252"/>
      <c r="K893" s="252"/>
      <c r="L893" s="257"/>
      <c r="M893" s="258"/>
      <c r="N893" s="259"/>
      <c r="O893" s="259"/>
      <c r="P893" s="259"/>
      <c r="Q893" s="259"/>
      <c r="R893" s="259"/>
      <c r="S893" s="259"/>
      <c r="T893" s="260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1" t="s">
        <v>184</v>
      </c>
      <c r="AU893" s="261" t="s">
        <v>87</v>
      </c>
      <c r="AV893" s="14" t="s">
        <v>87</v>
      </c>
      <c r="AW893" s="14" t="s">
        <v>32</v>
      </c>
      <c r="AX893" s="14" t="s">
        <v>77</v>
      </c>
      <c r="AY893" s="261" t="s">
        <v>175</v>
      </c>
    </row>
    <row r="894" s="14" customFormat="1">
      <c r="A894" s="14"/>
      <c r="B894" s="251"/>
      <c r="C894" s="252"/>
      <c r="D894" s="242" t="s">
        <v>184</v>
      </c>
      <c r="E894" s="253" t="s">
        <v>1</v>
      </c>
      <c r="F894" s="254" t="s">
        <v>659</v>
      </c>
      <c r="G894" s="252"/>
      <c r="H894" s="255">
        <v>-1.379</v>
      </c>
      <c r="I894" s="256"/>
      <c r="J894" s="252"/>
      <c r="K894" s="252"/>
      <c r="L894" s="257"/>
      <c r="M894" s="258"/>
      <c r="N894" s="259"/>
      <c r="O894" s="259"/>
      <c r="P894" s="259"/>
      <c r="Q894" s="259"/>
      <c r="R894" s="259"/>
      <c r="S894" s="259"/>
      <c r="T894" s="260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61" t="s">
        <v>184</v>
      </c>
      <c r="AU894" s="261" t="s">
        <v>87</v>
      </c>
      <c r="AV894" s="14" t="s">
        <v>87</v>
      </c>
      <c r="AW894" s="14" t="s">
        <v>32</v>
      </c>
      <c r="AX894" s="14" t="s">
        <v>77</v>
      </c>
      <c r="AY894" s="261" t="s">
        <v>175</v>
      </c>
    </row>
    <row r="895" s="14" customFormat="1">
      <c r="A895" s="14"/>
      <c r="B895" s="251"/>
      <c r="C895" s="252"/>
      <c r="D895" s="242" t="s">
        <v>184</v>
      </c>
      <c r="E895" s="253" t="s">
        <v>1</v>
      </c>
      <c r="F895" s="254" t="s">
        <v>1259</v>
      </c>
      <c r="G895" s="252"/>
      <c r="H895" s="255">
        <v>15.34</v>
      </c>
      <c r="I895" s="256"/>
      <c r="J895" s="252"/>
      <c r="K895" s="252"/>
      <c r="L895" s="257"/>
      <c r="M895" s="258"/>
      <c r="N895" s="259"/>
      <c r="O895" s="259"/>
      <c r="P895" s="259"/>
      <c r="Q895" s="259"/>
      <c r="R895" s="259"/>
      <c r="S895" s="259"/>
      <c r="T895" s="260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61" t="s">
        <v>184</v>
      </c>
      <c r="AU895" s="261" t="s">
        <v>87</v>
      </c>
      <c r="AV895" s="14" t="s">
        <v>87</v>
      </c>
      <c r="AW895" s="14" t="s">
        <v>32</v>
      </c>
      <c r="AX895" s="14" t="s">
        <v>77</v>
      </c>
      <c r="AY895" s="261" t="s">
        <v>175</v>
      </c>
    </row>
    <row r="896" s="14" customFormat="1">
      <c r="A896" s="14"/>
      <c r="B896" s="251"/>
      <c r="C896" s="252"/>
      <c r="D896" s="242" t="s">
        <v>184</v>
      </c>
      <c r="E896" s="253" t="s">
        <v>1</v>
      </c>
      <c r="F896" s="254" t="s">
        <v>1249</v>
      </c>
      <c r="G896" s="252"/>
      <c r="H896" s="255">
        <v>-2.758</v>
      </c>
      <c r="I896" s="256"/>
      <c r="J896" s="252"/>
      <c r="K896" s="252"/>
      <c r="L896" s="257"/>
      <c r="M896" s="258"/>
      <c r="N896" s="259"/>
      <c r="O896" s="259"/>
      <c r="P896" s="259"/>
      <c r="Q896" s="259"/>
      <c r="R896" s="259"/>
      <c r="S896" s="259"/>
      <c r="T896" s="260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1" t="s">
        <v>184</v>
      </c>
      <c r="AU896" s="261" t="s">
        <v>87</v>
      </c>
      <c r="AV896" s="14" t="s">
        <v>87</v>
      </c>
      <c r="AW896" s="14" t="s">
        <v>32</v>
      </c>
      <c r="AX896" s="14" t="s">
        <v>77</v>
      </c>
      <c r="AY896" s="261" t="s">
        <v>175</v>
      </c>
    </row>
    <row r="897" s="15" customFormat="1">
      <c r="A897" s="15"/>
      <c r="B897" s="262"/>
      <c r="C897" s="263"/>
      <c r="D897" s="242" t="s">
        <v>184</v>
      </c>
      <c r="E897" s="264" t="s">
        <v>1</v>
      </c>
      <c r="F897" s="265" t="s">
        <v>191</v>
      </c>
      <c r="G897" s="263"/>
      <c r="H897" s="266">
        <v>177.73299999999995</v>
      </c>
      <c r="I897" s="267"/>
      <c r="J897" s="263"/>
      <c r="K897" s="263"/>
      <c r="L897" s="268"/>
      <c r="M897" s="269"/>
      <c r="N897" s="270"/>
      <c r="O897" s="270"/>
      <c r="P897" s="270"/>
      <c r="Q897" s="270"/>
      <c r="R897" s="270"/>
      <c r="S897" s="270"/>
      <c r="T897" s="271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72" t="s">
        <v>184</v>
      </c>
      <c r="AU897" s="272" t="s">
        <v>87</v>
      </c>
      <c r="AV897" s="15" t="s">
        <v>182</v>
      </c>
      <c r="AW897" s="15" t="s">
        <v>32</v>
      </c>
      <c r="AX897" s="15" t="s">
        <v>85</v>
      </c>
      <c r="AY897" s="272" t="s">
        <v>175</v>
      </c>
    </row>
    <row r="898" s="2" customFormat="1" ht="24.15" customHeight="1">
      <c r="A898" s="39"/>
      <c r="B898" s="40"/>
      <c r="C898" s="227" t="s">
        <v>1260</v>
      </c>
      <c r="D898" s="227" t="s">
        <v>177</v>
      </c>
      <c r="E898" s="228" t="s">
        <v>1261</v>
      </c>
      <c r="F898" s="229" t="s">
        <v>1262</v>
      </c>
      <c r="G898" s="230" t="s">
        <v>180</v>
      </c>
      <c r="H898" s="231">
        <v>59.244</v>
      </c>
      <c r="I898" s="232"/>
      <c r="J898" s="233">
        <f>ROUND(I898*H898,2)</f>
        <v>0</v>
      </c>
      <c r="K898" s="229" t="s">
        <v>181</v>
      </c>
      <c r="L898" s="45"/>
      <c r="M898" s="234" t="s">
        <v>1</v>
      </c>
      <c r="N898" s="235" t="s">
        <v>42</v>
      </c>
      <c r="O898" s="92"/>
      <c r="P898" s="236">
        <f>O898*H898</f>
        <v>0</v>
      </c>
      <c r="Q898" s="236">
        <v>0.0015</v>
      </c>
      <c r="R898" s="236">
        <f>Q898*H898</f>
        <v>0.088866000000000001</v>
      </c>
      <c r="S898" s="236">
        <v>0</v>
      </c>
      <c r="T898" s="237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38" t="s">
        <v>295</v>
      </c>
      <c r="AT898" s="238" t="s">
        <v>177</v>
      </c>
      <c r="AU898" s="238" t="s">
        <v>87</v>
      </c>
      <c r="AY898" s="18" t="s">
        <v>175</v>
      </c>
      <c r="BE898" s="239">
        <f>IF(N898="základní",J898,0)</f>
        <v>0</v>
      </c>
      <c r="BF898" s="239">
        <f>IF(N898="snížená",J898,0)</f>
        <v>0</v>
      </c>
      <c r="BG898" s="239">
        <f>IF(N898="zákl. přenesená",J898,0)</f>
        <v>0</v>
      </c>
      <c r="BH898" s="239">
        <f>IF(N898="sníž. přenesená",J898,0)</f>
        <v>0</v>
      </c>
      <c r="BI898" s="239">
        <f>IF(N898="nulová",J898,0)</f>
        <v>0</v>
      </c>
      <c r="BJ898" s="18" t="s">
        <v>85</v>
      </c>
      <c r="BK898" s="239">
        <f>ROUND(I898*H898,2)</f>
        <v>0</v>
      </c>
      <c r="BL898" s="18" t="s">
        <v>295</v>
      </c>
      <c r="BM898" s="238" t="s">
        <v>1263</v>
      </c>
    </row>
    <row r="899" s="14" customFormat="1">
      <c r="A899" s="14"/>
      <c r="B899" s="251"/>
      <c r="C899" s="252"/>
      <c r="D899" s="242" t="s">
        <v>184</v>
      </c>
      <c r="E899" s="253" t="s">
        <v>1</v>
      </c>
      <c r="F899" s="254" t="s">
        <v>1264</v>
      </c>
      <c r="G899" s="252"/>
      <c r="H899" s="255">
        <v>59.244</v>
      </c>
      <c r="I899" s="256"/>
      <c r="J899" s="252"/>
      <c r="K899" s="252"/>
      <c r="L899" s="257"/>
      <c r="M899" s="258"/>
      <c r="N899" s="259"/>
      <c r="O899" s="259"/>
      <c r="P899" s="259"/>
      <c r="Q899" s="259"/>
      <c r="R899" s="259"/>
      <c r="S899" s="259"/>
      <c r="T899" s="260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61" t="s">
        <v>184</v>
      </c>
      <c r="AU899" s="261" t="s">
        <v>87</v>
      </c>
      <c r="AV899" s="14" t="s">
        <v>87</v>
      </c>
      <c r="AW899" s="14" t="s">
        <v>32</v>
      </c>
      <c r="AX899" s="14" t="s">
        <v>85</v>
      </c>
      <c r="AY899" s="261" t="s">
        <v>175</v>
      </c>
    </row>
    <row r="900" s="2" customFormat="1" ht="24.15" customHeight="1">
      <c r="A900" s="39"/>
      <c r="B900" s="40"/>
      <c r="C900" s="227" t="s">
        <v>1265</v>
      </c>
      <c r="D900" s="227" t="s">
        <v>177</v>
      </c>
      <c r="E900" s="228" t="s">
        <v>1266</v>
      </c>
      <c r="F900" s="229" t="s">
        <v>1267</v>
      </c>
      <c r="G900" s="230" t="s">
        <v>180</v>
      </c>
      <c r="H900" s="231">
        <v>177.733</v>
      </c>
      <c r="I900" s="232"/>
      <c r="J900" s="233">
        <f>ROUND(I900*H900,2)</f>
        <v>0</v>
      </c>
      <c r="K900" s="229" t="s">
        <v>181</v>
      </c>
      <c r="L900" s="45"/>
      <c r="M900" s="234" t="s">
        <v>1</v>
      </c>
      <c r="N900" s="235" t="s">
        <v>42</v>
      </c>
      <c r="O900" s="92"/>
      <c r="P900" s="236">
        <f>O900*H900</f>
        <v>0</v>
      </c>
      <c r="Q900" s="236">
        <v>0.0053</v>
      </c>
      <c r="R900" s="236">
        <f>Q900*H900</f>
        <v>0.94198490000000001</v>
      </c>
      <c r="S900" s="236">
        <v>0</v>
      </c>
      <c r="T900" s="237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38" t="s">
        <v>295</v>
      </c>
      <c r="AT900" s="238" t="s">
        <v>177</v>
      </c>
      <c r="AU900" s="238" t="s">
        <v>87</v>
      </c>
      <c r="AY900" s="18" t="s">
        <v>175</v>
      </c>
      <c r="BE900" s="239">
        <f>IF(N900="základní",J900,0)</f>
        <v>0</v>
      </c>
      <c r="BF900" s="239">
        <f>IF(N900="snížená",J900,0)</f>
        <v>0</v>
      </c>
      <c r="BG900" s="239">
        <f>IF(N900="zákl. přenesená",J900,0)</f>
        <v>0</v>
      </c>
      <c r="BH900" s="239">
        <f>IF(N900="sníž. přenesená",J900,0)</f>
        <v>0</v>
      </c>
      <c r="BI900" s="239">
        <f>IF(N900="nulová",J900,0)</f>
        <v>0</v>
      </c>
      <c r="BJ900" s="18" t="s">
        <v>85</v>
      </c>
      <c r="BK900" s="239">
        <f>ROUND(I900*H900,2)</f>
        <v>0</v>
      </c>
      <c r="BL900" s="18" t="s">
        <v>295</v>
      </c>
      <c r="BM900" s="238" t="s">
        <v>1268</v>
      </c>
    </row>
    <row r="901" s="14" customFormat="1">
      <c r="A901" s="14"/>
      <c r="B901" s="251"/>
      <c r="C901" s="252"/>
      <c r="D901" s="242" t="s">
        <v>184</v>
      </c>
      <c r="E901" s="253" t="s">
        <v>1</v>
      </c>
      <c r="F901" s="254" t="s">
        <v>1269</v>
      </c>
      <c r="G901" s="252"/>
      <c r="H901" s="255">
        <v>177.733</v>
      </c>
      <c r="I901" s="256"/>
      <c r="J901" s="252"/>
      <c r="K901" s="252"/>
      <c r="L901" s="257"/>
      <c r="M901" s="258"/>
      <c r="N901" s="259"/>
      <c r="O901" s="259"/>
      <c r="P901" s="259"/>
      <c r="Q901" s="259"/>
      <c r="R901" s="259"/>
      <c r="S901" s="259"/>
      <c r="T901" s="260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61" t="s">
        <v>184</v>
      </c>
      <c r="AU901" s="261" t="s">
        <v>87</v>
      </c>
      <c r="AV901" s="14" t="s">
        <v>87</v>
      </c>
      <c r="AW901" s="14" t="s">
        <v>32</v>
      </c>
      <c r="AX901" s="14" t="s">
        <v>85</v>
      </c>
      <c r="AY901" s="261" t="s">
        <v>175</v>
      </c>
    </row>
    <row r="902" s="2" customFormat="1" ht="16.5" customHeight="1">
      <c r="A902" s="39"/>
      <c r="B902" s="40"/>
      <c r="C902" s="291" t="s">
        <v>1270</v>
      </c>
      <c r="D902" s="291" t="s">
        <v>587</v>
      </c>
      <c r="E902" s="292" t="s">
        <v>1271</v>
      </c>
      <c r="F902" s="293" t="s">
        <v>1272</v>
      </c>
      <c r="G902" s="294" t="s">
        <v>180</v>
      </c>
      <c r="H902" s="295">
        <v>204.393</v>
      </c>
      <c r="I902" s="296"/>
      <c r="J902" s="297">
        <f>ROUND(I902*H902,2)</f>
        <v>0</v>
      </c>
      <c r="K902" s="293" t="s">
        <v>181</v>
      </c>
      <c r="L902" s="298"/>
      <c r="M902" s="299" t="s">
        <v>1</v>
      </c>
      <c r="N902" s="300" t="s">
        <v>42</v>
      </c>
      <c r="O902" s="92"/>
      <c r="P902" s="236">
        <f>O902*H902</f>
        <v>0</v>
      </c>
      <c r="Q902" s="236">
        <v>0.0129</v>
      </c>
      <c r="R902" s="236">
        <f>Q902*H902</f>
        <v>2.6366697000000001</v>
      </c>
      <c r="S902" s="236">
        <v>0</v>
      </c>
      <c r="T902" s="237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38" t="s">
        <v>413</v>
      </c>
      <c r="AT902" s="238" t="s">
        <v>587</v>
      </c>
      <c r="AU902" s="238" t="s">
        <v>87</v>
      </c>
      <c r="AY902" s="18" t="s">
        <v>175</v>
      </c>
      <c r="BE902" s="239">
        <f>IF(N902="základní",J902,0)</f>
        <v>0</v>
      </c>
      <c r="BF902" s="239">
        <f>IF(N902="snížená",J902,0)</f>
        <v>0</v>
      </c>
      <c r="BG902" s="239">
        <f>IF(N902="zákl. přenesená",J902,0)</f>
        <v>0</v>
      </c>
      <c r="BH902" s="239">
        <f>IF(N902="sníž. přenesená",J902,0)</f>
        <v>0</v>
      </c>
      <c r="BI902" s="239">
        <f>IF(N902="nulová",J902,0)</f>
        <v>0</v>
      </c>
      <c r="BJ902" s="18" t="s">
        <v>85</v>
      </c>
      <c r="BK902" s="239">
        <f>ROUND(I902*H902,2)</f>
        <v>0</v>
      </c>
      <c r="BL902" s="18" t="s">
        <v>295</v>
      </c>
      <c r="BM902" s="238" t="s">
        <v>1273</v>
      </c>
    </row>
    <row r="903" s="14" customFormat="1">
      <c r="A903" s="14"/>
      <c r="B903" s="251"/>
      <c r="C903" s="252"/>
      <c r="D903" s="242" t="s">
        <v>184</v>
      </c>
      <c r="E903" s="253" t="s">
        <v>1</v>
      </c>
      <c r="F903" s="254" t="s">
        <v>1274</v>
      </c>
      <c r="G903" s="252"/>
      <c r="H903" s="255">
        <v>204.393</v>
      </c>
      <c r="I903" s="256"/>
      <c r="J903" s="252"/>
      <c r="K903" s="252"/>
      <c r="L903" s="257"/>
      <c r="M903" s="258"/>
      <c r="N903" s="259"/>
      <c r="O903" s="259"/>
      <c r="P903" s="259"/>
      <c r="Q903" s="259"/>
      <c r="R903" s="259"/>
      <c r="S903" s="259"/>
      <c r="T903" s="260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61" t="s">
        <v>184</v>
      </c>
      <c r="AU903" s="261" t="s">
        <v>87</v>
      </c>
      <c r="AV903" s="14" t="s">
        <v>87</v>
      </c>
      <c r="AW903" s="14" t="s">
        <v>32</v>
      </c>
      <c r="AX903" s="14" t="s">
        <v>85</v>
      </c>
      <c r="AY903" s="261" t="s">
        <v>175</v>
      </c>
    </row>
    <row r="904" s="2" customFormat="1" ht="24.15" customHeight="1">
      <c r="A904" s="39"/>
      <c r="B904" s="40"/>
      <c r="C904" s="227" t="s">
        <v>1275</v>
      </c>
      <c r="D904" s="227" t="s">
        <v>177</v>
      </c>
      <c r="E904" s="228" t="s">
        <v>1276</v>
      </c>
      <c r="F904" s="229" t="s">
        <v>1277</v>
      </c>
      <c r="G904" s="230" t="s">
        <v>180</v>
      </c>
      <c r="H904" s="231">
        <v>177.733</v>
      </c>
      <c r="I904" s="232"/>
      <c r="J904" s="233">
        <f>ROUND(I904*H904,2)</f>
        <v>0</v>
      </c>
      <c r="K904" s="229" t="s">
        <v>181</v>
      </c>
      <c r="L904" s="45"/>
      <c r="M904" s="234" t="s">
        <v>1</v>
      </c>
      <c r="N904" s="235" t="s">
        <v>42</v>
      </c>
      <c r="O904" s="92"/>
      <c r="P904" s="236">
        <f>O904*H904</f>
        <v>0</v>
      </c>
      <c r="Q904" s="236">
        <v>0</v>
      </c>
      <c r="R904" s="236">
        <f>Q904*H904</f>
        <v>0</v>
      </c>
      <c r="S904" s="236">
        <v>0</v>
      </c>
      <c r="T904" s="237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8" t="s">
        <v>295</v>
      </c>
      <c r="AT904" s="238" t="s">
        <v>177</v>
      </c>
      <c r="AU904" s="238" t="s">
        <v>87</v>
      </c>
      <c r="AY904" s="18" t="s">
        <v>175</v>
      </c>
      <c r="BE904" s="239">
        <f>IF(N904="základní",J904,0)</f>
        <v>0</v>
      </c>
      <c r="BF904" s="239">
        <f>IF(N904="snížená",J904,0)</f>
        <v>0</v>
      </c>
      <c r="BG904" s="239">
        <f>IF(N904="zákl. přenesená",J904,0)</f>
        <v>0</v>
      </c>
      <c r="BH904" s="239">
        <f>IF(N904="sníž. přenesená",J904,0)</f>
        <v>0</v>
      </c>
      <c r="BI904" s="239">
        <f>IF(N904="nulová",J904,0)</f>
        <v>0</v>
      </c>
      <c r="BJ904" s="18" t="s">
        <v>85</v>
      </c>
      <c r="BK904" s="239">
        <f>ROUND(I904*H904,2)</f>
        <v>0</v>
      </c>
      <c r="BL904" s="18" t="s">
        <v>295</v>
      </c>
      <c r="BM904" s="238" t="s">
        <v>1278</v>
      </c>
    </row>
    <row r="905" s="14" customFormat="1">
      <c r="A905" s="14"/>
      <c r="B905" s="251"/>
      <c r="C905" s="252"/>
      <c r="D905" s="242" t="s">
        <v>184</v>
      </c>
      <c r="E905" s="253" t="s">
        <v>1</v>
      </c>
      <c r="F905" s="254" t="s">
        <v>1269</v>
      </c>
      <c r="G905" s="252"/>
      <c r="H905" s="255">
        <v>177.733</v>
      </c>
      <c r="I905" s="256"/>
      <c r="J905" s="252"/>
      <c r="K905" s="252"/>
      <c r="L905" s="257"/>
      <c r="M905" s="258"/>
      <c r="N905" s="259"/>
      <c r="O905" s="259"/>
      <c r="P905" s="259"/>
      <c r="Q905" s="259"/>
      <c r="R905" s="259"/>
      <c r="S905" s="259"/>
      <c r="T905" s="260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61" t="s">
        <v>184</v>
      </c>
      <c r="AU905" s="261" t="s">
        <v>87</v>
      </c>
      <c r="AV905" s="14" t="s">
        <v>87</v>
      </c>
      <c r="AW905" s="14" t="s">
        <v>32</v>
      </c>
      <c r="AX905" s="14" t="s">
        <v>85</v>
      </c>
      <c r="AY905" s="261" t="s">
        <v>175</v>
      </c>
    </row>
    <row r="906" s="2" customFormat="1" ht="24.15" customHeight="1">
      <c r="A906" s="39"/>
      <c r="B906" s="40"/>
      <c r="C906" s="227" t="s">
        <v>1279</v>
      </c>
      <c r="D906" s="227" t="s">
        <v>177</v>
      </c>
      <c r="E906" s="228" t="s">
        <v>1280</v>
      </c>
      <c r="F906" s="229" t="s">
        <v>1281</v>
      </c>
      <c r="G906" s="230" t="s">
        <v>180</v>
      </c>
      <c r="H906" s="231">
        <v>177.733</v>
      </c>
      <c r="I906" s="232"/>
      <c r="J906" s="233">
        <f>ROUND(I906*H906,2)</f>
        <v>0</v>
      </c>
      <c r="K906" s="229" t="s">
        <v>181</v>
      </c>
      <c r="L906" s="45"/>
      <c r="M906" s="234" t="s">
        <v>1</v>
      </c>
      <c r="N906" s="235" t="s">
        <v>42</v>
      </c>
      <c r="O906" s="92"/>
      <c r="P906" s="236">
        <f>O906*H906</f>
        <v>0</v>
      </c>
      <c r="Q906" s="236">
        <v>0</v>
      </c>
      <c r="R906" s="236">
        <f>Q906*H906</f>
        <v>0</v>
      </c>
      <c r="S906" s="236">
        <v>0</v>
      </c>
      <c r="T906" s="237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38" t="s">
        <v>295</v>
      </c>
      <c r="AT906" s="238" t="s">
        <v>177</v>
      </c>
      <c r="AU906" s="238" t="s">
        <v>87</v>
      </c>
      <c r="AY906" s="18" t="s">
        <v>175</v>
      </c>
      <c r="BE906" s="239">
        <f>IF(N906="základní",J906,0)</f>
        <v>0</v>
      </c>
      <c r="BF906" s="239">
        <f>IF(N906="snížená",J906,0)</f>
        <v>0</v>
      </c>
      <c r="BG906" s="239">
        <f>IF(N906="zákl. přenesená",J906,0)</f>
        <v>0</v>
      </c>
      <c r="BH906" s="239">
        <f>IF(N906="sníž. přenesená",J906,0)</f>
        <v>0</v>
      </c>
      <c r="BI906" s="239">
        <f>IF(N906="nulová",J906,0)</f>
        <v>0</v>
      </c>
      <c r="BJ906" s="18" t="s">
        <v>85</v>
      </c>
      <c r="BK906" s="239">
        <f>ROUND(I906*H906,2)</f>
        <v>0</v>
      </c>
      <c r="BL906" s="18" t="s">
        <v>295</v>
      </c>
      <c r="BM906" s="238" t="s">
        <v>1282</v>
      </c>
    </row>
    <row r="907" s="14" customFormat="1">
      <c r="A907" s="14"/>
      <c r="B907" s="251"/>
      <c r="C907" s="252"/>
      <c r="D907" s="242" t="s">
        <v>184</v>
      </c>
      <c r="E907" s="253" t="s">
        <v>1</v>
      </c>
      <c r="F907" s="254" t="s">
        <v>1269</v>
      </c>
      <c r="G907" s="252"/>
      <c r="H907" s="255">
        <v>177.733</v>
      </c>
      <c r="I907" s="256"/>
      <c r="J907" s="252"/>
      <c r="K907" s="252"/>
      <c r="L907" s="257"/>
      <c r="M907" s="258"/>
      <c r="N907" s="259"/>
      <c r="O907" s="259"/>
      <c r="P907" s="259"/>
      <c r="Q907" s="259"/>
      <c r="R907" s="259"/>
      <c r="S907" s="259"/>
      <c r="T907" s="260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61" t="s">
        <v>184</v>
      </c>
      <c r="AU907" s="261" t="s">
        <v>87</v>
      </c>
      <c r="AV907" s="14" t="s">
        <v>87</v>
      </c>
      <c r="AW907" s="14" t="s">
        <v>32</v>
      </c>
      <c r="AX907" s="14" t="s">
        <v>85</v>
      </c>
      <c r="AY907" s="261" t="s">
        <v>175</v>
      </c>
    </row>
    <row r="908" s="2" customFormat="1" ht="16.5" customHeight="1">
      <c r="A908" s="39"/>
      <c r="B908" s="40"/>
      <c r="C908" s="227" t="s">
        <v>1283</v>
      </c>
      <c r="D908" s="227" t="s">
        <v>177</v>
      </c>
      <c r="E908" s="228" t="s">
        <v>1284</v>
      </c>
      <c r="F908" s="229" t="s">
        <v>1285</v>
      </c>
      <c r="G908" s="230" t="s">
        <v>303</v>
      </c>
      <c r="H908" s="231">
        <v>163.84</v>
      </c>
      <c r="I908" s="232"/>
      <c r="J908" s="233">
        <f>ROUND(I908*H908,2)</f>
        <v>0</v>
      </c>
      <c r="K908" s="229" t="s">
        <v>181</v>
      </c>
      <c r="L908" s="45"/>
      <c r="M908" s="234" t="s">
        <v>1</v>
      </c>
      <c r="N908" s="235" t="s">
        <v>42</v>
      </c>
      <c r="O908" s="92"/>
      <c r="P908" s="236">
        <f>O908*H908</f>
        <v>0</v>
      </c>
      <c r="Q908" s="236">
        <v>3.0000000000000001E-05</v>
      </c>
      <c r="R908" s="236">
        <f>Q908*H908</f>
        <v>0.0049152000000000006</v>
      </c>
      <c r="S908" s="236">
        <v>0</v>
      </c>
      <c r="T908" s="237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8" t="s">
        <v>295</v>
      </c>
      <c r="AT908" s="238" t="s">
        <v>177</v>
      </c>
      <c r="AU908" s="238" t="s">
        <v>87</v>
      </c>
      <c r="AY908" s="18" t="s">
        <v>175</v>
      </c>
      <c r="BE908" s="239">
        <f>IF(N908="základní",J908,0)</f>
        <v>0</v>
      </c>
      <c r="BF908" s="239">
        <f>IF(N908="snížená",J908,0)</f>
        <v>0</v>
      </c>
      <c r="BG908" s="239">
        <f>IF(N908="zákl. přenesená",J908,0)</f>
        <v>0</v>
      </c>
      <c r="BH908" s="239">
        <f>IF(N908="sníž. přenesená",J908,0)</f>
        <v>0</v>
      </c>
      <c r="BI908" s="239">
        <f>IF(N908="nulová",J908,0)</f>
        <v>0</v>
      </c>
      <c r="BJ908" s="18" t="s">
        <v>85</v>
      </c>
      <c r="BK908" s="239">
        <f>ROUND(I908*H908,2)</f>
        <v>0</v>
      </c>
      <c r="BL908" s="18" t="s">
        <v>295</v>
      </c>
      <c r="BM908" s="238" t="s">
        <v>1286</v>
      </c>
    </row>
    <row r="909" s="13" customFormat="1">
      <c r="A909" s="13"/>
      <c r="B909" s="240"/>
      <c r="C909" s="241"/>
      <c r="D909" s="242" t="s">
        <v>184</v>
      </c>
      <c r="E909" s="243" t="s">
        <v>1</v>
      </c>
      <c r="F909" s="244" t="s">
        <v>969</v>
      </c>
      <c r="G909" s="241"/>
      <c r="H909" s="243" t="s">
        <v>1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50" t="s">
        <v>184</v>
      </c>
      <c r="AU909" s="250" t="s">
        <v>87</v>
      </c>
      <c r="AV909" s="13" t="s">
        <v>85</v>
      </c>
      <c r="AW909" s="13" t="s">
        <v>32</v>
      </c>
      <c r="AX909" s="13" t="s">
        <v>77</v>
      </c>
      <c r="AY909" s="250" t="s">
        <v>175</v>
      </c>
    </row>
    <row r="910" s="14" customFormat="1">
      <c r="A910" s="14"/>
      <c r="B910" s="251"/>
      <c r="C910" s="252"/>
      <c r="D910" s="242" t="s">
        <v>184</v>
      </c>
      <c r="E910" s="253" t="s">
        <v>1</v>
      </c>
      <c r="F910" s="254" t="s">
        <v>1287</v>
      </c>
      <c r="G910" s="252"/>
      <c r="H910" s="255">
        <v>28.600000000000001</v>
      </c>
      <c r="I910" s="256"/>
      <c r="J910" s="252"/>
      <c r="K910" s="252"/>
      <c r="L910" s="257"/>
      <c r="M910" s="258"/>
      <c r="N910" s="259"/>
      <c r="O910" s="259"/>
      <c r="P910" s="259"/>
      <c r="Q910" s="259"/>
      <c r="R910" s="259"/>
      <c r="S910" s="259"/>
      <c r="T910" s="260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61" t="s">
        <v>184</v>
      </c>
      <c r="AU910" s="261" t="s">
        <v>87</v>
      </c>
      <c r="AV910" s="14" t="s">
        <v>87</v>
      </c>
      <c r="AW910" s="14" t="s">
        <v>32</v>
      </c>
      <c r="AX910" s="14" t="s">
        <v>77</v>
      </c>
      <c r="AY910" s="261" t="s">
        <v>175</v>
      </c>
    </row>
    <row r="911" s="14" customFormat="1">
      <c r="A911" s="14"/>
      <c r="B911" s="251"/>
      <c r="C911" s="252"/>
      <c r="D911" s="242" t="s">
        <v>184</v>
      </c>
      <c r="E911" s="253" t="s">
        <v>1</v>
      </c>
      <c r="F911" s="254" t="s">
        <v>1288</v>
      </c>
      <c r="G911" s="252"/>
      <c r="H911" s="255">
        <v>50</v>
      </c>
      <c r="I911" s="256"/>
      <c r="J911" s="252"/>
      <c r="K911" s="252"/>
      <c r="L911" s="257"/>
      <c r="M911" s="258"/>
      <c r="N911" s="259"/>
      <c r="O911" s="259"/>
      <c r="P911" s="259"/>
      <c r="Q911" s="259"/>
      <c r="R911" s="259"/>
      <c r="S911" s="259"/>
      <c r="T911" s="260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61" t="s">
        <v>184</v>
      </c>
      <c r="AU911" s="261" t="s">
        <v>87</v>
      </c>
      <c r="AV911" s="14" t="s">
        <v>87</v>
      </c>
      <c r="AW911" s="14" t="s">
        <v>32</v>
      </c>
      <c r="AX911" s="14" t="s">
        <v>77</v>
      </c>
      <c r="AY911" s="261" t="s">
        <v>175</v>
      </c>
    </row>
    <row r="912" s="13" customFormat="1">
      <c r="A912" s="13"/>
      <c r="B912" s="240"/>
      <c r="C912" s="241"/>
      <c r="D912" s="242" t="s">
        <v>184</v>
      </c>
      <c r="E912" s="243" t="s">
        <v>1</v>
      </c>
      <c r="F912" s="244" t="s">
        <v>365</v>
      </c>
      <c r="G912" s="241"/>
      <c r="H912" s="243" t="s">
        <v>1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50" t="s">
        <v>184</v>
      </c>
      <c r="AU912" s="250" t="s">
        <v>87</v>
      </c>
      <c r="AV912" s="13" t="s">
        <v>85</v>
      </c>
      <c r="AW912" s="13" t="s">
        <v>32</v>
      </c>
      <c r="AX912" s="13" t="s">
        <v>77</v>
      </c>
      <c r="AY912" s="250" t="s">
        <v>175</v>
      </c>
    </row>
    <row r="913" s="14" customFormat="1">
      <c r="A913" s="14"/>
      <c r="B913" s="251"/>
      <c r="C913" s="252"/>
      <c r="D913" s="242" t="s">
        <v>184</v>
      </c>
      <c r="E913" s="253" t="s">
        <v>1</v>
      </c>
      <c r="F913" s="254" t="s">
        <v>1289</v>
      </c>
      <c r="G913" s="252"/>
      <c r="H913" s="255">
        <v>15.619999999999999</v>
      </c>
      <c r="I913" s="256"/>
      <c r="J913" s="252"/>
      <c r="K913" s="252"/>
      <c r="L913" s="257"/>
      <c r="M913" s="258"/>
      <c r="N913" s="259"/>
      <c r="O913" s="259"/>
      <c r="P913" s="259"/>
      <c r="Q913" s="259"/>
      <c r="R913" s="259"/>
      <c r="S913" s="259"/>
      <c r="T913" s="260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61" t="s">
        <v>184</v>
      </c>
      <c r="AU913" s="261" t="s">
        <v>87</v>
      </c>
      <c r="AV913" s="14" t="s">
        <v>87</v>
      </c>
      <c r="AW913" s="14" t="s">
        <v>32</v>
      </c>
      <c r="AX913" s="14" t="s">
        <v>77</v>
      </c>
      <c r="AY913" s="261" t="s">
        <v>175</v>
      </c>
    </row>
    <row r="914" s="13" customFormat="1">
      <c r="A914" s="13"/>
      <c r="B914" s="240"/>
      <c r="C914" s="241"/>
      <c r="D914" s="242" t="s">
        <v>184</v>
      </c>
      <c r="E914" s="243" t="s">
        <v>1</v>
      </c>
      <c r="F914" s="244" t="s">
        <v>252</v>
      </c>
      <c r="G914" s="241"/>
      <c r="H914" s="243" t="s">
        <v>1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50" t="s">
        <v>184</v>
      </c>
      <c r="AU914" s="250" t="s">
        <v>87</v>
      </c>
      <c r="AV914" s="13" t="s">
        <v>85</v>
      </c>
      <c r="AW914" s="13" t="s">
        <v>32</v>
      </c>
      <c r="AX914" s="13" t="s">
        <v>77</v>
      </c>
      <c r="AY914" s="250" t="s">
        <v>175</v>
      </c>
    </row>
    <row r="915" s="14" customFormat="1">
      <c r="A915" s="14"/>
      <c r="B915" s="251"/>
      <c r="C915" s="252"/>
      <c r="D915" s="242" t="s">
        <v>184</v>
      </c>
      <c r="E915" s="253" t="s">
        <v>1</v>
      </c>
      <c r="F915" s="254" t="s">
        <v>1290</v>
      </c>
      <c r="G915" s="252"/>
      <c r="H915" s="255">
        <v>17.399999999999999</v>
      </c>
      <c r="I915" s="256"/>
      <c r="J915" s="252"/>
      <c r="K915" s="252"/>
      <c r="L915" s="257"/>
      <c r="M915" s="258"/>
      <c r="N915" s="259"/>
      <c r="O915" s="259"/>
      <c r="P915" s="259"/>
      <c r="Q915" s="259"/>
      <c r="R915" s="259"/>
      <c r="S915" s="259"/>
      <c r="T915" s="260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61" t="s">
        <v>184</v>
      </c>
      <c r="AU915" s="261" t="s">
        <v>87</v>
      </c>
      <c r="AV915" s="14" t="s">
        <v>87</v>
      </c>
      <c r="AW915" s="14" t="s">
        <v>32</v>
      </c>
      <c r="AX915" s="14" t="s">
        <v>77</v>
      </c>
      <c r="AY915" s="261" t="s">
        <v>175</v>
      </c>
    </row>
    <row r="916" s="13" customFormat="1">
      <c r="A916" s="13"/>
      <c r="B916" s="240"/>
      <c r="C916" s="241"/>
      <c r="D916" s="242" t="s">
        <v>184</v>
      </c>
      <c r="E916" s="243" t="s">
        <v>1</v>
      </c>
      <c r="F916" s="244" t="s">
        <v>548</v>
      </c>
      <c r="G916" s="241"/>
      <c r="H916" s="243" t="s">
        <v>1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50" t="s">
        <v>184</v>
      </c>
      <c r="AU916" s="250" t="s">
        <v>87</v>
      </c>
      <c r="AV916" s="13" t="s">
        <v>85</v>
      </c>
      <c r="AW916" s="13" t="s">
        <v>32</v>
      </c>
      <c r="AX916" s="13" t="s">
        <v>77</v>
      </c>
      <c r="AY916" s="250" t="s">
        <v>175</v>
      </c>
    </row>
    <row r="917" s="14" customFormat="1">
      <c r="A917" s="14"/>
      <c r="B917" s="251"/>
      <c r="C917" s="252"/>
      <c r="D917" s="242" t="s">
        <v>184</v>
      </c>
      <c r="E917" s="253" t="s">
        <v>1</v>
      </c>
      <c r="F917" s="254" t="s">
        <v>1291</v>
      </c>
      <c r="G917" s="252"/>
      <c r="H917" s="255">
        <v>7.54</v>
      </c>
      <c r="I917" s="256"/>
      <c r="J917" s="252"/>
      <c r="K917" s="252"/>
      <c r="L917" s="257"/>
      <c r="M917" s="258"/>
      <c r="N917" s="259"/>
      <c r="O917" s="259"/>
      <c r="P917" s="259"/>
      <c r="Q917" s="259"/>
      <c r="R917" s="259"/>
      <c r="S917" s="259"/>
      <c r="T917" s="260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61" t="s">
        <v>184</v>
      </c>
      <c r="AU917" s="261" t="s">
        <v>87</v>
      </c>
      <c r="AV917" s="14" t="s">
        <v>87</v>
      </c>
      <c r="AW917" s="14" t="s">
        <v>32</v>
      </c>
      <c r="AX917" s="14" t="s">
        <v>77</v>
      </c>
      <c r="AY917" s="261" t="s">
        <v>175</v>
      </c>
    </row>
    <row r="918" s="13" customFormat="1">
      <c r="A918" s="13"/>
      <c r="B918" s="240"/>
      <c r="C918" s="241"/>
      <c r="D918" s="242" t="s">
        <v>184</v>
      </c>
      <c r="E918" s="243" t="s">
        <v>1</v>
      </c>
      <c r="F918" s="244" t="s">
        <v>362</v>
      </c>
      <c r="G918" s="241"/>
      <c r="H918" s="243" t="s">
        <v>1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50" t="s">
        <v>184</v>
      </c>
      <c r="AU918" s="250" t="s">
        <v>87</v>
      </c>
      <c r="AV918" s="13" t="s">
        <v>85</v>
      </c>
      <c r="AW918" s="13" t="s">
        <v>32</v>
      </c>
      <c r="AX918" s="13" t="s">
        <v>77</v>
      </c>
      <c r="AY918" s="250" t="s">
        <v>175</v>
      </c>
    </row>
    <row r="919" s="14" customFormat="1">
      <c r="A919" s="14"/>
      <c r="B919" s="251"/>
      <c r="C919" s="252"/>
      <c r="D919" s="242" t="s">
        <v>184</v>
      </c>
      <c r="E919" s="253" t="s">
        <v>1</v>
      </c>
      <c r="F919" s="254" t="s">
        <v>1292</v>
      </c>
      <c r="G919" s="252"/>
      <c r="H919" s="255">
        <v>9.1400000000000006</v>
      </c>
      <c r="I919" s="256"/>
      <c r="J919" s="252"/>
      <c r="K919" s="252"/>
      <c r="L919" s="257"/>
      <c r="M919" s="258"/>
      <c r="N919" s="259"/>
      <c r="O919" s="259"/>
      <c r="P919" s="259"/>
      <c r="Q919" s="259"/>
      <c r="R919" s="259"/>
      <c r="S919" s="259"/>
      <c r="T919" s="260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61" t="s">
        <v>184</v>
      </c>
      <c r="AU919" s="261" t="s">
        <v>87</v>
      </c>
      <c r="AV919" s="14" t="s">
        <v>87</v>
      </c>
      <c r="AW919" s="14" t="s">
        <v>32</v>
      </c>
      <c r="AX919" s="14" t="s">
        <v>77</v>
      </c>
      <c r="AY919" s="261" t="s">
        <v>175</v>
      </c>
    </row>
    <row r="920" s="13" customFormat="1">
      <c r="A920" s="13"/>
      <c r="B920" s="240"/>
      <c r="C920" s="241"/>
      <c r="D920" s="242" t="s">
        <v>184</v>
      </c>
      <c r="E920" s="243" t="s">
        <v>1</v>
      </c>
      <c r="F920" s="244" t="s">
        <v>248</v>
      </c>
      <c r="G920" s="241"/>
      <c r="H920" s="243" t="s">
        <v>1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50" t="s">
        <v>184</v>
      </c>
      <c r="AU920" s="250" t="s">
        <v>87</v>
      </c>
      <c r="AV920" s="13" t="s">
        <v>85</v>
      </c>
      <c r="AW920" s="13" t="s">
        <v>32</v>
      </c>
      <c r="AX920" s="13" t="s">
        <v>77</v>
      </c>
      <c r="AY920" s="250" t="s">
        <v>175</v>
      </c>
    </row>
    <row r="921" s="14" customFormat="1">
      <c r="A921" s="14"/>
      <c r="B921" s="251"/>
      <c r="C921" s="252"/>
      <c r="D921" s="242" t="s">
        <v>184</v>
      </c>
      <c r="E921" s="253" t="s">
        <v>1</v>
      </c>
      <c r="F921" s="254" t="s">
        <v>1293</v>
      </c>
      <c r="G921" s="252"/>
      <c r="H921" s="255">
        <v>6.4000000000000004</v>
      </c>
      <c r="I921" s="256"/>
      <c r="J921" s="252"/>
      <c r="K921" s="252"/>
      <c r="L921" s="257"/>
      <c r="M921" s="258"/>
      <c r="N921" s="259"/>
      <c r="O921" s="259"/>
      <c r="P921" s="259"/>
      <c r="Q921" s="259"/>
      <c r="R921" s="259"/>
      <c r="S921" s="259"/>
      <c r="T921" s="260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61" t="s">
        <v>184</v>
      </c>
      <c r="AU921" s="261" t="s">
        <v>87</v>
      </c>
      <c r="AV921" s="14" t="s">
        <v>87</v>
      </c>
      <c r="AW921" s="14" t="s">
        <v>32</v>
      </c>
      <c r="AX921" s="14" t="s">
        <v>77</v>
      </c>
      <c r="AY921" s="261" t="s">
        <v>175</v>
      </c>
    </row>
    <row r="922" s="13" customFormat="1">
      <c r="A922" s="13"/>
      <c r="B922" s="240"/>
      <c r="C922" s="241"/>
      <c r="D922" s="242" t="s">
        <v>184</v>
      </c>
      <c r="E922" s="243" t="s">
        <v>1</v>
      </c>
      <c r="F922" s="244" t="s">
        <v>209</v>
      </c>
      <c r="G922" s="241"/>
      <c r="H922" s="243" t="s">
        <v>1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50" t="s">
        <v>184</v>
      </c>
      <c r="AU922" s="250" t="s">
        <v>87</v>
      </c>
      <c r="AV922" s="13" t="s">
        <v>85</v>
      </c>
      <c r="AW922" s="13" t="s">
        <v>32</v>
      </c>
      <c r="AX922" s="13" t="s">
        <v>77</v>
      </c>
      <c r="AY922" s="250" t="s">
        <v>175</v>
      </c>
    </row>
    <row r="923" s="13" customFormat="1">
      <c r="A923" s="13"/>
      <c r="B923" s="240"/>
      <c r="C923" s="241"/>
      <c r="D923" s="242" t="s">
        <v>184</v>
      </c>
      <c r="E923" s="243" t="s">
        <v>1</v>
      </c>
      <c r="F923" s="244" t="s">
        <v>260</v>
      </c>
      <c r="G923" s="241"/>
      <c r="H923" s="243" t="s">
        <v>1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50" t="s">
        <v>184</v>
      </c>
      <c r="AU923" s="250" t="s">
        <v>87</v>
      </c>
      <c r="AV923" s="13" t="s">
        <v>85</v>
      </c>
      <c r="AW923" s="13" t="s">
        <v>32</v>
      </c>
      <c r="AX923" s="13" t="s">
        <v>77</v>
      </c>
      <c r="AY923" s="250" t="s">
        <v>175</v>
      </c>
    </row>
    <row r="924" s="14" customFormat="1">
      <c r="A924" s="14"/>
      <c r="B924" s="251"/>
      <c r="C924" s="252"/>
      <c r="D924" s="242" t="s">
        <v>184</v>
      </c>
      <c r="E924" s="253" t="s">
        <v>1</v>
      </c>
      <c r="F924" s="254" t="s">
        <v>1294</v>
      </c>
      <c r="G924" s="252"/>
      <c r="H924" s="255">
        <v>5</v>
      </c>
      <c r="I924" s="256"/>
      <c r="J924" s="252"/>
      <c r="K924" s="252"/>
      <c r="L924" s="257"/>
      <c r="M924" s="258"/>
      <c r="N924" s="259"/>
      <c r="O924" s="259"/>
      <c r="P924" s="259"/>
      <c r="Q924" s="259"/>
      <c r="R924" s="259"/>
      <c r="S924" s="259"/>
      <c r="T924" s="260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61" t="s">
        <v>184</v>
      </c>
      <c r="AU924" s="261" t="s">
        <v>87</v>
      </c>
      <c r="AV924" s="14" t="s">
        <v>87</v>
      </c>
      <c r="AW924" s="14" t="s">
        <v>32</v>
      </c>
      <c r="AX924" s="14" t="s">
        <v>77</v>
      </c>
      <c r="AY924" s="261" t="s">
        <v>175</v>
      </c>
    </row>
    <row r="925" s="14" customFormat="1">
      <c r="A925" s="14"/>
      <c r="B925" s="251"/>
      <c r="C925" s="252"/>
      <c r="D925" s="242" t="s">
        <v>184</v>
      </c>
      <c r="E925" s="253" t="s">
        <v>1</v>
      </c>
      <c r="F925" s="254" t="s">
        <v>1295</v>
      </c>
      <c r="G925" s="252"/>
      <c r="H925" s="255">
        <v>5.9199999999999999</v>
      </c>
      <c r="I925" s="256"/>
      <c r="J925" s="252"/>
      <c r="K925" s="252"/>
      <c r="L925" s="257"/>
      <c r="M925" s="258"/>
      <c r="N925" s="259"/>
      <c r="O925" s="259"/>
      <c r="P925" s="259"/>
      <c r="Q925" s="259"/>
      <c r="R925" s="259"/>
      <c r="S925" s="259"/>
      <c r="T925" s="260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61" t="s">
        <v>184</v>
      </c>
      <c r="AU925" s="261" t="s">
        <v>87</v>
      </c>
      <c r="AV925" s="14" t="s">
        <v>87</v>
      </c>
      <c r="AW925" s="14" t="s">
        <v>32</v>
      </c>
      <c r="AX925" s="14" t="s">
        <v>77</v>
      </c>
      <c r="AY925" s="261" t="s">
        <v>175</v>
      </c>
    </row>
    <row r="926" s="14" customFormat="1">
      <c r="A926" s="14"/>
      <c r="B926" s="251"/>
      <c r="C926" s="252"/>
      <c r="D926" s="242" t="s">
        <v>184</v>
      </c>
      <c r="E926" s="253" t="s">
        <v>1</v>
      </c>
      <c r="F926" s="254" t="s">
        <v>1296</v>
      </c>
      <c r="G926" s="252"/>
      <c r="H926" s="255">
        <v>7.2199999999999998</v>
      </c>
      <c r="I926" s="256"/>
      <c r="J926" s="252"/>
      <c r="K926" s="252"/>
      <c r="L926" s="257"/>
      <c r="M926" s="258"/>
      <c r="N926" s="259"/>
      <c r="O926" s="259"/>
      <c r="P926" s="259"/>
      <c r="Q926" s="259"/>
      <c r="R926" s="259"/>
      <c r="S926" s="259"/>
      <c r="T926" s="260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61" t="s">
        <v>184</v>
      </c>
      <c r="AU926" s="261" t="s">
        <v>87</v>
      </c>
      <c r="AV926" s="14" t="s">
        <v>87</v>
      </c>
      <c r="AW926" s="14" t="s">
        <v>32</v>
      </c>
      <c r="AX926" s="14" t="s">
        <v>77</v>
      </c>
      <c r="AY926" s="261" t="s">
        <v>175</v>
      </c>
    </row>
    <row r="927" s="13" customFormat="1">
      <c r="A927" s="13"/>
      <c r="B927" s="240"/>
      <c r="C927" s="241"/>
      <c r="D927" s="242" t="s">
        <v>184</v>
      </c>
      <c r="E927" s="243" t="s">
        <v>1</v>
      </c>
      <c r="F927" s="244" t="s">
        <v>537</v>
      </c>
      <c r="G927" s="241"/>
      <c r="H927" s="243" t="s">
        <v>1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0" t="s">
        <v>184</v>
      </c>
      <c r="AU927" s="250" t="s">
        <v>87</v>
      </c>
      <c r="AV927" s="13" t="s">
        <v>85</v>
      </c>
      <c r="AW927" s="13" t="s">
        <v>32</v>
      </c>
      <c r="AX927" s="13" t="s">
        <v>77</v>
      </c>
      <c r="AY927" s="250" t="s">
        <v>175</v>
      </c>
    </row>
    <row r="928" s="14" customFormat="1">
      <c r="A928" s="14"/>
      <c r="B928" s="251"/>
      <c r="C928" s="252"/>
      <c r="D928" s="242" t="s">
        <v>184</v>
      </c>
      <c r="E928" s="253" t="s">
        <v>1</v>
      </c>
      <c r="F928" s="254" t="s">
        <v>1297</v>
      </c>
      <c r="G928" s="252"/>
      <c r="H928" s="255">
        <v>5.0999999999999996</v>
      </c>
      <c r="I928" s="256"/>
      <c r="J928" s="252"/>
      <c r="K928" s="252"/>
      <c r="L928" s="257"/>
      <c r="M928" s="258"/>
      <c r="N928" s="259"/>
      <c r="O928" s="259"/>
      <c r="P928" s="259"/>
      <c r="Q928" s="259"/>
      <c r="R928" s="259"/>
      <c r="S928" s="259"/>
      <c r="T928" s="260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61" t="s">
        <v>184</v>
      </c>
      <c r="AU928" s="261" t="s">
        <v>87</v>
      </c>
      <c r="AV928" s="14" t="s">
        <v>87</v>
      </c>
      <c r="AW928" s="14" t="s">
        <v>32</v>
      </c>
      <c r="AX928" s="14" t="s">
        <v>77</v>
      </c>
      <c r="AY928" s="261" t="s">
        <v>175</v>
      </c>
    </row>
    <row r="929" s="14" customFormat="1">
      <c r="A929" s="14"/>
      <c r="B929" s="251"/>
      <c r="C929" s="252"/>
      <c r="D929" s="242" t="s">
        <v>184</v>
      </c>
      <c r="E929" s="253" t="s">
        <v>1</v>
      </c>
      <c r="F929" s="254" t="s">
        <v>1298</v>
      </c>
      <c r="G929" s="252"/>
      <c r="H929" s="255">
        <v>5.9000000000000004</v>
      </c>
      <c r="I929" s="256"/>
      <c r="J929" s="252"/>
      <c r="K929" s="252"/>
      <c r="L929" s="257"/>
      <c r="M929" s="258"/>
      <c r="N929" s="259"/>
      <c r="O929" s="259"/>
      <c r="P929" s="259"/>
      <c r="Q929" s="259"/>
      <c r="R929" s="259"/>
      <c r="S929" s="259"/>
      <c r="T929" s="260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61" t="s">
        <v>184</v>
      </c>
      <c r="AU929" s="261" t="s">
        <v>87</v>
      </c>
      <c r="AV929" s="14" t="s">
        <v>87</v>
      </c>
      <c r="AW929" s="14" t="s">
        <v>32</v>
      </c>
      <c r="AX929" s="14" t="s">
        <v>77</v>
      </c>
      <c r="AY929" s="261" t="s">
        <v>175</v>
      </c>
    </row>
    <row r="930" s="15" customFormat="1">
      <c r="A930" s="15"/>
      <c r="B930" s="262"/>
      <c r="C930" s="263"/>
      <c r="D930" s="242" t="s">
        <v>184</v>
      </c>
      <c r="E930" s="264" t="s">
        <v>1</v>
      </c>
      <c r="F930" s="265" t="s">
        <v>191</v>
      </c>
      <c r="G930" s="263"/>
      <c r="H930" s="266">
        <v>163.84</v>
      </c>
      <c r="I930" s="267"/>
      <c r="J930" s="263"/>
      <c r="K930" s="263"/>
      <c r="L930" s="268"/>
      <c r="M930" s="269"/>
      <c r="N930" s="270"/>
      <c r="O930" s="270"/>
      <c r="P930" s="270"/>
      <c r="Q930" s="270"/>
      <c r="R930" s="270"/>
      <c r="S930" s="270"/>
      <c r="T930" s="271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72" t="s">
        <v>184</v>
      </c>
      <c r="AU930" s="272" t="s">
        <v>87</v>
      </c>
      <c r="AV930" s="15" t="s">
        <v>182</v>
      </c>
      <c r="AW930" s="15" t="s">
        <v>32</v>
      </c>
      <c r="AX930" s="15" t="s">
        <v>85</v>
      </c>
      <c r="AY930" s="272" t="s">
        <v>175</v>
      </c>
    </row>
    <row r="931" s="2" customFormat="1" ht="24.15" customHeight="1">
      <c r="A931" s="39"/>
      <c r="B931" s="40"/>
      <c r="C931" s="227" t="s">
        <v>1299</v>
      </c>
      <c r="D931" s="227" t="s">
        <v>177</v>
      </c>
      <c r="E931" s="228" t="s">
        <v>1300</v>
      </c>
      <c r="F931" s="229" t="s">
        <v>1301</v>
      </c>
      <c r="G931" s="230" t="s">
        <v>378</v>
      </c>
      <c r="H931" s="231">
        <v>3.726</v>
      </c>
      <c r="I931" s="232"/>
      <c r="J931" s="233">
        <f>ROUND(I931*H931,2)</f>
        <v>0</v>
      </c>
      <c r="K931" s="229" t="s">
        <v>181</v>
      </c>
      <c r="L931" s="45"/>
      <c r="M931" s="234" t="s">
        <v>1</v>
      </c>
      <c r="N931" s="235" t="s">
        <v>42</v>
      </c>
      <c r="O931" s="92"/>
      <c r="P931" s="236">
        <f>O931*H931</f>
        <v>0</v>
      </c>
      <c r="Q931" s="236">
        <v>0</v>
      </c>
      <c r="R931" s="236">
        <f>Q931*H931</f>
        <v>0</v>
      </c>
      <c r="S931" s="236">
        <v>0</v>
      </c>
      <c r="T931" s="237">
        <f>S931*H931</f>
        <v>0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38" t="s">
        <v>295</v>
      </c>
      <c r="AT931" s="238" t="s">
        <v>177</v>
      </c>
      <c r="AU931" s="238" t="s">
        <v>87</v>
      </c>
      <c r="AY931" s="18" t="s">
        <v>175</v>
      </c>
      <c r="BE931" s="239">
        <f>IF(N931="základní",J931,0)</f>
        <v>0</v>
      </c>
      <c r="BF931" s="239">
        <f>IF(N931="snížená",J931,0)</f>
        <v>0</v>
      </c>
      <c r="BG931" s="239">
        <f>IF(N931="zákl. přenesená",J931,0)</f>
        <v>0</v>
      </c>
      <c r="BH931" s="239">
        <f>IF(N931="sníž. přenesená",J931,0)</f>
        <v>0</v>
      </c>
      <c r="BI931" s="239">
        <f>IF(N931="nulová",J931,0)</f>
        <v>0</v>
      </c>
      <c r="BJ931" s="18" t="s">
        <v>85</v>
      </c>
      <c r="BK931" s="239">
        <f>ROUND(I931*H931,2)</f>
        <v>0</v>
      </c>
      <c r="BL931" s="18" t="s">
        <v>295</v>
      </c>
      <c r="BM931" s="238" t="s">
        <v>1302</v>
      </c>
    </row>
    <row r="932" s="12" customFormat="1" ht="22.8" customHeight="1">
      <c r="A932" s="12"/>
      <c r="B932" s="211"/>
      <c r="C932" s="212"/>
      <c r="D932" s="213" t="s">
        <v>76</v>
      </c>
      <c r="E932" s="225" t="s">
        <v>1303</v>
      </c>
      <c r="F932" s="225" t="s">
        <v>1304</v>
      </c>
      <c r="G932" s="212"/>
      <c r="H932" s="212"/>
      <c r="I932" s="215"/>
      <c r="J932" s="226">
        <f>BK932</f>
        <v>0</v>
      </c>
      <c r="K932" s="212"/>
      <c r="L932" s="217"/>
      <c r="M932" s="218"/>
      <c r="N932" s="219"/>
      <c r="O932" s="219"/>
      <c r="P932" s="220">
        <f>SUM(P933:P951)</f>
        <v>0</v>
      </c>
      <c r="Q932" s="219"/>
      <c r="R932" s="220">
        <f>SUM(R933:R951)</f>
        <v>0.018126</v>
      </c>
      <c r="S932" s="219"/>
      <c r="T932" s="221">
        <f>SUM(T933:T951)</f>
        <v>0</v>
      </c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R932" s="222" t="s">
        <v>87</v>
      </c>
      <c r="AT932" s="223" t="s">
        <v>76</v>
      </c>
      <c r="AU932" s="223" t="s">
        <v>85</v>
      </c>
      <c r="AY932" s="222" t="s">
        <v>175</v>
      </c>
      <c r="BK932" s="224">
        <f>SUM(BK933:BK951)</f>
        <v>0</v>
      </c>
    </row>
    <row r="933" s="2" customFormat="1" ht="24.15" customHeight="1">
      <c r="A933" s="39"/>
      <c r="B933" s="40"/>
      <c r="C933" s="227" t="s">
        <v>1305</v>
      </c>
      <c r="D933" s="227" t="s">
        <v>177</v>
      </c>
      <c r="E933" s="228" t="s">
        <v>1306</v>
      </c>
      <c r="F933" s="229" t="s">
        <v>1307</v>
      </c>
      <c r="G933" s="230" t="s">
        <v>180</v>
      </c>
      <c r="H933" s="231">
        <v>9.5</v>
      </c>
      <c r="I933" s="232"/>
      <c r="J933" s="233">
        <f>ROUND(I933*H933,2)</f>
        <v>0</v>
      </c>
      <c r="K933" s="229" t="s">
        <v>181</v>
      </c>
      <c r="L933" s="45"/>
      <c r="M933" s="234" t="s">
        <v>1</v>
      </c>
      <c r="N933" s="235" t="s">
        <v>42</v>
      </c>
      <c r="O933" s="92"/>
      <c r="P933" s="236">
        <f>O933*H933</f>
        <v>0</v>
      </c>
      <c r="Q933" s="236">
        <v>2.0000000000000002E-05</v>
      </c>
      <c r="R933" s="236">
        <f>Q933*H933</f>
        <v>0.00019000000000000001</v>
      </c>
      <c r="S933" s="236">
        <v>0</v>
      </c>
      <c r="T933" s="237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8" t="s">
        <v>295</v>
      </c>
      <c r="AT933" s="238" t="s">
        <v>177</v>
      </c>
      <c r="AU933" s="238" t="s">
        <v>87</v>
      </c>
      <c r="AY933" s="18" t="s">
        <v>175</v>
      </c>
      <c r="BE933" s="239">
        <f>IF(N933="základní",J933,0)</f>
        <v>0</v>
      </c>
      <c r="BF933" s="239">
        <f>IF(N933="snížená",J933,0)</f>
        <v>0</v>
      </c>
      <c r="BG933" s="239">
        <f>IF(N933="zákl. přenesená",J933,0)</f>
        <v>0</v>
      </c>
      <c r="BH933" s="239">
        <f>IF(N933="sníž. přenesená",J933,0)</f>
        <v>0</v>
      </c>
      <c r="BI933" s="239">
        <f>IF(N933="nulová",J933,0)</f>
        <v>0</v>
      </c>
      <c r="BJ933" s="18" t="s">
        <v>85</v>
      </c>
      <c r="BK933" s="239">
        <f>ROUND(I933*H933,2)</f>
        <v>0</v>
      </c>
      <c r="BL933" s="18" t="s">
        <v>295</v>
      </c>
      <c r="BM933" s="238" t="s">
        <v>1308</v>
      </c>
    </row>
    <row r="934" s="13" customFormat="1">
      <c r="A934" s="13"/>
      <c r="B934" s="240"/>
      <c r="C934" s="241"/>
      <c r="D934" s="242" t="s">
        <v>184</v>
      </c>
      <c r="E934" s="243" t="s">
        <v>1</v>
      </c>
      <c r="F934" s="244" t="s">
        <v>1309</v>
      </c>
      <c r="G934" s="241"/>
      <c r="H934" s="243" t="s">
        <v>1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50" t="s">
        <v>184</v>
      </c>
      <c r="AU934" s="250" t="s">
        <v>87</v>
      </c>
      <c r="AV934" s="13" t="s">
        <v>85</v>
      </c>
      <c r="AW934" s="13" t="s">
        <v>32</v>
      </c>
      <c r="AX934" s="13" t="s">
        <v>77</v>
      </c>
      <c r="AY934" s="250" t="s">
        <v>175</v>
      </c>
    </row>
    <row r="935" s="13" customFormat="1">
      <c r="A935" s="13"/>
      <c r="B935" s="240"/>
      <c r="C935" s="241"/>
      <c r="D935" s="242" t="s">
        <v>184</v>
      </c>
      <c r="E935" s="243" t="s">
        <v>1</v>
      </c>
      <c r="F935" s="244" t="s">
        <v>1310</v>
      </c>
      <c r="G935" s="241"/>
      <c r="H935" s="243" t="s">
        <v>1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0" t="s">
        <v>184</v>
      </c>
      <c r="AU935" s="250" t="s">
        <v>87</v>
      </c>
      <c r="AV935" s="13" t="s">
        <v>85</v>
      </c>
      <c r="AW935" s="13" t="s">
        <v>32</v>
      </c>
      <c r="AX935" s="13" t="s">
        <v>77</v>
      </c>
      <c r="AY935" s="250" t="s">
        <v>175</v>
      </c>
    </row>
    <row r="936" s="14" customFormat="1">
      <c r="A936" s="14"/>
      <c r="B936" s="251"/>
      <c r="C936" s="252"/>
      <c r="D936" s="242" t="s">
        <v>184</v>
      </c>
      <c r="E936" s="253" t="s">
        <v>1</v>
      </c>
      <c r="F936" s="254" t="s">
        <v>1311</v>
      </c>
      <c r="G936" s="252"/>
      <c r="H936" s="255">
        <v>9.5</v>
      </c>
      <c r="I936" s="256"/>
      <c r="J936" s="252"/>
      <c r="K936" s="252"/>
      <c r="L936" s="257"/>
      <c r="M936" s="258"/>
      <c r="N936" s="259"/>
      <c r="O936" s="259"/>
      <c r="P936" s="259"/>
      <c r="Q936" s="259"/>
      <c r="R936" s="259"/>
      <c r="S936" s="259"/>
      <c r="T936" s="260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61" t="s">
        <v>184</v>
      </c>
      <c r="AU936" s="261" t="s">
        <v>87</v>
      </c>
      <c r="AV936" s="14" t="s">
        <v>87</v>
      </c>
      <c r="AW936" s="14" t="s">
        <v>32</v>
      </c>
      <c r="AX936" s="14" t="s">
        <v>85</v>
      </c>
      <c r="AY936" s="261" t="s">
        <v>175</v>
      </c>
    </row>
    <row r="937" s="2" customFormat="1" ht="24.15" customHeight="1">
      <c r="A937" s="39"/>
      <c r="B937" s="40"/>
      <c r="C937" s="227" t="s">
        <v>1312</v>
      </c>
      <c r="D937" s="227" t="s">
        <v>177</v>
      </c>
      <c r="E937" s="228" t="s">
        <v>1313</v>
      </c>
      <c r="F937" s="229" t="s">
        <v>1314</v>
      </c>
      <c r="G937" s="230" t="s">
        <v>180</v>
      </c>
      <c r="H937" s="231">
        <v>9.5</v>
      </c>
      <c r="I937" s="232"/>
      <c r="J937" s="233">
        <f>ROUND(I937*H937,2)</f>
        <v>0</v>
      </c>
      <c r="K937" s="229" t="s">
        <v>181</v>
      </c>
      <c r="L937" s="45"/>
      <c r="M937" s="234" t="s">
        <v>1</v>
      </c>
      <c r="N937" s="235" t="s">
        <v>42</v>
      </c>
      <c r="O937" s="92"/>
      <c r="P937" s="236">
        <f>O937*H937</f>
        <v>0</v>
      </c>
      <c r="Q937" s="236">
        <v>0</v>
      </c>
      <c r="R937" s="236">
        <f>Q937*H937</f>
        <v>0</v>
      </c>
      <c r="S937" s="236">
        <v>0</v>
      </c>
      <c r="T937" s="237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38" t="s">
        <v>295</v>
      </c>
      <c r="AT937" s="238" t="s">
        <v>177</v>
      </c>
      <c r="AU937" s="238" t="s">
        <v>87</v>
      </c>
      <c r="AY937" s="18" t="s">
        <v>175</v>
      </c>
      <c r="BE937" s="239">
        <f>IF(N937="základní",J937,0)</f>
        <v>0</v>
      </c>
      <c r="BF937" s="239">
        <f>IF(N937="snížená",J937,0)</f>
        <v>0</v>
      </c>
      <c r="BG937" s="239">
        <f>IF(N937="zákl. přenesená",J937,0)</f>
        <v>0</v>
      </c>
      <c r="BH937" s="239">
        <f>IF(N937="sníž. přenesená",J937,0)</f>
        <v>0</v>
      </c>
      <c r="BI937" s="239">
        <f>IF(N937="nulová",J937,0)</f>
        <v>0</v>
      </c>
      <c r="BJ937" s="18" t="s">
        <v>85</v>
      </c>
      <c r="BK937" s="239">
        <f>ROUND(I937*H937,2)</f>
        <v>0</v>
      </c>
      <c r="BL937" s="18" t="s">
        <v>295</v>
      </c>
      <c r="BM937" s="238" t="s">
        <v>1315</v>
      </c>
    </row>
    <row r="938" s="14" customFormat="1">
      <c r="A938" s="14"/>
      <c r="B938" s="251"/>
      <c r="C938" s="252"/>
      <c r="D938" s="242" t="s">
        <v>184</v>
      </c>
      <c r="E938" s="253" t="s">
        <v>1</v>
      </c>
      <c r="F938" s="254" t="s">
        <v>1311</v>
      </c>
      <c r="G938" s="252"/>
      <c r="H938" s="255">
        <v>9.5</v>
      </c>
      <c r="I938" s="256"/>
      <c r="J938" s="252"/>
      <c r="K938" s="252"/>
      <c r="L938" s="257"/>
      <c r="M938" s="258"/>
      <c r="N938" s="259"/>
      <c r="O938" s="259"/>
      <c r="P938" s="259"/>
      <c r="Q938" s="259"/>
      <c r="R938" s="259"/>
      <c r="S938" s="259"/>
      <c r="T938" s="260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61" t="s">
        <v>184</v>
      </c>
      <c r="AU938" s="261" t="s">
        <v>87</v>
      </c>
      <c r="AV938" s="14" t="s">
        <v>87</v>
      </c>
      <c r="AW938" s="14" t="s">
        <v>32</v>
      </c>
      <c r="AX938" s="14" t="s">
        <v>85</v>
      </c>
      <c r="AY938" s="261" t="s">
        <v>175</v>
      </c>
    </row>
    <row r="939" s="2" customFormat="1" ht="24.15" customHeight="1">
      <c r="A939" s="39"/>
      <c r="B939" s="40"/>
      <c r="C939" s="227" t="s">
        <v>1316</v>
      </c>
      <c r="D939" s="227" t="s">
        <v>177</v>
      </c>
      <c r="E939" s="228" t="s">
        <v>1317</v>
      </c>
      <c r="F939" s="229" t="s">
        <v>1318</v>
      </c>
      <c r="G939" s="230" t="s">
        <v>180</v>
      </c>
      <c r="H939" s="231">
        <v>9.5</v>
      </c>
      <c r="I939" s="232"/>
      <c r="J939" s="233">
        <f>ROUND(I939*H939,2)</f>
        <v>0</v>
      </c>
      <c r="K939" s="229" t="s">
        <v>181</v>
      </c>
      <c r="L939" s="45"/>
      <c r="M939" s="234" t="s">
        <v>1</v>
      </c>
      <c r="N939" s="235" t="s">
        <v>42</v>
      </c>
      <c r="O939" s="92"/>
      <c r="P939" s="236">
        <f>O939*H939</f>
        <v>0</v>
      </c>
      <c r="Q939" s="236">
        <v>0.00012999999999999999</v>
      </c>
      <c r="R939" s="236">
        <f>Q939*H939</f>
        <v>0.001235</v>
      </c>
      <c r="S939" s="236">
        <v>0</v>
      </c>
      <c r="T939" s="237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38" t="s">
        <v>295</v>
      </c>
      <c r="AT939" s="238" t="s">
        <v>177</v>
      </c>
      <c r="AU939" s="238" t="s">
        <v>87</v>
      </c>
      <c r="AY939" s="18" t="s">
        <v>175</v>
      </c>
      <c r="BE939" s="239">
        <f>IF(N939="základní",J939,0)</f>
        <v>0</v>
      </c>
      <c r="BF939" s="239">
        <f>IF(N939="snížená",J939,0)</f>
        <v>0</v>
      </c>
      <c r="BG939" s="239">
        <f>IF(N939="zákl. přenesená",J939,0)</f>
        <v>0</v>
      </c>
      <c r="BH939" s="239">
        <f>IF(N939="sníž. přenesená",J939,0)</f>
        <v>0</v>
      </c>
      <c r="BI939" s="239">
        <f>IF(N939="nulová",J939,0)</f>
        <v>0</v>
      </c>
      <c r="BJ939" s="18" t="s">
        <v>85</v>
      </c>
      <c r="BK939" s="239">
        <f>ROUND(I939*H939,2)</f>
        <v>0</v>
      </c>
      <c r="BL939" s="18" t="s">
        <v>295</v>
      </c>
      <c r="BM939" s="238" t="s">
        <v>1319</v>
      </c>
    </row>
    <row r="940" s="14" customFormat="1">
      <c r="A940" s="14"/>
      <c r="B940" s="251"/>
      <c r="C940" s="252"/>
      <c r="D940" s="242" t="s">
        <v>184</v>
      </c>
      <c r="E940" s="253" t="s">
        <v>1</v>
      </c>
      <c r="F940" s="254" t="s">
        <v>1311</v>
      </c>
      <c r="G940" s="252"/>
      <c r="H940" s="255">
        <v>9.5</v>
      </c>
      <c r="I940" s="256"/>
      <c r="J940" s="252"/>
      <c r="K940" s="252"/>
      <c r="L940" s="257"/>
      <c r="M940" s="258"/>
      <c r="N940" s="259"/>
      <c r="O940" s="259"/>
      <c r="P940" s="259"/>
      <c r="Q940" s="259"/>
      <c r="R940" s="259"/>
      <c r="S940" s="259"/>
      <c r="T940" s="260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61" t="s">
        <v>184</v>
      </c>
      <c r="AU940" s="261" t="s">
        <v>87</v>
      </c>
      <c r="AV940" s="14" t="s">
        <v>87</v>
      </c>
      <c r="AW940" s="14" t="s">
        <v>32</v>
      </c>
      <c r="AX940" s="14" t="s">
        <v>85</v>
      </c>
      <c r="AY940" s="261" t="s">
        <v>175</v>
      </c>
    </row>
    <row r="941" s="2" customFormat="1" ht="24.15" customHeight="1">
      <c r="A941" s="39"/>
      <c r="B941" s="40"/>
      <c r="C941" s="227" t="s">
        <v>1320</v>
      </c>
      <c r="D941" s="227" t="s">
        <v>177</v>
      </c>
      <c r="E941" s="228" t="s">
        <v>1321</v>
      </c>
      <c r="F941" s="229" t="s">
        <v>1322</v>
      </c>
      <c r="G941" s="230" t="s">
        <v>180</v>
      </c>
      <c r="H941" s="231">
        <v>19</v>
      </c>
      <c r="I941" s="232"/>
      <c r="J941" s="233">
        <f>ROUND(I941*H941,2)</f>
        <v>0</v>
      </c>
      <c r="K941" s="229" t="s">
        <v>181</v>
      </c>
      <c r="L941" s="45"/>
      <c r="M941" s="234" t="s">
        <v>1</v>
      </c>
      <c r="N941" s="235" t="s">
        <v>42</v>
      </c>
      <c r="O941" s="92"/>
      <c r="P941" s="236">
        <f>O941*H941</f>
        <v>0</v>
      </c>
      <c r="Q941" s="236">
        <v>0.00023000000000000001</v>
      </c>
      <c r="R941" s="236">
        <f>Q941*H941</f>
        <v>0.0043699999999999998</v>
      </c>
      <c r="S941" s="236">
        <v>0</v>
      </c>
      <c r="T941" s="237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38" t="s">
        <v>295</v>
      </c>
      <c r="AT941" s="238" t="s">
        <v>177</v>
      </c>
      <c r="AU941" s="238" t="s">
        <v>87</v>
      </c>
      <c r="AY941" s="18" t="s">
        <v>175</v>
      </c>
      <c r="BE941" s="239">
        <f>IF(N941="základní",J941,0)</f>
        <v>0</v>
      </c>
      <c r="BF941" s="239">
        <f>IF(N941="snížená",J941,0)</f>
        <v>0</v>
      </c>
      <c r="BG941" s="239">
        <f>IF(N941="zákl. přenesená",J941,0)</f>
        <v>0</v>
      </c>
      <c r="BH941" s="239">
        <f>IF(N941="sníž. přenesená",J941,0)</f>
        <v>0</v>
      </c>
      <c r="BI941" s="239">
        <f>IF(N941="nulová",J941,0)</f>
        <v>0</v>
      </c>
      <c r="BJ941" s="18" t="s">
        <v>85</v>
      </c>
      <c r="BK941" s="239">
        <f>ROUND(I941*H941,2)</f>
        <v>0</v>
      </c>
      <c r="BL941" s="18" t="s">
        <v>295</v>
      </c>
      <c r="BM941" s="238" t="s">
        <v>1323</v>
      </c>
    </row>
    <row r="942" s="14" customFormat="1">
      <c r="A942" s="14"/>
      <c r="B942" s="251"/>
      <c r="C942" s="252"/>
      <c r="D942" s="242" t="s">
        <v>184</v>
      </c>
      <c r="E942" s="253" t="s">
        <v>1</v>
      </c>
      <c r="F942" s="254" t="s">
        <v>1324</v>
      </c>
      <c r="G942" s="252"/>
      <c r="H942" s="255">
        <v>19</v>
      </c>
      <c r="I942" s="256"/>
      <c r="J942" s="252"/>
      <c r="K942" s="252"/>
      <c r="L942" s="257"/>
      <c r="M942" s="258"/>
      <c r="N942" s="259"/>
      <c r="O942" s="259"/>
      <c r="P942" s="259"/>
      <c r="Q942" s="259"/>
      <c r="R942" s="259"/>
      <c r="S942" s="259"/>
      <c r="T942" s="260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61" t="s">
        <v>184</v>
      </c>
      <c r="AU942" s="261" t="s">
        <v>87</v>
      </c>
      <c r="AV942" s="14" t="s">
        <v>87</v>
      </c>
      <c r="AW942" s="14" t="s">
        <v>32</v>
      </c>
      <c r="AX942" s="14" t="s">
        <v>85</v>
      </c>
      <c r="AY942" s="261" t="s">
        <v>175</v>
      </c>
    </row>
    <row r="943" s="2" customFormat="1" ht="24.15" customHeight="1">
      <c r="A943" s="39"/>
      <c r="B943" s="40"/>
      <c r="C943" s="227" t="s">
        <v>1325</v>
      </c>
      <c r="D943" s="227" t="s">
        <v>177</v>
      </c>
      <c r="E943" s="228" t="s">
        <v>1326</v>
      </c>
      <c r="F943" s="229" t="s">
        <v>1327</v>
      </c>
      <c r="G943" s="230" t="s">
        <v>180</v>
      </c>
      <c r="H943" s="231">
        <v>20.899999999999999</v>
      </c>
      <c r="I943" s="232"/>
      <c r="J943" s="233">
        <f>ROUND(I943*H943,2)</f>
        <v>0</v>
      </c>
      <c r="K943" s="229" t="s">
        <v>181</v>
      </c>
      <c r="L943" s="45"/>
      <c r="M943" s="234" t="s">
        <v>1</v>
      </c>
      <c r="N943" s="235" t="s">
        <v>42</v>
      </c>
      <c r="O943" s="92"/>
      <c r="P943" s="236">
        <f>O943*H943</f>
        <v>0</v>
      </c>
      <c r="Q943" s="236">
        <v>8.0000000000000007E-05</v>
      </c>
      <c r="R943" s="236">
        <f>Q943*H943</f>
        <v>0.0016720000000000001</v>
      </c>
      <c r="S943" s="236">
        <v>0</v>
      </c>
      <c r="T943" s="237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38" t="s">
        <v>295</v>
      </c>
      <c r="AT943" s="238" t="s">
        <v>177</v>
      </c>
      <c r="AU943" s="238" t="s">
        <v>87</v>
      </c>
      <c r="AY943" s="18" t="s">
        <v>175</v>
      </c>
      <c r="BE943" s="239">
        <f>IF(N943="základní",J943,0)</f>
        <v>0</v>
      </c>
      <c r="BF943" s="239">
        <f>IF(N943="snížená",J943,0)</f>
        <v>0</v>
      </c>
      <c r="BG943" s="239">
        <f>IF(N943="zákl. přenesená",J943,0)</f>
        <v>0</v>
      </c>
      <c r="BH943" s="239">
        <f>IF(N943="sníž. přenesená",J943,0)</f>
        <v>0</v>
      </c>
      <c r="BI943" s="239">
        <f>IF(N943="nulová",J943,0)</f>
        <v>0</v>
      </c>
      <c r="BJ943" s="18" t="s">
        <v>85</v>
      </c>
      <c r="BK943" s="239">
        <f>ROUND(I943*H943,2)</f>
        <v>0</v>
      </c>
      <c r="BL943" s="18" t="s">
        <v>295</v>
      </c>
      <c r="BM943" s="238" t="s">
        <v>1328</v>
      </c>
    </row>
    <row r="944" s="14" customFormat="1">
      <c r="A944" s="14"/>
      <c r="B944" s="251"/>
      <c r="C944" s="252"/>
      <c r="D944" s="242" t="s">
        <v>184</v>
      </c>
      <c r="E944" s="253" t="s">
        <v>1</v>
      </c>
      <c r="F944" s="254" t="s">
        <v>1329</v>
      </c>
      <c r="G944" s="252"/>
      <c r="H944" s="255">
        <v>20.899999999999999</v>
      </c>
      <c r="I944" s="256"/>
      <c r="J944" s="252"/>
      <c r="K944" s="252"/>
      <c r="L944" s="257"/>
      <c r="M944" s="258"/>
      <c r="N944" s="259"/>
      <c r="O944" s="259"/>
      <c r="P944" s="259"/>
      <c r="Q944" s="259"/>
      <c r="R944" s="259"/>
      <c r="S944" s="259"/>
      <c r="T944" s="260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61" t="s">
        <v>184</v>
      </c>
      <c r="AU944" s="261" t="s">
        <v>87</v>
      </c>
      <c r="AV944" s="14" t="s">
        <v>87</v>
      </c>
      <c r="AW944" s="14" t="s">
        <v>32</v>
      </c>
      <c r="AX944" s="14" t="s">
        <v>85</v>
      </c>
      <c r="AY944" s="261" t="s">
        <v>175</v>
      </c>
    </row>
    <row r="945" s="2" customFormat="1" ht="16.5" customHeight="1">
      <c r="A945" s="39"/>
      <c r="B945" s="40"/>
      <c r="C945" s="227" t="s">
        <v>1330</v>
      </c>
      <c r="D945" s="227" t="s">
        <v>177</v>
      </c>
      <c r="E945" s="228" t="s">
        <v>1331</v>
      </c>
      <c r="F945" s="229" t="s">
        <v>1332</v>
      </c>
      <c r="G945" s="230" t="s">
        <v>180</v>
      </c>
      <c r="H945" s="231">
        <v>20.899999999999999</v>
      </c>
      <c r="I945" s="232"/>
      <c r="J945" s="233">
        <f>ROUND(I945*H945,2)</f>
        <v>0</v>
      </c>
      <c r="K945" s="229" t="s">
        <v>181</v>
      </c>
      <c r="L945" s="45"/>
      <c r="M945" s="234" t="s">
        <v>1</v>
      </c>
      <c r="N945" s="235" t="s">
        <v>42</v>
      </c>
      <c r="O945" s="92"/>
      <c r="P945" s="236">
        <f>O945*H945</f>
        <v>0</v>
      </c>
      <c r="Q945" s="236">
        <v>0</v>
      </c>
      <c r="R945" s="236">
        <f>Q945*H945</f>
        <v>0</v>
      </c>
      <c r="S945" s="236">
        <v>0</v>
      </c>
      <c r="T945" s="237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38" t="s">
        <v>295</v>
      </c>
      <c r="AT945" s="238" t="s">
        <v>177</v>
      </c>
      <c r="AU945" s="238" t="s">
        <v>87</v>
      </c>
      <c r="AY945" s="18" t="s">
        <v>175</v>
      </c>
      <c r="BE945" s="239">
        <f>IF(N945="základní",J945,0)</f>
        <v>0</v>
      </c>
      <c r="BF945" s="239">
        <f>IF(N945="snížená",J945,0)</f>
        <v>0</v>
      </c>
      <c r="BG945" s="239">
        <f>IF(N945="zákl. přenesená",J945,0)</f>
        <v>0</v>
      </c>
      <c r="BH945" s="239">
        <f>IF(N945="sníž. přenesená",J945,0)</f>
        <v>0</v>
      </c>
      <c r="BI945" s="239">
        <f>IF(N945="nulová",J945,0)</f>
        <v>0</v>
      </c>
      <c r="BJ945" s="18" t="s">
        <v>85</v>
      </c>
      <c r="BK945" s="239">
        <f>ROUND(I945*H945,2)</f>
        <v>0</v>
      </c>
      <c r="BL945" s="18" t="s">
        <v>295</v>
      </c>
      <c r="BM945" s="238" t="s">
        <v>1333</v>
      </c>
    </row>
    <row r="946" s="14" customFormat="1">
      <c r="A946" s="14"/>
      <c r="B946" s="251"/>
      <c r="C946" s="252"/>
      <c r="D946" s="242" t="s">
        <v>184</v>
      </c>
      <c r="E946" s="253" t="s">
        <v>1</v>
      </c>
      <c r="F946" s="254" t="s">
        <v>1334</v>
      </c>
      <c r="G946" s="252"/>
      <c r="H946" s="255">
        <v>20.899999999999999</v>
      </c>
      <c r="I946" s="256"/>
      <c r="J946" s="252"/>
      <c r="K946" s="252"/>
      <c r="L946" s="257"/>
      <c r="M946" s="258"/>
      <c r="N946" s="259"/>
      <c r="O946" s="259"/>
      <c r="P946" s="259"/>
      <c r="Q946" s="259"/>
      <c r="R946" s="259"/>
      <c r="S946" s="259"/>
      <c r="T946" s="260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61" t="s">
        <v>184</v>
      </c>
      <c r="AU946" s="261" t="s">
        <v>87</v>
      </c>
      <c r="AV946" s="14" t="s">
        <v>87</v>
      </c>
      <c r="AW946" s="14" t="s">
        <v>32</v>
      </c>
      <c r="AX946" s="14" t="s">
        <v>85</v>
      </c>
      <c r="AY946" s="261" t="s">
        <v>175</v>
      </c>
    </row>
    <row r="947" s="2" customFormat="1" ht="24.15" customHeight="1">
      <c r="A947" s="39"/>
      <c r="B947" s="40"/>
      <c r="C947" s="227" t="s">
        <v>1335</v>
      </c>
      <c r="D947" s="227" t="s">
        <v>177</v>
      </c>
      <c r="E947" s="228" t="s">
        <v>1336</v>
      </c>
      <c r="F947" s="229" t="s">
        <v>1337</v>
      </c>
      <c r="G947" s="230" t="s">
        <v>180</v>
      </c>
      <c r="H947" s="231">
        <v>20.899999999999999</v>
      </c>
      <c r="I947" s="232"/>
      <c r="J947" s="233">
        <f>ROUND(I947*H947,2)</f>
        <v>0</v>
      </c>
      <c r="K947" s="229" t="s">
        <v>181</v>
      </c>
      <c r="L947" s="45"/>
      <c r="M947" s="234" t="s">
        <v>1</v>
      </c>
      <c r="N947" s="235" t="s">
        <v>42</v>
      </c>
      <c r="O947" s="92"/>
      <c r="P947" s="236">
        <f>O947*H947</f>
        <v>0</v>
      </c>
      <c r="Q947" s="236">
        <v>0.00012</v>
      </c>
      <c r="R947" s="236">
        <f>Q947*H947</f>
        <v>0.0025079999999999998</v>
      </c>
      <c r="S947" s="236">
        <v>0</v>
      </c>
      <c r="T947" s="237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8" t="s">
        <v>295</v>
      </c>
      <c r="AT947" s="238" t="s">
        <v>177</v>
      </c>
      <c r="AU947" s="238" t="s">
        <v>87</v>
      </c>
      <c r="AY947" s="18" t="s">
        <v>175</v>
      </c>
      <c r="BE947" s="239">
        <f>IF(N947="základní",J947,0)</f>
        <v>0</v>
      </c>
      <c r="BF947" s="239">
        <f>IF(N947="snížená",J947,0)</f>
        <v>0</v>
      </c>
      <c r="BG947" s="239">
        <f>IF(N947="zákl. přenesená",J947,0)</f>
        <v>0</v>
      </c>
      <c r="BH947" s="239">
        <f>IF(N947="sníž. přenesená",J947,0)</f>
        <v>0</v>
      </c>
      <c r="BI947" s="239">
        <f>IF(N947="nulová",J947,0)</f>
        <v>0</v>
      </c>
      <c r="BJ947" s="18" t="s">
        <v>85</v>
      </c>
      <c r="BK947" s="239">
        <f>ROUND(I947*H947,2)</f>
        <v>0</v>
      </c>
      <c r="BL947" s="18" t="s">
        <v>295</v>
      </c>
      <c r="BM947" s="238" t="s">
        <v>1338</v>
      </c>
    </row>
    <row r="948" s="14" customFormat="1">
      <c r="A948" s="14"/>
      <c r="B948" s="251"/>
      <c r="C948" s="252"/>
      <c r="D948" s="242" t="s">
        <v>184</v>
      </c>
      <c r="E948" s="253" t="s">
        <v>1</v>
      </c>
      <c r="F948" s="254" t="s">
        <v>1334</v>
      </c>
      <c r="G948" s="252"/>
      <c r="H948" s="255">
        <v>20.899999999999999</v>
      </c>
      <c r="I948" s="256"/>
      <c r="J948" s="252"/>
      <c r="K948" s="252"/>
      <c r="L948" s="257"/>
      <c r="M948" s="258"/>
      <c r="N948" s="259"/>
      <c r="O948" s="259"/>
      <c r="P948" s="259"/>
      <c r="Q948" s="259"/>
      <c r="R948" s="259"/>
      <c r="S948" s="259"/>
      <c r="T948" s="260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61" t="s">
        <v>184</v>
      </c>
      <c r="AU948" s="261" t="s">
        <v>87</v>
      </c>
      <c r="AV948" s="14" t="s">
        <v>87</v>
      </c>
      <c r="AW948" s="14" t="s">
        <v>32</v>
      </c>
      <c r="AX948" s="14" t="s">
        <v>85</v>
      </c>
      <c r="AY948" s="261" t="s">
        <v>175</v>
      </c>
    </row>
    <row r="949" s="2" customFormat="1" ht="16.5" customHeight="1">
      <c r="A949" s="39"/>
      <c r="B949" s="40"/>
      <c r="C949" s="227" t="s">
        <v>1339</v>
      </c>
      <c r="D949" s="227" t="s">
        <v>177</v>
      </c>
      <c r="E949" s="228" t="s">
        <v>1340</v>
      </c>
      <c r="F949" s="229" t="s">
        <v>1341</v>
      </c>
      <c r="G949" s="230" t="s">
        <v>180</v>
      </c>
      <c r="H949" s="231">
        <v>62.700000000000003</v>
      </c>
      <c r="I949" s="232"/>
      <c r="J949" s="233">
        <f>ROUND(I949*H949,2)</f>
        <v>0</v>
      </c>
      <c r="K949" s="229" t="s">
        <v>181</v>
      </c>
      <c r="L949" s="45"/>
      <c r="M949" s="234" t="s">
        <v>1</v>
      </c>
      <c r="N949" s="235" t="s">
        <v>42</v>
      </c>
      <c r="O949" s="92"/>
      <c r="P949" s="236">
        <f>O949*H949</f>
        <v>0</v>
      </c>
      <c r="Q949" s="236">
        <v>0.00012999999999999999</v>
      </c>
      <c r="R949" s="236">
        <f>Q949*H949</f>
        <v>0.0081510000000000003</v>
      </c>
      <c r="S949" s="236">
        <v>0</v>
      </c>
      <c r="T949" s="237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8" t="s">
        <v>295</v>
      </c>
      <c r="AT949" s="238" t="s">
        <v>177</v>
      </c>
      <c r="AU949" s="238" t="s">
        <v>87</v>
      </c>
      <c r="AY949" s="18" t="s">
        <v>175</v>
      </c>
      <c r="BE949" s="239">
        <f>IF(N949="základní",J949,0)</f>
        <v>0</v>
      </c>
      <c r="BF949" s="239">
        <f>IF(N949="snížená",J949,0)</f>
        <v>0</v>
      </c>
      <c r="BG949" s="239">
        <f>IF(N949="zákl. přenesená",J949,0)</f>
        <v>0</v>
      </c>
      <c r="BH949" s="239">
        <f>IF(N949="sníž. přenesená",J949,0)</f>
        <v>0</v>
      </c>
      <c r="BI949" s="239">
        <f>IF(N949="nulová",J949,0)</f>
        <v>0</v>
      </c>
      <c r="BJ949" s="18" t="s">
        <v>85</v>
      </c>
      <c r="BK949" s="239">
        <f>ROUND(I949*H949,2)</f>
        <v>0</v>
      </c>
      <c r="BL949" s="18" t="s">
        <v>295</v>
      </c>
      <c r="BM949" s="238" t="s">
        <v>1342</v>
      </c>
    </row>
    <row r="950" s="13" customFormat="1">
      <c r="A950" s="13"/>
      <c r="B950" s="240"/>
      <c r="C950" s="241"/>
      <c r="D950" s="242" t="s">
        <v>184</v>
      </c>
      <c r="E950" s="243" t="s">
        <v>1</v>
      </c>
      <c r="F950" s="244" t="s">
        <v>1343</v>
      </c>
      <c r="G950" s="241"/>
      <c r="H950" s="243" t="s">
        <v>1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50" t="s">
        <v>184</v>
      </c>
      <c r="AU950" s="250" t="s">
        <v>87</v>
      </c>
      <c r="AV950" s="13" t="s">
        <v>85</v>
      </c>
      <c r="AW950" s="13" t="s">
        <v>32</v>
      </c>
      <c r="AX950" s="13" t="s">
        <v>77</v>
      </c>
      <c r="AY950" s="250" t="s">
        <v>175</v>
      </c>
    </row>
    <row r="951" s="14" customFormat="1">
      <c r="A951" s="14"/>
      <c r="B951" s="251"/>
      <c r="C951" s="252"/>
      <c r="D951" s="242" t="s">
        <v>184</v>
      </c>
      <c r="E951" s="253" t="s">
        <v>1</v>
      </c>
      <c r="F951" s="254" t="s">
        <v>1344</v>
      </c>
      <c r="G951" s="252"/>
      <c r="H951" s="255">
        <v>62.700000000000003</v>
      </c>
      <c r="I951" s="256"/>
      <c r="J951" s="252"/>
      <c r="K951" s="252"/>
      <c r="L951" s="257"/>
      <c r="M951" s="258"/>
      <c r="N951" s="259"/>
      <c r="O951" s="259"/>
      <c r="P951" s="259"/>
      <c r="Q951" s="259"/>
      <c r="R951" s="259"/>
      <c r="S951" s="259"/>
      <c r="T951" s="260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61" t="s">
        <v>184</v>
      </c>
      <c r="AU951" s="261" t="s">
        <v>87</v>
      </c>
      <c r="AV951" s="14" t="s">
        <v>87</v>
      </c>
      <c r="AW951" s="14" t="s">
        <v>32</v>
      </c>
      <c r="AX951" s="14" t="s">
        <v>85</v>
      </c>
      <c r="AY951" s="261" t="s">
        <v>175</v>
      </c>
    </row>
    <row r="952" s="12" customFormat="1" ht="22.8" customHeight="1">
      <c r="A952" s="12"/>
      <c r="B952" s="211"/>
      <c r="C952" s="212"/>
      <c r="D952" s="213" t="s">
        <v>76</v>
      </c>
      <c r="E952" s="225" t="s">
        <v>553</v>
      </c>
      <c r="F952" s="225" t="s">
        <v>554</v>
      </c>
      <c r="G952" s="212"/>
      <c r="H952" s="212"/>
      <c r="I952" s="215"/>
      <c r="J952" s="226">
        <f>BK952</f>
        <v>0</v>
      </c>
      <c r="K952" s="212"/>
      <c r="L952" s="217"/>
      <c r="M952" s="218"/>
      <c r="N952" s="219"/>
      <c r="O952" s="219"/>
      <c r="P952" s="220">
        <f>SUM(P953:P976)</f>
        <v>0</v>
      </c>
      <c r="Q952" s="219"/>
      <c r="R952" s="220">
        <f>SUM(R953:R976)</f>
        <v>0.93969075999999996</v>
      </c>
      <c r="S952" s="219"/>
      <c r="T952" s="221">
        <f>SUM(T953:T976)</f>
        <v>0</v>
      </c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R952" s="222" t="s">
        <v>87</v>
      </c>
      <c r="AT952" s="223" t="s">
        <v>76</v>
      </c>
      <c r="AU952" s="223" t="s">
        <v>85</v>
      </c>
      <c r="AY952" s="222" t="s">
        <v>175</v>
      </c>
      <c r="BK952" s="224">
        <f>SUM(BK953:BK976)</f>
        <v>0</v>
      </c>
    </row>
    <row r="953" s="2" customFormat="1" ht="24.15" customHeight="1">
      <c r="A953" s="39"/>
      <c r="B953" s="40"/>
      <c r="C953" s="227" t="s">
        <v>1345</v>
      </c>
      <c r="D953" s="227" t="s">
        <v>177</v>
      </c>
      <c r="E953" s="228" t="s">
        <v>1346</v>
      </c>
      <c r="F953" s="229" t="s">
        <v>1347</v>
      </c>
      <c r="G953" s="230" t="s">
        <v>180</v>
      </c>
      <c r="H953" s="231">
        <v>2042.806</v>
      </c>
      <c r="I953" s="232"/>
      <c r="J953" s="233">
        <f>ROUND(I953*H953,2)</f>
        <v>0</v>
      </c>
      <c r="K953" s="229" t="s">
        <v>181</v>
      </c>
      <c r="L953" s="45"/>
      <c r="M953" s="234" t="s">
        <v>1</v>
      </c>
      <c r="N953" s="235" t="s">
        <v>42</v>
      </c>
      <c r="O953" s="92"/>
      <c r="P953" s="236">
        <f>O953*H953</f>
        <v>0</v>
      </c>
      <c r="Q953" s="236">
        <v>0.00020000000000000001</v>
      </c>
      <c r="R953" s="236">
        <f>Q953*H953</f>
        <v>0.40856120000000001</v>
      </c>
      <c r="S953" s="236">
        <v>0</v>
      </c>
      <c r="T953" s="237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38" t="s">
        <v>295</v>
      </c>
      <c r="AT953" s="238" t="s">
        <v>177</v>
      </c>
      <c r="AU953" s="238" t="s">
        <v>87</v>
      </c>
      <c r="AY953" s="18" t="s">
        <v>175</v>
      </c>
      <c r="BE953" s="239">
        <f>IF(N953="základní",J953,0)</f>
        <v>0</v>
      </c>
      <c r="BF953" s="239">
        <f>IF(N953="snížená",J953,0)</f>
        <v>0</v>
      </c>
      <c r="BG953" s="239">
        <f>IF(N953="zákl. přenesená",J953,0)</f>
        <v>0</v>
      </c>
      <c r="BH953" s="239">
        <f>IF(N953="sníž. přenesená",J953,0)</f>
        <v>0</v>
      </c>
      <c r="BI953" s="239">
        <f>IF(N953="nulová",J953,0)</f>
        <v>0</v>
      </c>
      <c r="BJ953" s="18" t="s">
        <v>85</v>
      </c>
      <c r="BK953" s="239">
        <f>ROUND(I953*H953,2)</f>
        <v>0</v>
      </c>
      <c r="BL953" s="18" t="s">
        <v>295</v>
      </c>
      <c r="BM953" s="238" t="s">
        <v>1348</v>
      </c>
    </row>
    <row r="954" s="13" customFormat="1">
      <c r="A954" s="13"/>
      <c r="B954" s="240"/>
      <c r="C954" s="241"/>
      <c r="D954" s="242" t="s">
        <v>184</v>
      </c>
      <c r="E954" s="243" t="s">
        <v>1</v>
      </c>
      <c r="F954" s="244" t="s">
        <v>291</v>
      </c>
      <c r="G954" s="241"/>
      <c r="H954" s="243" t="s">
        <v>1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50" t="s">
        <v>184</v>
      </c>
      <c r="AU954" s="250" t="s">
        <v>87</v>
      </c>
      <c r="AV954" s="13" t="s">
        <v>85</v>
      </c>
      <c r="AW954" s="13" t="s">
        <v>32</v>
      </c>
      <c r="AX954" s="13" t="s">
        <v>77</v>
      </c>
      <c r="AY954" s="250" t="s">
        <v>175</v>
      </c>
    </row>
    <row r="955" s="13" customFormat="1">
      <c r="A955" s="13"/>
      <c r="B955" s="240"/>
      <c r="C955" s="241"/>
      <c r="D955" s="242" t="s">
        <v>184</v>
      </c>
      <c r="E955" s="243" t="s">
        <v>1</v>
      </c>
      <c r="F955" s="244" t="s">
        <v>1349</v>
      </c>
      <c r="G955" s="241"/>
      <c r="H955" s="243" t="s">
        <v>1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0" t="s">
        <v>184</v>
      </c>
      <c r="AU955" s="250" t="s">
        <v>87</v>
      </c>
      <c r="AV955" s="13" t="s">
        <v>85</v>
      </c>
      <c r="AW955" s="13" t="s">
        <v>32</v>
      </c>
      <c r="AX955" s="13" t="s">
        <v>77</v>
      </c>
      <c r="AY955" s="250" t="s">
        <v>175</v>
      </c>
    </row>
    <row r="956" s="14" customFormat="1">
      <c r="A956" s="14"/>
      <c r="B956" s="251"/>
      <c r="C956" s="252"/>
      <c r="D956" s="242" t="s">
        <v>184</v>
      </c>
      <c r="E956" s="253" t="s">
        <v>1</v>
      </c>
      <c r="F956" s="254" t="s">
        <v>1350</v>
      </c>
      <c r="G956" s="252"/>
      <c r="H956" s="255">
        <v>545.04399999999998</v>
      </c>
      <c r="I956" s="256"/>
      <c r="J956" s="252"/>
      <c r="K956" s="252"/>
      <c r="L956" s="257"/>
      <c r="M956" s="258"/>
      <c r="N956" s="259"/>
      <c r="O956" s="259"/>
      <c r="P956" s="259"/>
      <c r="Q956" s="259"/>
      <c r="R956" s="259"/>
      <c r="S956" s="259"/>
      <c r="T956" s="260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61" t="s">
        <v>184</v>
      </c>
      <c r="AU956" s="261" t="s">
        <v>87</v>
      </c>
      <c r="AV956" s="14" t="s">
        <v>87</v>
      </c>
      <c r="AW956" s="14" t="s">
        <v>32</v>
      </c>
      <c r="AX956" s="14" t="s">
        <v>77</v>
      </c>
      <c r="AY956" s="261" t="s">
        <v>175</v>
      </c>
    </row>
    <row r="957" s="14" customFormat="1">
      <c r="A957" s="14"/>
      <c r="B957" s="251"/>
      <c r="C957" s="252"/>
      <c r="D957" s="242" t="s">
        <v>184</v>
      </c>
      <c r="E957" s="253" t="s">
        <v>1</v>
      </c>
      <c r="F957" s="254" t="s">
        <v>1351</v>
      </c>
      <c r="G957" s="252"/>
      <c r="H957" s="255">
        <v>133.47200000000001</v>
      </c>
      <c r="I957" s="256"/>
      <c r="J957" s="252"/>
      <c r="K957" s="252"/>
      <c r="L957" s="257"/>
      <c r="M957" s="258"/>
      <c r="N957" s="259"/>
      <c r="O957" s="259"/>
      <c r="P957" s="259"/>
      <c r="Q957" s="259"/>
      <c r="R957" s="259"/>
      <c r="S957" s="259"/>
      <c r="T957" s="260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61" t="s">
        <v>184</v>
      </c>
      <c r="AU957" s="261" t="s">
        <v>87</v>
      </c>
      <c r="AV957" s="14" t="s">
        <v>87</v>
      </c>
      <c r="AW957" s="14" t="s">
        <v>32</v>
      </c>
      <c r="AX957" s="14" t="s">
        <v>77</v>
      </c>
      <c r="AY957" s="261" t="s">
        <v>175</v>
      </c>
    </row>
    <row r="958" s="13" customFormat="1">
      <c r="A958" s="13"/>
      <c r="B958" s="240"/>
      <c r="C958" s="241"/>
      <c r="D958" s="242" t="s">
        <v>184</v>
      </c>
      <c r="E958" s="243" t="s">
        <v>1</v>
      </c>
      <c r="F958" s="244" t="s">
        <v>560</v>
      </c>
      <c r="G958" s="241"/>
      <c r="H958" s="243" t="s">
        <v>1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50" t="s">
        <v>184</v>
      </c>
      <c r="AU958" s="250" t="s">
        <v>87</v>
      </c>
      <c r="AV958" s="13" t="s">
        <v>85</v>
      </c>
      <c r="AW958" s="13" t="s">
        <v>32</v>
      </c>
      <c r="AX958" s="13" t="s">
        <v>77</v>
      </c>
      <c r="AY958" s="250" t="s">
        <v>175</v>
      </c>
    </row>
    <row r="959" s="14" customFormat="1">
      <c r="A959" s="14"/>
      <c r="B959" s="251"/>
      <c r="C959" s="252"/>
      <c r="D959" s="242" t="s">
        <v>184</v>
      </c>
      <c r="E959" s="253" t="s">
        <v>1</v>
      </c>
      <c r="F959" s="254" t="s">
        <v>725</v>
      </c>
      <c r="G959" s="252"/>
      <c r="H959" s="255">
        <v>231.24000000000001</v>
      </c>
      <c r="I959" s="256"/>
      <c r="J959" s="252"/>
      <c r="K959" s="252"/>
      <c r="L959" s="257"/>
      <c r="M959" s="258"/>
      <c r="N959" s="259"/>
      <c r="O959" s="259"/>
      <c r="P959" s="259"/>
      <c r="Q959" s="259"/>
      <c r="R959" s="259"/>
      <c r="S959" s="259"/>
      <c r="T959" s="260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61" t="s">
        <v>184</v>
      </c>
      <c r="AU959" s="261" t="s">
        <v>87</v>
      </c>
      <c r="AV959" s="14" t="s">
        <v>87</v>
      </c>
      <c r="AW959" s="14" t="s">
        <v>32</v>
      </c>
      <c r="AX959" s="14" t="s">
        <v>77</v>
      </c>
      <c r="AY959" s="261" t="s">
        <v>175</v>
      </c>
    </row>
    <row r="960" s="13" customFormat="1">
      <c r="A960" s="13"/>
      <c r="B960" s="240"/>
      <c r="C960" s="241"/>
      <c r="D960" s="242" t="s">
        <v>184</v>
      </c>
      <c r="E960" s="243" t="s">
        <v>1</v>
      </c>
      <c r="F960" s="244" t="s">
        <v>1352</v>
      </c>
      <c r="G960" s="241"/>
      <c r="H960" s="243" t="s">
        <v>1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50" t="s">
        <v>184</v>
      </c>
      <c r="AU960" s="250" t="s">
        <v>87</v>
      </c>
      <c r="AV960" s="13" t="s">
        <v>85</v>
      </c>
      <c r="AW960" s="13" t="s">
        <v>32</v>
      </c>
      <c r="AX960" s="13" t="s">
        <v>77</v>
      </c>
      <c r="AY960" s="250" t="s">
        <v>175</v>
      </c>
    </row>
    <row r="961" s="14" customFormat="1">
      <c r="A961" s="14"/>
      <c r="B961" s="251"/>
      <c r="C961" s="252"/>
      <c r="D961" s="242" t="s">
        <v>184</v>
      </c>
      <c r="E961" s="253" t="s">
        <v>1</v>
      </c>
      <c r="F961" s="254" t="s">
        <v>759</v>
      </c>
      <c r="G961" s="252"/>
      <c r="H961" s="255">
        <v>678.51599999999996</v>
      </c>
      <c r="I961" s="256"/>
      <c r="J961" s="252"/>
      <c r="K961" s="252"/>
      <c r="L961" s="257"/>
      <c r="M961" s="258"/>
      <c r="N961" s="259"/>
      <c r="O961" s="259"/>
      <c r="P961" s="259"/>
      <c r="Q961" s="259"/>
      <c r="R961" s="259"/>
      <c r="S961" s="259"/>
      <c r="T961" s="260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61" t="s">
        <v>184</v>
      </c>
      <c r="AU961" s="261" t="s">
        <v>87</v>
      </c>
      <c r="AV961" s="14" t="s">
        <v>87</v>
      </c>
      <c r="AW961" s="14" t="s">
        <v>32</v>
      </c>
      <c r="AX961" s="14" t="s">
        <v>77</v>
      </c>
      <c r="AY961" s="261" t="s">
        <v>175</v>
      </c>
    </row>
    <row r="962" s="13" customFormat="1">
      <c r="A962" s="13"/>
      <c r="B962" s="240"/>
      <c r="C962" s="241"/>
      <c r="D962" s="242" t="s">
        <v>184</v>
      </c>
      <c r="E962" s="243" t="s">
        <v>1</v>
      </c>
      <c r="F962" s="244" t="s">
        <v>1353</v>
      </c>
      <c r="G962" s="241"/>
      <c r="H962" s="243" t="s">
        <v>1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50" t="s">
        <v>184</v>
      </c>
      <c r="AU962" s="250" t="s">
        <v>87</v>
      </c>
      <c r="AV962" s="13" t="s">
        <v>85</v>
      </c>
      <c r="AW962" s="13" t="s">
        <v>32</v>
      </c>
      <c r="AX962" s="13" t="s">
        <v>77</v>
      </c>
      <c r="AY962" s="250" t="s">
        <v>175</v>
      </c>
    </row>
    <row r="963" s="14" customFormat="1">
      <c r="A963" s="14"/>
      <c r="B963" s="251"/>
      <c r="C963" s="252"/>
      <c r="D963" s="242" t="s">
        <v>184</v>
      </c>
      <c r="E963" s="253" t="s">
        <v>1</v>
      </c>
      <c r="F963" s="254" t="s">
        <v>1354</v>
      </c>
      <c r="G963" s="252"/>
      <c r="H963" s="255">
        <v>483.15699999999998</v>
      </c>
      <c r="I963" s="256"/>
      <c r="J963" s="252"/>
      <c r="K963" s="252"/>
      <c r="L963" s="257"/>
      <c r="M963" s="258"/>
      <c r="N963" s="259"/>
      <c r="O963" s="259"/>
      <c r="P963" s="259"/>
      <c r="Q963" s="259"/>
      <c r="R963" s="259"/>
      <c r="S963" s="259"/>
      <c r="T963" s="260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61" t="s">
        <v>184</v>
      </c>
      <c r="AU963" s="261" t="s">
        <v>87</v>
      </c>
      <c r="AV963" s="14" t="s">
        <v>87</v>
      </c>
      <c r="AW963" s="14" t="s">
        <v>32</v>
      </c>
      <c r="AX963" s="14" t="s">
        <v>77</v>
      </c>
      <c r="AY963" s="261" t="s">
        <v>175</v>
      </c>
    </row>
    <row r="964" s="13" customFormat="1">
      <c r="A964" s="13"/>
      <c r="B964" s="240"/>
      <c r="C964" s="241"/>
      <c r="D964" s="242" t="s">
        <v>184</v>
      </c>
      <c r="E964" s="243" t="s">
        <v>1</v>
      </c>
      <c r="F964" s="244" t="s">
        <v>1355</v>
      </c>
      <c r="G964" s="241"/>
      <c r="H964" s="243" t="s">
        <v>1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50" t="s">
        <v>184</v>
      </c>
      <c r="AU964" s="250" t="s">
        <v>87</v>
      </c>
      <c r="AV964" s="13" t="s">
        <v>85</v>
      </c>
      <c r="AW964" s="13" t="s">
        <v>32</v>
      </c>
      <c r="AX964" s="13" t="s">
        <v>77</v>
      </c>
      <c r="AY964" s="250" t="s">
        <v>175</v>
      </c>
    </row>
    <row r="965" s="14" customFormat="1">
      <c r="A965" s="14"/>
      <c r="B965" s="251"/>
      <c r="C965" s="252"/>
      <c r="D965" s="242" t="s">
        <v>184</v>
      </c>
      <c r="E965" s="253" t="s">
        <v>1</v>
      </c>
      <c r="F965" s="254" t="s">
        <v>1356</v>
      </c>
      <c r="G965" s="252"/>
      <c r="H965" s="255">
        <v>88.599999999999994</v>
      </c>
      <c r="I965" s="256"/>
      <c r="J965" s="252"/>
      <c r="K965" s="252"/>
      <c r="L965" s="257"/>
      <c r="M965" s="258"/>
      <c r="N965" s="259"/>
      <c r="O965" s="259"/>
      <c r="P965" s="259"/>
      <c r="Q965" s="259"/>
      <c r="R965" s="259"/>
      <c r="S965" s="259"/>
      <c r="T965" s="260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1" t="s">
        <v>184</v>
      </c>
      <c r="AU965" s="261" t="s">
        <v>87</v>
      </c>
      <c r="AV965" s="14" t="s">
        <v>87</v>
      </c>
      <c r="AW965" s="14" t="s">
        <v>32</v>
      </c>
      <c r="AX965" s="14" t="s">
        <v>77</v>
      </c>
      <c r="AY965" s="261" t="s">
        <v>175</v>
      </c>
    </row>
    <row r="966" s="14" customFormat="1">
      <c r="A966" s="14"/>
      <c r="B966" s="251"/>
      <c r="C966" s="252"/>
      <c r="D966" s="242" t="s">
        <v>184</v>
      </c>
      <c r="E966" s="253" t="s">
        <v>1</v>
      </c>
      <c r="F966" s="254" t="s">
        <v>1357</v>
      </c>
      <c r="G966" s="252"/>
      <c r="H966" s="255">
        <v>7.5999999999999996</v>
      </c>
      <c r="I966" s="256"/>
      <c r="J966" s="252"/>
      <c r="K966" s="252"/>
      <c r="L966" s="257"/>
      <c r="M966" s="258"/>
      <c r="N966" s="259"/>
      <c r="O966" s="259"/>
      <c r="P966" s="259"/>
      <c r="Q966" s="259"/>
      <c r="R966" s="259"/>
      <c r="S966" s="259"/>
      <c r="T966" s="260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61" t="s">
        <v>184</v>
      </c>
      <c r="AU966" s="261" t="s">
        <v>87</v>
      </c>
      <c r="AV966" s="14" t="s">
        <v>87</v>
      </c>
      <c r="AW966" s="14" t="s">
        <v>32</v>
      </c>
      <c r="AX966" s="14" t="s">
        <v>77</v>
      </c>
      <c r="AY966" s="261" t="s">
        <v>175</v>
      </c>
    </row>
    <row r="967" s="14" customFormat="1">
      <c r="A967" s="14"/>
      <c r="B967" s="251"/>
      <c r="C967" s="252"/>
      <c r="D967" s="242" t="s">
        <v>184</v>
      </c>
      <c r="E967" s="253" t="s">
        <v>1</v>
      </c>
      <c r="F967" s="254" t="s">
        <v>1358</v>
      </c>
      <c r="G967" s="252"/>
      <c r="H967" s="255">
        <v>2.7000000000000002</v>
      </c>
      <c r="I967" s="256"/>
      <c r="J967" s="252"/>
      <c r="K967" s="252"/>
      <c r="L967" s="257"/>
      <c r="M967" s="258"/>
      <c r="N967" s="259"/>
      <c r="O967" s="259"/>
      <c r="P967" s="259"/>
      <c r="Q967" s="259"/>
      <c r="R967" s="259"/>
      <c r="S967" s="259"/>
      <c r="T967" s="260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61" t="s">
        <v>184</v>
      </c>
      <c r="AU967" s="261" t="s">
        <v>87</v>
      </c>
      <c r="AV967" s="14" t="s">
        <v>87</v>
      </c>
      <c r="AW967" s="14" t="s">
        <v>32</v>
      </c>
      <c r="AX967" s="14" t="s">
        <v>77</v>
      </c>
      <c r="AY967" s="261" t="s">
        <v>175</v>
      </c>
    </row>
    <row r="968" s="13" customFormat="1">
      <c r="A968" s="13"/>
      <c r="B968" s="240"/>
      <c r="C968" s="241"/>
      <c r="D968" s="242" t="s">
        <v>184</v>
      </c>
      <c r="E968" s="243" t="s">
        <v>1</v>
      </c>
      <c r="F968" s="244" t="s">
        <v>1359</v>
      </c>
      <c r="G968" s="241"/>
      <c r="H968" s="243" t="s">
        <v>1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50" t="s">
        <v>184</v>
      </c>
      <c r="AU968" s="250" t="s">
        <v>87</v>
      </c>
      <c r="AV968" s="13" t="s">
        <v>85</v>
      </c>
      <c r="AW968" s="13" t="s">
        <v>32</v>
      </c>
      <c r="AX968" s="13" t="s">
        <v>77</v>
      </c>
      <c r="AY968" s="250" t="s">
        <v>175</v>
      </c>
    </row>
    <row r="969" s="14" customFormat="1">
      <c r="A969" s="14"/>
      <c r="B969" s="251"/>
      <c r="C969" s="252"/>
      <c r="D969" s="242" t="s">
        <v>184</v>
      </c>
      <c r="E969" s="253" t="s">
        <v>1</v>
      </c>
      <c r="F969" s="254" t="s">
        <v>992</v>
      </c>
      <c r="G969" s="252"/>
      <c r="H969" s="255">
        <v>37.009999999999998</v>
      </c>
      <c r="I969" s="256"/>
      <c r="J969" s="252"/>
      <c r="K969" s="252"/>
      <c r="L969" s="257"/>
      <c r="M969" s="258"/>
      <c r="N969" s="259"/>
      <c r="O969" s="259"/>
      <c r="P969" s="259"/>
      <c r="Q969" s="259"/>
      <c r="R969" s="259"/>
      <c r="S969" s="259"/>
      <c r="T969" s="260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61" t="s">
        <v>184</v>
      </c>
      <c r="AU969" s="261" t="s">
        <v>87</v>
      </c>
      <c r="AV969" s="14" t="s">
        <v>87</v>
      </c>
      <c r="AW969" s="14" t="s">
        <v>32</v>
      </c>
      <c r="AX969" s="14" t="s">
        <v>77</v>
      </c>
      <c r="AY969" s="261" t="s">
        <v>175</v>
      </c>
    </row>
    <row r="970" s="13" customFormat="1">
      <c r="A970" s="13"/>
      <c r="B970" s="240"/>
      <c r="C970" s="241"/>
      <c r="D970" s="242" t="s">
        <v>184</v>
      </c>
      <c r="E970" s="243" t="s">
        <v>1</v>
      </c>
      <c r="F970" s="244" t="s">
        <v>1360</v>
      </c>
      <c r="G970" s="241"/>
      <c r="H970" s="243" t="s">
        <v>1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50" t="s">
        <v>184</v>
      </c>
      <c r="AU970" s="250" t="s">
        <v>87</v>
      </c>
      <c r="AV970" s="13" t="s">
        <v>85</v>
      </c>
      <c r="AW970" s="13" t="s">
        <v>32</v>
      </c>
      <c r="AX970" s="13" t="s">
        <v>77</v>
      </c>
      <c r="AY970" s="250" t="s">
        <v>175</v>
      </c>
    </row>
    <row r="971" s="14" customFormat="1">
      <c r="A971" s="14"/>
      <c r="B971" s="251"/>
      <c r="C971" s="252"/>
      <c r="D971" s="242" t="s">
        <v>184</v>
      </c>
      <c r="E971" s="253" t="s">
        <v>1</v>
      </c>
      <c r="F971" s="254" t="s">
        <v>1361</v>
      </c>
      <c r="G971" s="252"/>
      <c r="H971" s="255">
        <v>13.199999999999999</v>
      </c>
      <c r="I971" s="256"/>
      <c r="J971" s="252"/>
      <c r="K971" s="252"/>
      <c r="L971" s="257"/>
      <c r="M971" s="258"/>
      <c r="N971" s="259"/>
      <c r="O971" s="259"/>
      <c r="P971" s="259"/>
      <c r="Q971" s="259"/>
      <c r="R971" s="259"/>
      <c r="S971" s="259"/>
      <c r="T971" s="260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61" t="s">
        <v>184</v>
      </c>
      <c r="AU971" s="261" t="s">
        <v>87</v>
      </c>
      <c r="AV971" s="14" t="s">
        <v>87</v>
      </c>
      <c r="AW971" s="14" t="s">
        <v>32</v>
      </c>
      <c r="AX971" s="14" t="s">
        <v>77</v>
      </c>
      <c r="AY971" s="261" t="s">
        <v>175</v>
      </c>
    </row>
    <row r="972" s="13" customFormat="1">
      <c r="A972" s="13"/>
      <c r="B972" s="240"/>
      <c r="C972" s="241"/>
      <c r="D972" s="242" t="s">
        <v>184</v>
      </c>
      <c r="E972" s="243" t="s">
        <v>1</v>
      </c>
      <c r="F972" s="244" t="s">
        <v>1362</v>
      </c>
      <c r="G972" s="241"/>
      <c r="H972" s="243" t="s">
        <v>1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50" t="s">
        <v>184</v>
      </c>
      <c r="AU972" s="250" t="s">
        <v>87</v>
      </c>
      <c r="AV972" s="13" t="s">
        <v>85</v>
      </c>
      <c r="AW972" s="13" t="s">
        <v>32</v>
      </c>
      <c r="AX972" s="13" t="s">
        <v>77</v>
      </c>
      <c r="AY972" s="250" t="s">
        <v>175</v>
      </c>
    </row>
    <row r="973" s="14" customFormat="1">
      <c r="A973" s="14"/>
      <c r="B973" s="251"/>
      <c r="C973" s="252"/>
      <c r="D973" s="242" t="s">
        <v>184</v>
      </c>
      <c r="E973" s="253" t="s">
        <v>1</v>
      </c>
      <c r="F973" s="254" t="s">
        <v>1363</v>
      </c>
      <c r="G973" s="252"/>
      <c r="H973" s="255">
        <v>-177.733</v>
      </c>
      <c r="I973" s="256"/>
      <c r="J973" s="252"/>
      <c r="K973" s="252"/>
      <c r="L973" s="257"/>
      <c r="M973" s="258"/>
      <c r="N973" s="259"/>
      <c r="O973" s="259"/>
      <c r="P973" s="259"/>
      <c r="Q973" s="259"/>
      <c r="R973" s="259"/>
      <c r="S973" s="259"/>
      <c r="T973" s="260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61" t="s">
        <v>184</v>
      </c>
      <c r="AU973" s="261" t="s">
        <v>87</v>
      </c>
      <c r="AV973" s="14" t="s">
        <v>87</v>
      </c>
      <c r="AW973" s="14" t="s">
        <v>32</v>
      </c>
      <c r="AX973" s="14" t="s">
        <v>77</v>
      </c>
      <c r="AY973" s="261" t="s">
        <v>175</v>
      </c>
    </row>
    <row r="974" s="15" customFormat="1">
      <c r="A974" s="15"/>
      <c r="B974" s="262"/>
      <c r="C974" s="263"/>
      <c r="D974" s="242" t="s">
        <v>184</v>
      </c>
      <c r="E974" s="264" t="s">
        <v>1</v>
      </c>
      <c r="F974" s="265" t="s">
        <v>191</v>
      </c>
      <c r="G974" s="263"/>
      <c r="H974" s="266">
        <v>2042.8059999999998</v>
      </c>
      <c r="I974" s="267"/>
      <c r="J974" s="263"/>
      <c r="K974" s="263"/>
      <c r="L974" s="268"/>
      <c r="M974" s="269"/>
      <c r="N974" s="270"/>
      <c r="O974" s="270"/>
      <c r="P974" s="270"/>
      <c r="Q974" s="270"/>
      <c r="R974" s="270"/>
      <c r="S974" s="270"/>
      <c r="T974" s="271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72" t="s">
        <v>184</v>
      </c>
      <c r="AU974" s="272" t="s">
        <v>87</v>
      </c>
      <c r="AV974" s="15" t="s">
        <v>182</v>
      </c>
      <c r="AW974" s="15" t="s">
        <v>32</v>
      </c>
      <c r="AX974" s="15" t="s">
        <v>85</v>
      </c>
      <c r="AY974" s="272" t="s">
        <v>175</v>
      </c>
    </row>
    <row r="975" s="2" customFormat="1" ht="33" customHeight="1">
      <c r="A975" s="39"/>
      <c r="B975" s="40"/>
      <c r="C975" s="227" t="s">
        <v>1364</v>
      </c>
      <c r="D975" s="227" t="s">
        <v>177</v>
      </c>
      <c r="E975" s="228" t="s">
        <v>1365</v>
      </c>
      <c r="F975" s="229" t="s">
        <v>1366</v>
      </c>
      <c r="G975" s="230" t="s">
        <v>180</v>
      </c>
      <c r="H975" s="231">
        <v>2042.806</v>
      </c>
      <c r="I975" s="232"/>
      <c r="J975" s="233">
        <f>ROUND(I975*H975,2)</f>
        <v>0</v>
      </c>
      <c r="K975" s="229" t="s">
        <v>181</v>
      </c>
      <c r="L975" s="45"/>
      <c r="M975" s="234" t="s">
        <v>1</v>
      </c>
      <c r="N975" s="235" t="s">
        <v>42</v>
      </c>
      <c r="O975" s="92"/>
      <c r="P975" s="236">
        <f>O975*H975</f>
        <v>0</v>
      </c>
      <c r="Q975" s="236">
        <v>0.00025999999999999998</v>
      </c>
      <c r="R975" s="236">
        <f>Q975*H975</f>
        <v>0.53112956</v>
      </c>
      <c r="S975" s="236">
        <v>0</v>
      </c>
      <c r="T975" s="237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38" t="s">
        <v>295</v>
      </c>
      <c r="AT975" s="238" t="s">
        <v>177</v>
      </c>
      <c r="AU975" s="238" t="s">
        <v>87</v>
      </c>
      <c r="AY975" s="18" t="s">
        <v>175</v>
      </c>
      <c r="BE975" s="239">
        <f>IF(N975="základní",J975,0)</f>
        <v>0</v>
      </c>
      <c r="BF975" s="239">
        <f>IF(N975="snížená",J975,0)</f>
        <v>0</v>
      </c>
      <c r="BG975" s="239">
        <f>IF(N975="zákl. přenesená",J975,0)</f>
        <v>0</v>
      </c>
      <c r="BH975" s="239">
        <f>IF(N975="sníž. přenesená",J975,0)</f>
        <v>0</v>
      </c>
      <c r="BI975" s="239">
        <f>IF(N975="nulová",J975,0)</f>
        <v>0</v>
      </c>
      <c r="BJ975" s="18" t="s">
        <v>85</v>
      </c>
      <c r="BK975" s="239">
        <f>ROUND(I975*H975,2)</f>
        <v>0</v>
      </c>
      <c r="BL975" s="18" t="s">
        <v>295</v>
      </c>
      <c r="BM975" s="238" t="s">
        <v>1367</v>
      </c>
    </row>
    <row r="976" s="14" customFormat="1">
      <c r="A976" s="14"/>
      <c r="B976" s="251"/>
      <c r="C976" s="252"/>
      <c r="D976" s="242" t="s">
        <v>184</v>
      </c>
      <c r="E976" s="253" t="s">
        <v>1</v>
      </c>
      <c r="F976" s="254" t="s">
        <v>1368</v>
      </c>
      <c r="G976" s="252"/>
      <c r="H976" s="255">
        <v>2042.806</v>
      </c>
      <c r="I976" s="256"/>
      <c r="J976" s="252"/>
      <c r="K976" s="252"/>
      <c r="L976" s="257"/>
      <c r="M976" s="258"/>
      <c r="N976" s="259"/>
      <c r="O976" s="259"/>
      <c r="P976" s="259"/>
      <c r="Q976" s="259"/>
      <c r="R976" s="259"/>
      <c r="S976" s="259"/>
      <c r="T976" s="260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61" t="s">
        <v>184</v>
      </c>
      <c r="AU976" s="261" t="s">
        <v>87</v>
      </c>
      <c r="AV976" s="14" t="s">
        <v>87</v>
      </c>
      <c r="AW976" s="14" t="s">
        <v>32</v>
      </c>
      <c r="AX976" s="14" t="s">
        <v>85</v>
      </c>
      <c r="AY976" s="261" t="s">
        <v>175</v>
      </c>
    </row>
    <row r="977" s="12" customFormat="1" ht="25.92" customHeight="1">
      <c r="A977" s="12"/>
      <c r="B977" s="211"/>
      <c r="C977" s="212"/>
      <c r="D977" s="213" t="s">
        <v>76</v>
      </c>
      <c r="E977" s="214" t="s">
        <v>561</v>
      </c>
      <c r="F977" s="214" t="s">
        <v>562</v>
      </c>
      <c r="G977" s="212"/>
      <c r="H977" s="212"/>
      <c r="I977" s="215"/>
      <c r="J977" s="216">
        <f>BK977</f>
        <v>0</v>
      </c>
      <c r="K977" s="212"/>
      <c r="L977" s="217"/>
      <c r="M977" s="218"/>
      <c r="N977" s="219"/>
      <c r="O977" s="219"/>
      <c r="P977" s="220">
        <f>SUM(P978:P983)</f>
        <v>0</v>
      </c>
      <c r="Q977" s="219"/>
      <c r="R977" s="220">
        <f>SUM(R978:R983)</f>
        <v>0</v>
      </c>
      <c r="S977" s="219"/>
      <c r="T977" s="221">
        <f>SUM(T978:T983)</f>
        <v>0</v>
      </c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R977" s="222" t="s">
        <v>182</v>
      </c>
      <c r="AT977" s="223" t="s">
        <v>76</v>
      </c>
      <c r="AU977" s="223" t="s">
        <v>77</v>
      </c>
      <c r="AY977" s="222" t="s">
        <v>175</v>
      </c>
      <c r="BK977" s="224">
        <f>SUM(BK978:BK983)</f>
        <v>0</v>
      </c>
    </row>
    <row r="978" s="2" customFormat="1" ht="21.75" customHeight="1">
      <c r="A978" s="39"/>
      <c r="B978" s="40"/>
      <c r="C978" s="227" t="s">
        <v>1369</v>
      </c>
      <c r="D978" s="227" t="s">
        <v>177</v>
      </c>
      <c r="E978" s="228" t="s">
        <v>564</v>
      </c>
      <c r="F978" s="229" t="s">
        <v>565</v>
      </c>
      <c r="G978" s="230" t="s">
        <v>566</v>
      </c>
      <c r="H978" s="231">
        <v>60</v>
      </c>
      <c r="I978" s="232"/>
      <c r="J978" s="233">
        <f>ROUND(I978*H978,2)</f>
        <v>0</v>
      </c>
      <c r="K978" s="229" t="s">
        <v>181</v>
      </c>
      <c r="L978" s="45"/>
      <c r="M978" s="234" t="s">
        <v>1</v>
      </c>
      <c r="N978" s="235" t="s">
        <v>42</v>
      </c>
      <c r="O978" s="92"/>
      <c r="P978" s="236">
        <f>O978*H978</f>
        <v>0</v>
      </c>
      <c r="Q978" s="236">
        <v>0</v>
      </c>
      <c r="R978" s="236">
        <f>Q978*H978</f>
        <v>0</v>
      </c>
      <c r="S978" s="236">
        <v>0</v>
      </c>
      <c r="T978" s="237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38" t="s">
        <v>567</v>
      </c>
      <c r="AT978" s="238" t="s">
        <v>177</v>
      </c>
      <c r="AU978" s="238" t="s">
        <v>85</v>
      </c>
      <c r="AY978" s="18" t="s">
        <v>175</v>
      </c>
      <c r="BE978" s="239">
        <f>IF(N978="základní",J978,0)</f>
        <v>0</v>
      </c>
      <c r="BF978" s="239">
        <f>IF(N978="snížená",J978,0)</f>
        <v>0</v>
      </c>
      <c r="BG978" s="239">
        <f>IF(N978="zákl. přenesená",J978,0)</f>
        <v>0</v>
      </c>
      <c r="BH978" s="239">
        <f>IF(N978="sníž. přenesená",J978,0)</f>
        <v>0</v>
      </c>
      <c r="BI978" s="239">
        <f>IF(N978="nulová",J978,0)</f>
        <v>0</v>
      </c>
      <c r="BJ978" s="18" t="s">
        <v>85</v>
      </c>
      <c r="BK978" s="239">
        <f>ROUND(I978*H978,2)</f>
        <v>0</v>
      </c>
      <c r="BL978" s="18" t="s">
        <v>567</v>
      </c>
      <c r="BM978" s="238" t="s">
        <v>1370</v>
      </c>
    </row>
    <row r="979" s="2" customFormat="1">
      <c r="A979" s="39"/>
      <c r="B979" s="40"/>
      <c r="C979" s="41"/>
      <c r="D979" s="242" t="s">
        <v>273</v>
      </c>
      <c r="E979" s="41"/>
      <c r="F979" s="284" t="s">
        <v>1371</v>
      </c>
      <c r="G979" s="41"/>
      <c r="H979" s="41"/>
      <c r="I979" s="285"/>
      <c r="J979" s="41"/>
      <c r="K979" s="41"/>
      <c r="L979" s="45"/>
      <c r="M979" s="286"/>
      <c r="N979" s="287"/>
      <c r="O979" s="92"/>
      <c r="P979" s="92"/>
      <c r="Q979" s="92"/>
      <c r="R979" s="92"/>
      <c r="S979" s="92"/>
      <c r="T979" s="93"/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T979" s="18" t="s">
        <v>273</v>
      </c>
      <c r="AU979" s="18" t="s">
        <v>85</v>
      </c>
    </row>
    <row r="980" s="13" customFormat="1">
      <c r="A980" s="13"/>
      <c r="B980" s="240"/>
      <c r="C980" s="241"/>
      <c r="D980" s="242" t="s">
        <v>184</v>
      </c>
      <c r="E980" s="243" t="s">
        <v>1</v>
      </c>
      <c r="F980" s="244" t="s">
        <v>1372</v>
      </c>
      <c r="G980" s="241"/>
      <c r="H980" s="243" t="s">
        <v>1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50" t="s">
        <v>184</v>
      </c>
      <c r="AU980" s="250" t="s">
        <v>85</v>
      </c>
      <c r="AV980" s="13" t="s">
        <v>85</v>
      </c>
      <c r="AW980" s="13" t="s">
        <v>32</v>
      </c>
      <c r="AX980" s="13" t="s">
        <v>77</v>
      </c>
      <c r="AY980" s="250" t="s">
        <v>175</v>
      </c>
    </row>
    <row r="981" s="14" customFormat="1">
      <c r="A981" s="14"/>
      <c r="B981" s="251"/>
      <c r="C981" s="252"/>
      <c r="D981" s="242" t="s">
        <v>184</v>
      </c>
      <c r="E981" s="253" t="s">
        <v>1</v>
      </c>
      <c r="F981" s="254" t="s">
        <v>908</v>
      </c>
      <c r="G981" s="252"/>
      <c r="H981" s="255">
        <v>60</v>
      </c>
      <c r="I981" s="256"/>
      <c r="J981" s="252"/>
      <c r="K981" s="252"/>
      <c r="L981" s="257"/>
      <c r="M981" s="258"/>
      <c r="N981" s="259"/>
      <c r="O981" s="259"/>
      <c r="P981" s="259"/>
      <c r="Q981" s="259"/>
      <c r="R981" s="259"/>
      <c r="S981" s="259"/>
      <c r="T981" s="260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61" t="s">
        <v>184</v>
      </c>
      <c r="AU981" s="261" t="s">
        <v>85</v>
      </c>
      <c r="AV981" s="14" t="s">
        <v>87</v>
      </c>
      <c r="AW981" s="14" t="s">
        <v>32</v>
      </c>
      <c r="AX981" s="14" t="s">
        <v>85</v>
      </c>
      <c r="AY981" s="261" t="s">
        <v>175</v>
      </c>
    </row>
    <row r="982" s="2" customFormat="1" ht="16.5" customHeight="1">
      <c r="A982" s="39"/>
      <c r="B982" s="40"/>
      <c r="C982" s="227" t="s">
        <v>1373</v>
      </c>
      <c r="D982" s="227" t="s">
        <v>177</v>
      </c>
      <c r="E982" s="228" t="s">
        <v>1374</v>
      </c>
      <c r="F982" s="229" t="s">
        <v>1375</v>
      </c>
      <c r="G982" s="230" t="s">
        <v>566</v>
      </c>
      <c r="H982" s="231">
        <v>80</v>
      </c>
      <c r="I982" s="232"/>
      <c r="J982" s="233">
        <f>ROUND(I982*H982,2)</f>
        <v>0</v>
      </c>
      <c r="K982" s="229" t="s">
        <v>181</v>
      </c>
      <c r="L982" s="45"/>
      <c r="M982" s="234" t="s">
        <v>1</v>
      </c>
      <c r="N982" s="235" t="s">
        <v>42</v>
      </c>
      <c r="O982" s="92"/>
      <c r="P982" s="236">
        <f>O982*H982</f>
        <v>0</v>
      </c>
      <c r="Q982" s="236">
        <v>0</v>
      </c>
      <c r="R982" s="236">
        <f>Q982*H982</f>
        <v>0</v>
      </c>
      <c r="S982" s="236">
        <v>0</v>
      </c>
      <c r="T982" s="237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8" t="s">
        <v>567</v>
      </c>
      <c r="AT982" s="238" t="s">
        <v>177</v>
      </c>
      <c r="AU982" s="238" t="s">
        <v>85</v>
      </c>
      <c r="AY982" s="18" t="s">
        <v>175</v>
      </c>
      <c r="BE982" s="239">
        <f>IF(N982="základní",J982,0)</f>
        <v>0</v>
      </c>
      <c r="BF982" s="239">
        <f>IF(N982="snížená",J982,0)</f>
        <v>0</v>
      </c>
      <c r="BG982" s="239">
        <f>IF(N982="zákl. přenesená",J982,0)</f>
        <v>0</v>
      </c>
      <c r="BH982" s="239">
        <f>IF(N982="sníž. přenesená",J982,0)</f>
        <v>0</v>
      </c>
      <c r="BI982" s="239">
        <f>IF(N982="nulová",J982,0)</f>
        <v>0</v>
      </c>
      <c r="BJ982" s="18" t="s">
        <v>85</v>
      </c>
      <c r="BK982" s="239">
        <f>ROUND(I982*H982,2)</f>
        <v>0</v>
      </c>
      <c r="BL982" s="18" t="s">
        <v>567</v>
      </c>
      <c r="BM982" s="238" t="s">
        <v>1376</v>
      </c>
    </row>
    <row r="983" s="14" customFormat="1">
      <c r="A983" s="14"/>
      <c r="B983" s="251"/>
      <c r="C983" s="252"/>
      <c r="D983" s="242" t="s">
        <v>184</v>
      </c>
      <c r="E983" s="253" t="s">
        <v>1</v>
      </c>
      <c r="F983" s="254" t="s">
        <v>1026</v>
      </c>
      <c r="G983" s="252"/>
      <c r="H983" s="255">
        <v>80</v>
      </c>
      <c r="I983" s="256"/>
      <c r="J983" s="252"/>
      <c r="K983" s="252"/>
      <c r="L983" s="257"/>
      <c r="M983" s="288"/>
      <c r="N983" s="289"/>
      <c r="O983" s="289"/>
      <c r="P983" s="289"/>
      <c r="Q983" s="289"/>
      <c r="R983" s="289"/>
      <c r="S983" s="289"/>
      <c r="T983" s="290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61" t="s">
        <v>184</v>
      </c>
      <c r="AU983" s="261" t="s">
        <v>85</v>
      </c>
      <c r="AV983" s="14" t="s">
        <v>87</v>
      </c>
      <c r="AW983" s="14" t="s">
        <v>32</v>
      </c>
      <c r="AX983" s="14" t="s">
        <v>85</v>
      </c>
      <c r="AY983" s="261" t="s">
        <v>175</v>
      </c>
    </row>
    <row r="984" s="2" customFormat="1" ht="6.96" customHeight="1">
      <c r="A984" s="39"/>
      <c r="B984" s="67"/>
      <c r="C984" s="68"/>
      <c r="D984" s="68"/>
      <c r="E984" s="68"/>
      <c r="F984" s="68"/>
      <c r="G984" s="68"/>
      <c r="H984" s="68"/>
      <c r="I984" s="68"/>
      <c r="J984" s="68"/>
      <c r="K984" s="68"/>
      <c r="L984" s="45"/>
      <c r="M984" s="39"/>
      <c r="O984" s="39"/>
      <c r="P984" s="39"/>
      <c r="Q984" s="39"/>
      <c r="R984" s="39"/>
      <c r="S984" s="39"/>
      <c r="T984" s="39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</row>
  </sheetData>
  <sheetProtection sheet="1" autoFilter="0" formatColumns="0" formatRows="0" objects="1" scenarios="1" spinCount="100000" saltValue="kEhDmGPOHkqMgCsyUvMDBAVRE+6xUTa4nkH8UFwmHSQK0Azt5iDNeswOPhvydpqN0KwBtOtizy97wjXuDQfvEw==" hashValue="Fog1oS3sGRov4PxY0V24IF1f40XVklhsy0fUOsBS0kARecyKSqJIvyW6f3WDjYMy9iXn5t4H6f/pLzJQZNsTCw==" algorithmName="SHA-512" password="CC35"/>
  <autoFilter ref="C136:K983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135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1377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ROUND((SUM(BE130:BE576)),  2)</f>
        <v>0</v>
      </c>
      <c r="G33" s="39"/>
      <c r="H33" s="39"/>
      <c r="I33" s="165">
        <v>0.20999999999999999</v>
      </c>
      <c r="J33" s="164">
        <f>ROUND(((SUM(BE130:BE576))*I33),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ROUND((SUM(BF130:BF576)),  2)</f>
        <v>0</v>
      </c>
      <c r="G34" s="39"/>
      <c r="H34" s="39"/>
      <c r="I34" s="165">
        <v>0.14999999999999999</v>
      </c>
      <c r="J34" s="164">
        <f>ROUND(((SUM(BF130:BF576))*I34),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ROUND((SUM(BG130:BG576)),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ROUND((SUM(BH130:BH576)),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ROUND((SUM(BI130:BI576)),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Zateplení obvodového pláště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Rychnov nad Kněžnou</v>
      </c>
      <c r="G89" s="41"/>
      <c r="H89" s="41"/>
      <c r="I89" s="33" t="s">
        <v>22</v>
      </c>
      <c r="J89" s="80" t="str">
        <f>IF(J12="","",J12)</f>
        <v>15. 9. 2023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Rychnov nad Kněžnou</v>
      </c>
      <c r="G91" s="41"/>
      <c r="H91" s="41"/>
      <c r="I91" s="33" t="s">
        <v>30</v>
      </c>
      <c r="J91" s="37" t="str">
        <f>E21</f>
        <v>IRBOS s.r.o., Kostelec nad Orlicí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138</v>
      </c>
      <c r="D94" s="186"/>
      <c r="E94" s="186"/>
      <c r="F94" s="186"/>
      <c r="G94" s="186"/>
      <c r="H94" s="186"/>
      <c r="I94" s="186"/>
      <c r="J94" s="187" t="s">
        <v>139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140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141</v>
      </c>
    </row>
    <row r="97" s="9" customFormat="1" ht="24.96" customHeight="1">
      <c r="A97" s="9"/>
      <c r="B97" s="189"/>
      <c r="C97" s="190"/>
      <c r="D97" s="191" t="s">
        <v>142</v>
      </c>
      <c r="E97" s="192"/>
      <c r="F97" s="192"/>
      <c r="G97" s="192"/>
      <c r="H97" s="192"/>
      <c r="I97" s="192"/>
      <c r="J97" s="193">
        <f>J131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573</v>
      </c>
      <c r="E98" s="197"/>
      <c r="F98" s="197"/>
      <c r="G98" s="197"/>
      <c r="H98" s="197"/>
      <c r="I98" s="197"/>
      <c r="J98" s="198">
        <f>J132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575</v>
      </c>
      <c r="E99" s="197"/>
      <c r="F99" s="197"/>
      <c r="G99" s="197"/>
      <c r="H99" s="197"/>
      <c r="I99" s="197"/>
      <c r="J99" s="198">
        <f>J153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144</v>
      </c>
      <c r="E100" s="197"/>
      <c r="F100" s="197"/>
      <c r="G100" s="197"/>
      <c r="H100" s="197"/>
      <c r="I100" s="197"/>
      <c r="J100" s="198">
        <f>J421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145</v>
      </c>
      <c r="E101" s="197"/>
      <c r="F101" s="197"/>
      <c r="G101" s="197"/>
      <c r="H101" s="197"/>
      <c r="I101" s="197"/>
      <c r="J101" s="198">
        <f>J452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576</v>
      </c>
      <c r="E102" s="197"/>
      <c r="F102" s="197"/>
      <c r="G102" s="197"/>
      <c r="H102" s="197"/>
      <c r="I102" s="197"/>
      <c r="J102" s="198">
        <f>J458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146</v>
      </c>
      <c r="E103" s="192"/>
      <c r="F103" s="192"/>
      <c r="G103" s="192"/>
      <c r="H103" s="192"/>
      <c r="I103" s="192"/>
      <c r="J103" s="193">
        <f>J460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147</v>
      </c>
      <c r="E104" s="197"/>
      <c r="F104" s="197"/>
      <c r="G104" s="197"/>
      <c r="H104" s="197"/>
      <c r="I104" s="197"/>
      <c r="J104" s="198">
        <f>J461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148</v>
      </c>
      <c r="E105" s="197"/>
      <c r="F105" s="197"/>
      <c r="G105" s="197"/>
      <c r="H105" s="197"/>
      <c r="I105" s="197"/>
      <c r="J105" s="198">
        <f>J471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149</v>
      </c>
      <c r="E106" s="197"/>
      <c r="F106" s="197"/>
      <c r="G106" s="197"/>
      <c r="H106" s="197"/>
      <c r="I106" s="197"/>
      <c r="J106" s="198">
        <f>J499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153</v>
      </c>
      <c r="E107" s="197"/>
      <c r="F107" s="197"/>
      <c r="G107" s="197"/>
      <c r="H107" s="197"/>
      <c r="I107" s="197"/>
      <c r="J107" s="198">
        <f>J507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155</v>
      </c>
      <c r="E108" s="197"/>
      <c r="F108" s="197"/>
      <c r="G108" s="197"/>
      <c r="H108" s="197"/>
      <c r="I108" s="197"/>
      <c r="J108" s="198">
        <f>J534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1378</v>
      </c>
      <c r="E109" s="197"/>
      <c r="F109" s="197"/>
      <c r="G109" s="197"/>
      <c r="H109" s="197"/>
      <c r="I109" s="197"/>
      <c r="J109" s="198">
        <f>J548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159</v>
      </c>
      <c r="E110" s="192"/>
      <c r="F110" s="192"/>
      <c r="G110" s="192"/>
      <c r="H110" s="192"/>
      <c r="I110" s="192"/>
      <c r="J110" s="193">
        <f>J571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160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Administrativní zázemí VAK Rychnov nad Kněžnou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135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03 - Zateplení obvodového pláště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>Rychnov nad Kněžnou</v>
      </c>
      <c r="G124" s="41"/>
      <c r="H124" s="41"/>
      <c r="I124" s="33" t="s">
        <v>22</v>
      </c>
      <c r="J124" s="80" t="str">
        <f>IF(J12="","",J12)</f>
        <v>15. 9. 2023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3" t="s">
        <v>24</v>
      </c>
      <c r="D126" s="41"/>
      <c r="E126" s="41"/>
      <c r="F126" s="28" t="str">
        <f>E15</f>
        <v>Město Rychnov nad Kněžnou</v>
      </c>
      <c r="G126" s="41"/>
      <c r="H126" s="41"/>
      <c r="I126" s="33" t="s">
        <v>30</v>
      </c>
      <c r="J126" s="37" t="str">
        <f>E21</f>
        <v>IRBOS s.r.o., Kostelec nad Orlicí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28</v>
      </c>
      <c r="D127" s="41"/>
      <c r="E127" s="41"/>
      <c r="F127" s="28" t="str">
        <f>IF(E18="","",E18)</f>
        <v>Vyplň údaj</v>
      </c>
      <c r="G127" s="41"/>
      <c r="H127" s="41"/>
      <c r="I127" s="33" t="s">
        <v>33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0"/>
      <c r="B129" s="201"/>
      <c r="C129" s="202" t="s">
        <v>161</v>
      </c>
      <c r="D129" s="203" t="s">
        <v>62</v>
      </c>
      <c r="E129" s="203" t="s">
        <v>58</v>
      </c>
      <c r="F129" s="203" t="s">
        <v>59</v>
      </c>
      <c r="G129" s="203" t="s">
        <v>162</v>
      </c>
      <c r="H129" s="203" t="s">
        <v>163</v>
      </c>
      <c r="I129" s="203" t="s">
        <v>164</v>
      </c>
      <c r="J129" s="203" t="s">
        <v>139</v>
      </c>
      <c r="K129" s="204" t="s">
        <v>165</v>
      </c>
      <c r="L129" s="205"/>
      <c r="M129" s="101" t="s">
        <v>1</v>
      </c>
      <c r="N129" s="102" t="s">
        <v>41</v>
      </c>
      <c r="O129" s="102" t="s">
        <v>166</v>
      </c>
      <c r="P129" s="102" t="s">
        <v>167</v>
      </c>
      <c r="Q129" s="102" t="s">
        <v>168</v>
      </c>
      <c r="R129" s="102" t="s">
        <v>169</v>
      </c>
      <c r="S129" s="102" t="s">
        <v>170</v>
      </c>
      <c r="T129" s="103" t="s">
        <v>171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9"/>
      <c r="B130" s="40"/>
      <c r="C130" s="108" t="s">
        <v>172</v>
      </c>
      <c r="D130" s="41"/>
      <c r="E130" s="41"/>
      <c r="F130" s="41"/>
      <c r="G130" s="41"/>
      <c r="H130" s="41"/>
      <c r="I130" s="41"/>
      <c r="J130" s="206">
        <f>BK130</f>
        <v>0</v>
      </c>
      <c r="K130" s="41"/>
      <c r="L130" s="45"/>
      <c r="M130" s="104"/>
      <c r="N130" s="207"/>
      <c r="O130" s="105"/>
      <c r="P130" s="208">
        <f>P131+P460+P571</f>
        <v>0</v>
      </c>
      <c r="Q130" s="105"/>
      <c r="R130" s="208">
        <f>R131+R460+R571</f>
        <v>12.613277050000001</v>
      </c>
      <c r="S130" s="105"/>
      <c r="T130" s="209">
        <f>T131+T460+T571</f>
        <v>0.13865350000000001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76</v>
      </c>
      <c r="AU130" s="18" t="s">
        <v>141</v>
      </c>
      <c r="BK130" s="210">
        <f>BK131+BK460+BK571</f>
        <v>0</v>
      </c>
    </row>
    <row r="131" s="12" customFormat="1" ht="25.92" customHeight="1">
      <c r="A131" s="12"/>
      <c r="B131" s="211"/>
      <c r="C131" s="212"/>
      <c r="D131" s="213" t="s">
        <v>76</v>
      </c>
      <c r="E131" s="214" t="s">
        <v>173</v>
      </c>
      <c r="F131" s="214" t="s">
        <v>174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P132+P153+P421+P452+P458</f>
        <v>0</v>
      </c>
      <c r="Q131" s="219"/>
      <c r="R131" s="220">
        <f>R132+R153+R421+R452+R458</f>
        <v>11.92001497</v>
      </c>
      <c r="S131" s="219"/>
      <c r="T131" s="221">
        <f>T132+T153+T421+T452+T458</f>
        <v>0.084128000000000008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85</v>
      </c>
      <c r="AT131" s="223" t="s">
        <v>76</v>
      </c>
      <c r="AU131" s="223" t="s">
        <v>77</v>
      </c>
      <c r="AY131" s="222" t="s">
        <v>175</v>
      </c>
      <c r="BK131" s="224">
        <f>BK132+BK153+BK421+BK452+BK458</f>
        <v>0</v>
      </c>
    </row>
    <row r="132" s="12" customFormat="1" ht="22.8" customHeight="1">
      <c r="A132" s="12"/>
      <c r="B132" s="211"/>
      <c r="C132" s="212"/>
      <c r="D132" s="213" t="s">
        <v>76</v>
      </c>
      <c r="E132" s="225" t="s">
        <v>192</v>
      </c>
      <c r="F132" s="225" t="s">
        <v>638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SUM(P133:P152)</f>
        <v>0</v>
      </c>
      <c r="Q132" s="219"/>
      <c r="R132" s="220">
        <f>SUM(R133:R152)</f>
        <v>0.16462000000000002</v>
      </c>
      <c r="S132" s="219"/>
      <c r="T132" s="221">
        <f>SUM(T133:T152)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85</v>
      </c>
      <c r="AT132" s="223" t="s">
        <v>76</v>
      </c>
      <c r="AU132" s="223" t="s">
        <v>85</v>
      </c>
      <c r="AY132" s="222" t="s">
        <v>175</v>
      </c>
      <c r="BK132" s="224">
        <f>SUM(BK133:BK152)</f>
        <v>0</v>
      </c>
    </row>
    <row r="133" s="2" customFormat="1" ht="37.8" customHeight="1">
      <c r="A133" s="39"/>
      <c r="B133" s="40"/>
      <c r="C133" s="227" t="s">
        <v>85</v>
      </c>
      <c r="D133" s="227" t="s">
        <v>177</v>
      </c>
      <c r="E133" s="228" t="s">
        <v>1379</v>
      </c>
      <c r="F133" s="229" t="s">
        <v>1380</v>
      </c>
      <c r="G133" s="230" t="s">
        <v>310</v>
      </c>
      <c r="H133" s="231">
        <v>6</v>
      </c>
      <c r="I133" s="232"/>
      <c r="J133" s="233">
        <f>ROUND(I133*H133,2)</f>
        <v>0</v>
      </c>
      <c r="K133" s="229" t="s">
        <v>181</v>
      </c>
      <c r="L133" s="45"/>
      <c r="M133" s="234" t="s">
        <v>1</v>
      </c>
      <c r="N133" s="235" t="s">
        <v>42</v>
      </c>
      <c r="O133" s="92"/>
      <c r="P133" s="236">
        <f>O133*H133</f>
        <v>0</v>
      </c>
      <c r="Q133" s="236">
        <v>0.0126</v>
      </c>
      <c r="R133" s="236">
        <f>Q133*H133</f>
        <v>0.075600000000000001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182</v>
      </c>
      <c r="AT133" s="238" t="s">
        <v>177</v>
      </c>
      <c r="AU133" s="238" t="s">
        <v>87</v>
      </c>
      <c r="AY133" s="18" t="s">
        <v>175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182</v>
      </c>
      <c r="BM133" s="238" t="s">
        <v>1381</v>
      </c>
    </row>
    <row r="134" s="13" customFormat="1">
      <c r="A134" s="13"/>
      <c r="B134" s="240"/>
      <c r="C134" s="241"/>
      <c r="D134" s="242" t="s">
        <v>184</v>
      </c>
      <c r="E134" s="243" t="s">
        <v>1</v>
      </c>
      <c r="F134" s="244" t="s">
        <v>1382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184</v>
      </c>
      <c r="AU134" s="250" t="s">
        <v>87</v>
      </c>
      <c r="AV134" s="13" t="s">
        <v>85</v>
      </c>
      <c r="AW134" s="13" t="s">
        <v>32</v>
      </c>
      <c r="AX134" s="13" t="s">
        <v>77</v>
      </c>
      <c r="AY134" s="250" t="s">
        <v>175</v>
      </c>
    </row>
    <row r="135" s="14" customFormat="1">
      <c r="A135" s="14"/>
      <c r="B135" s="251"/>
      <c r="C135" s="252"/>
      <c r="D135" s="242" t="s">
        <v>184</v>
      </c>
      <c r="E135" s="253" t="s">
        <v>1</v>
      </c>
      <c r="F135" s="254" t="s">
        <v>220</v>
      </c>
      <c r="G135" s="252"/>
      <c r="H135" s="255">
        <v>6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184</v>
      </c>
      <c r="AU135" s="261" t="s">
        <v>87</v>
      </c>
      <c r="AV135" s="14" t="s">
        <v>87</v>
      </c>
      <c r="AW135" s="14" t="s">
        <v>32</v>
      </c>
      <c r="AX135" s="14" t="s">
        <v>85</v>
      </c>
      <c r="AY135" s="261" t="s">
        <v>175</v>
      </c>
    </row>
    <row r="136" s="2" customFormat="1" ht="37.8" customHeight="1">
      <c r="A136" s="39"/>
      <c r="B136" s="40"/>
      <c r="C136" s="227" t="s">
        <v>87</v>
      </c>
      <c r="D136" s="227" t="s">
        <v>177</v>
      </c>
      <c r="E136" s="228" t="s">
        <v>1383</v>
      </c>
      <c r="F136" s="229" t="s">
        <v>1384</v>
      </c>
      <c r="G136" s="230" t="s">
        <v>310</v>
      </c>
      <c r="H136" s="231">
        <v>2</v>
      </c>
      <c r="I136" s="232"/>
      <c r="J136" s="233">
        <f>ROUND(I136*H136,2)</f>
        <v>0</v>
      </c>
      <c r="K136" s="229" t="s">
        <v>181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0.017749999999999998</v>
      </c>
      <c r="R136" s="236">
        <f>Q136*H136</f>
        <v>0.035499999999999997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182</v>
      </c>
      <c r="AT136" s="238" t="s">
        <v>177</v>
      </c>
      <c r="AU136" s="238" t="s">
        <v>87</v>
      </c>
      <c r="AY136" s="18" t="s">
        <v>175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182</v>
      </c>
      <c r="BM136" s="238" t="s">
        <v>1385</v>
      </c>
    </row>
    <row r="137" s="13" customFormat="1">
      <c r="A137" s="13"/>
      <c r="B137" s="240"/>
      <c r="C137" s="241"/>
      <c r="D137" s="242" t="s">
        <v>184</v>
      </c>
      <c r="E137" s="243" t="s">
        <v>1</v>
      </c>
      <c r="F137" s="244" t="s">
        <v>1382</v>
      </c>
      <c r="G137" s="241"/>
      <c r="H137" s="243" t="s">
        <v>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184</v>
      </c>
      <c r="AU137" s="250" t="s">
        <v>87</v>
      </c>
      <c r="AV137" s="13" t="s">
        <v>85</v>
      </c>
      <c r="AW137" s="13" t="s">
        <v>32</v>
      </c>
      <c r="AX137" s="13" t="s">
        <v>77</v>
      </c>
      <c r="AY137" s="250" t="s">
        <v>175</v>
      </c>
    </row>
    <row r="138" s="14" customFormat="1">
      <c r="A138" s="14"/>
      <c r="B138" s="251"/>
      <c r="C138" s="252"/>
      <c r="D138" s="242" t="s">
        <v>184</v>
      </c>
      <c r="E138" s="253" t="s">
        <v>1</v>
      </c>
      <c r="F138" s="254" t="s">
        <v>87</v>
      </c>
      <c r="G138" s="252"/>
      <c r="H138" s="255">
        <v>2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184</v>
      </c>
      <c r="AU138" s="261" t="s">
        <v>87</v>
      </c>
      <c r="AV138" s="14" t="s">
        <v>87</v>
      </c>
      <c r="AW138" s="14" t="s">
        <v>32</v>
      </c>
      <c r="AX138" s="14" t="s">
        <v>85</v>
      </c>
      <c r="AY138" s="261" t="s">
        <v>175</v>
      </c>
    </row>
    <row r="139" s="2" customFormat="1" ht="37.8" customHeight="1">
      <c r="A139" s="39"/>
      <c r="B139" s="40"/>
      <c r="C139" s="227" t="s">
        <v>192</v>
      </c>
      <c r="D139" s="227" t="s">
        <v>177</v>
      </c>
      <c r="E139" s="228" t="s">
        <v>1386</v>
      </c>
      <c r="F139" s="229" t="s">
        <v>1387</v>
      </c>
      <c r="G139" s="230" t="s">
        <v>310</v>
      </c>
      <c r="H139" s="231">
        <v>2</v>
      </c>
      <c r="I139" s="232"/>
      <c r="J139" s="233">
        <f>ROUND(I139*H139,2)</f>
        <v>0</v>
      </c>
      <c r="K139" s="229" t="s">
        <v>181</v>
      </c>
      <c r="L139" s="45"/>
      <c r="M139" s="234" t="s">
        <v>1</v>
      </c>
      <c r="N139" s="235" t="s">
        <v>42</v>
      </c>
      <c r="O139" s="92"/>
      <c r="P139" s="236">
        <f>O139*H139</f>
        <v>0</v>
      </c>
      <c r="Q139" s="236">
        <v>0.026759999999999999</v>
      </c>
      <c r="R139" s="236">
        <f>Q139*H139</f>
        <v>0.053519999999999998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182</v>
      </c>
      <c r="AT139" s="238" t="s">
        <v>177</v>
      </c>
      <c r="AU139" s="238" t="s">
        <v>87</v>
      </c>
      <c r="AY139" s="18" t="s">
        <v>175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182</v>
      </c>
      <c r="BM139" s="238" t="s">
        <v>1388</v>
      </c>
    </row>
    <row r="140" s="13" customFormat="1">
      <c r="A140" s="13"/>
      <c r="B140" s="240"/>
      <c r="C140" s="241"/>
      <c r="D140" s="242" t="s">
        <v>184</v>
      </c>
      <c r="E140" s="243" t="s">
        <v>1</v>
      </c>
      <c r="F140" s="244" t="s">
        <v>1389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184</v>
      </c>
      <c r="AU140" s="250" t="s">
        <v>87</v>
      </c>
      <c r="AV140" s="13" t="s">
        <v>85</v>
      </c>
      <c r="AW140" s="13" t="s">
        <v>32</v>
      </c>
      <c r="AX140" s="13" t="s">
        <v>77</v>
      </c>
      <c r="AY140" s="250" t="s">
        <v>175</v>
      </c>
    </row>
    <row r="141" s="14" customFormat="1">
      <c r="A141" s="14"/>
      <c r="B141" s="251"/>
      <c r="C141" s="252"/>
      <c r="D141" s="242" t="s">
        <v>184</v>
      </c>
      <c r="E141" s="253" t="s">
        <v>1</v>
      </c>
      <c r="F141" s="254" t="s">
        <v>85</v>
      </c>
      <c r="G141" s="252"/>
      <c r="H141" s="255">
        <v>1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184</v>
      </c>
      <c r="AU141" s="261" t="s">
        <v>87</v>
      </c>
      <c r="AV141" s="14" t="s">
        <v>87</v>
      </c>
      <c r="AW141" s="14" t="s">
        <v>32</v>
      </c>
      <c r="AX141" s="14" t="s">
        <v>77</v>
      </c>
      <c r="AY141" s="261" t="s">
        <v>175</v>
      </c>
    </row>
    <row r="142" s="13" customFormat="1">
      <c r="A142" s="13"/>
      <c r="B142" s="240"/>
      <c r="C142" s="241"/>
      <c r="D142" s="242" t="s">
        <v>184</v>
      </c>
      <c r="E142" s="243" t="s">
        <v>1</v>
      </c>
      <c r="F142" s="244" t="s">
        <v>1390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184</v>
      </c>
      <c r="AU142" s="250" t="s">
        <v>87</v>
      </c>
      <c r="AV142" s="13" t="s">
        <v>85</v>
      </c>
      <c r="AW142" s="13" t="s">
        <v>32</v>
      </c>
      <c r="AX142" s="13" t="s">
        <v>77</v>
      </c>
      <c r="AY142" s="250" t="s">
        <v>175</v>
      </c>
    </row>
    <row r="143" s="14" customFormat="1">
      <c r="A143" s="14"/>
      <c r="B143" s="251"/>
      <c r="C143" s="252"/>
      <c r="D143" s="242" t="s">
        <v>184</v>
      </c>
      <c r="E143" s="253" t="s">
        <v>1</v>
      </c>
      <c r="F143" s="254" t="s">
        <v>85</v>
      </c>
      <c r="G143" s="252"/>
      <c r="H143" s="255">
        <v>1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184</v>
      </c>
      <c r="AU143" s="261" t="s">
        <v>87</v>
      </c>
      <c r="AV143" s="14" t="s">
        <v>87</v>
      </c>
      <c r="AW143" s="14" t="s">
        <v>32</v>
      </c>
      <c r="AX143" s="14" t="s">
        <v>77</v>
      </c>
      <c r="AY143" s="261" t="s">
        <v>175</v>
      </c>
    </row>
    <row r="144" s="15" customFormat="1">
      <c r="A144" s="15"/>
      <c r="B144" s="262"/>
      <c r="C144" s="263"/>
      <c r="D144" s="242" t="s">
        <v>184</v>
      </c>
      <c r="E144" s="264" t="s">
        <v>1</v>
      </c>
      <c r="F144" s="265" t="s">
        <v>191</v>
      </c>
      <c r="G144" s="263"/>
      <c r="H144" s="266">
        <v>2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2" t="s">
        <v>184</v>
      </c>
      <c r="AU144" s="272" t="s">
        <v>87</v>
      </c>
      <c r="AV144" s="15" t="s">
        <v>182</v>
      </c>
      <c r="AW144" s="15" t="s">
        <v>32</v>
      </c>
      <c r="AX144" s="15" t="s">
        <v>85</v>
      </c>
      <c r="AY144" s="272" t="s">
        <v>175</v>
      </c>
    </row>
    <row r="145" s="2" customFormat="1" ht="24.15" customHeight="1">
      <c r="A145" s="39"/>
      <c r="B145" s="40"/>
      <c r="C145" s="227" t="s">
        <v>182</v>
      </c>
      <c r="D145" s="227" t="s">
        <v>177</v>
      </c>
      <c r="E145" s="228" t="s">
        <v>1391</v>
      </c>
      <c r="F145" s="229" t="s">
        <v>1392</v>
      </c>
      <c r="G145" s="230" t="s">
        <v>270</v>
      </c>
      <c r="H145" s="231">
        <v>1</v>
      </c>
      <c r="I145" s="232"/>
      <c r="J145" s="233">
        <f>ROUND(I145*H145,2)</f>
        <v>0</v>
      </c>
      <c r="K145" s="229" t="s">
        <v>271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182</v>
      </c>
      <c r="AT145" s="238" t="s">
        <v>177</v>
      </c>
      <c r="AU145" s="238" t="s">
        <v>87</v>
      </c>
      <c r="AY145" s="18" t="s">
        <v>175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182</v>
      </c>
      <c r="BM145" s="238" t="s">
        <v>1393</v>
      </c>
    </row>
    <row r="146" s="2" customFormat="1">
      <c r="A146" s="39"/>
      <c r="B146" s="40"/>
      <c r="C146" s="41"/>
      <c r="D146" s="242" t="s">
        <v>273</v>
      </c>
      <c r="E146" s="41"/>
      <c r="F146" s="284" t="s">
        <v>1394</v>
      </c>
      <c r="G146" s="41"/>
      <c r="H146" s="41"/>
      <c r="I146" s="285"/>
      <c r="J146" s="41"/>
      <c r="K146" s="41"/>
      <c r="L146" s="45"/>
      <c r="M146" s="286"/>
      <c r="N146" s="28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273</v>
      </c>
      <c r="AU146" s="18" t="s">
        <v>87</v>
      </c>
    </row>
    <row r="147" s="13" customFormat="1">
      <c r="A147" s="13"/>
      <c r="B147" s="240"/>
      <c r="C147" s="241"/>
      <c r="D147" s="242" t="s">
        <v>184</v>
      </c>
      <c r="E147" s="243" t="s">
        <v>1</v>
      </c>
      <c r="F147" s="244" t="s">
        <v>1395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184</v>
      </c>
      <c r="AU147" s="250" t="s">
        <v>87</v>
      </c>
      <c r="AV147" s="13" t="s">
        <v>85</v>
      </c>
      <c r="AW147" s="13" t="s">
        <v>32</v>
      </c>
      <c r="AX147" s="13" t="s">
        <v>77</v>
      </c>
      <c r="AY147" s="250" t="s">
        <v>175</v>
      </c>
    </row>
    <row r="148" s="14" customFormat="1">
      <c r="A148" s="14"/>
      <c r="B148" s="251"/>
      <c r="C148" s="252"/>
      <c r="D148" s="242" t="s">
        <v>184</v>
      </c>
      <c r="E148" s="253" t="s">
        <v>1</v>
      </c>
      <c r="F148" s="254" t="s">
        <v>85</v>
      </c>
      <c r="G148" s="252"/>
      <c r="H148" s="255">
        <v>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184</v>
      </c>
      <c r="AU148" s="261" t="s">
        <v>87</v>
      </c>
      <c r="AV148" s="14" t="s">
        <v>87</v>
      </c>
      <c r="AW148" s="14" t="s">
        <v>32</v>
      </c>
      <c r="AX148" s="14" t="s">
        <v>85</v>
      </c>
      <c r="AY148" s="261" t="s">
        <v>175</v>
      </c>
    </row>
    <row r="149" s="2" customFormat="1" ht="24.15" customHeight="1">
      <c r="A149" s="39"/>
      <c r="B149" s="40"/>
      <c r="C149" s="227" t="s">
        <v>211</v>
      </c>
      <c r="D149" s="227" t="s">
        <v>177</v>
      </c>
      <c r="E149" s="228" t="s">
        <v>1396</v>
      </c>
      <c r="F149" s="229" t="s">
        <v>1397</v>
      </c>
      <c r="G149" s="230" t="s">
        <v>270</v>
      </c>
      <c r="H149" s="231">
        <v>1</v>
      </c>
      <c r="I149" s="232"/>
      <c r="J149" s="233">
        <f>ROUND(I149*H149,2)</f>
        <v>0</v>
      </c>
      <c r="K149" s="229" t="s">
        <v>271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182</v>
      </c>
      <c r="AT149" s="238" t="s">
        <v>177</v>
      </c>
      <c r="AU149" s="238" t="s">
        <v>87</v>
      </c>
      <c r="AY149" s="18" t="s">
        <v>175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182</v>
      </c>
      <c r="BM149" s="238" t="s">
        <v>1398</v>
      </c>
    </row>
    <row r="150" s="2" customFormat="1">
      <c r="A150" s="39"/>
      <c r="B150" s="40"/>
      <c r="C150" s="41"/>
      <c r="D150" s="242" t="s">
        <v>273</v>
      </c>
      <c r="E150" s="41"/>
      <c r="F150" s="284" t="s">
        <v>1394</v>
      </c>
      <c r="G150" s="41"/>
      <c r="H150" s="41"/>
      <c r="I150" s="285"/>
      <c r="J150" s="41"/>
      <c r="K150" s="41"/>
      <c r="L150" s="45"/>
      <c r="M150" s="286"/>
      <c r="N150" s="28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273</v>
      </c>
      <c r="AU150" s="18" t="s">
        <v>87</v>
      </c>
    </row>
    <row r="151" s="13" customFormat="1">
      <c r="A151" s="13"/>
      <c r="B151" s="240"/>
      <c r="C151" s="241"/>
      <c r="D151" s="242" t="s">
        <v>184</v>
      </c>
      <c r="E151" s="243" t="s">
        <v>1</v>
      </c>
      <c r="F151" s="244" t="s">
        <v>1399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184</v>
      </c>
      <c r="AU151" s="250" t="s">
        <v>87</v>
      </c>
      <c r="AV151" s="13" t="s">
        <v>85</v>
      </c>
      <c r="AW151" s="13" t="s">
        <v>32</v>
      </c>
      <c r="AX151" s="13" t="s">
        <v>77</v>
      </c>
      <c r="AY151" s="250" t="s">
        <v>175</v>
      </c>
    </row>
    <row r="152" s="14" customFormat="1">
      <c r="A152" s="14"/>
      <c r="B152" s="251"/>
      <c r="C152" s="252"/>
      <c r="D152" s="242" t="s">
        <v>184</v>
      </c>
      <c r="E152" s="253" t="s">
        <v>1</v>
      </c>
      <c r="F152" s="254" t="s">
        <v>85</v>
      </c>
      <c r="G152" s="252"/>
      <c r="H152" s="255">
        <v>1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184</v>
      </c>
      <c r="AU152" s="261" t="s">
        <v>87</v>
      </c>
      <c r="AV152" s="14" t="s">
        <v>87</v>
      </c>
      <c r="AW152" s="14" t="s">
        <v>32</v>
      </c>
      <c r="AX152" s="14" t="s">
        <v>85</v>
      </c>
      <c r="AY152" s="261" t="s">
        <v>175</v>
      </c>
    </row>
    <row r="153" s="12" customFormat="1" ht="22.8" customHeight="1">
      <c r="A153" s="12"/>
      <c r="B153" s="211"/>
      <c r="C153" s="212"/>
      <c r="D153" s="213" t="s">
        <v>76</v>
      </c>
      <c r="E153" s="225" t="s">
        <v>220</v>
      </c>
      <c r="F153" s="225" t="s">
        <v>721</v>
      </c>
      <c r="G153" s="212"/>
      <c r="H153" s="212"/>
      <c r="I153" s="215"/>
      <c r="J153" s="226">
        <f>BK153</f>
        <v>0</v>
      </c>
      <c r="K153" s="212"/>
      <c r="L153" s="217"/>
      <c r="M153" s="218"/>
      <c r="N153" s="219"/>
      <c r="O153" s="219"/>
      <c r="P153" s="220">
        <f>SUM(P154:P420)</f>
        <v>0</v>
      </c>
      <c r="Q153" s="219"/>
      <c r="R153" s="220">
        <f>SUM(R154:R420)</f>
        <v>11.755394970000001</v>
      </c>
      <c r="S153" s="219"/>
      <c r="T153" s="221">
        <f>SUM(T154:T420)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85</v>
      </c>
      <c r="AT153" s="223" t="s">
        <v>76</v>
      </c>
      <c r="AU153" s="223" t="s">
        <v>85</v>
      </c>
      <c r="AY153" s="222" t="s">
        <v>175</v>
      </c>
      <c r="BK153" s="224">
        <f>SUM(BK154:BK420)</f>
        <v>0</v>
      </c>
    </row>
    <row r="154" s="2" customFormat="1" ht="24.15" customHeight="1">
      <c r="A154" s="39"/>
      <c r="B154" s="40"/>
      <c r="C154" s="227" t="s">
        <v>220</v>
      </c>
      <c r="D154" s="227" t="s">
        <v>177</v>
      </c>
      <c r="E154" s="228" t="s">
        <v>1400</v>
      </c>
      <c r="F154" s="229" t="s">
        <v>1401</v>
      </c>
      <c r="G154" s="230" t="s">
        <v>180</v>
      </c>
      <c r="H154" s="231">
        <v>7.1929999999999996</v>
      </c>
      <c r="I154" s="232"/>
      <c r="J154" s="233">
        <f>ROUND(I154*H154,2)</f>
        <v>0</v>
      </c>
      <c r="K154" s="229" t="s">
        <v>181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0.00013999999999999999</v>
      </c>
      <c r="R154" s="236">
        <f>Q154*H154</f>
        <v>0.00100702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182</v>
      </c>
      <c r="AT154" s="238" t="s">
        <v>177</v>
      </c>
      <c r="AU154" s="238" t="s">
        <v>87</v>
      </c>
      <c r="AY154" s="18" t="s">
        <v>175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182</v>
      </c>
      <c r="BM154" s="238" t="s">
        <v>1402</v>
      </c>
    </row>
    <row r="155" s="13" customFormat="1">
      <c r="A155" s="13"/>
      <c r="B155" s="240"/>
      <c r="C155" s="241"/>
      <c r="D155" s="242" t="s">
        <v>184</v>
      </c>
      <c r="E155" s="243" t="s">
        <v>1</v>
      </c>
      <c r="F155" s="244" t="s">
        <v>1403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184</v>
      </c>
      <c r="AU155" s="250" t="s">
        <v>87</v>
      </c>
      <c r="AV155" s="13" t="s">
        <v>85</v>
      </c>
      <c r="AW155" s="13" t="s">
        <v>32</v>
      </c>
      <c r="AX155" s="13" t="s">
        <v>77</v>
      </c>
      <c r="AY155" s="250" t="s">
        <v>175</v>
      </c>
    </row>
    <row r="156" s="14" customFormat="1">
      <c r="A156" s="14"/>
      <c r="B156" s="251"/>
      <c r="C156" s="252"/>
      <c r="D156" s="242" t="s">
        <v>184</v>
      </c>
      <c r="E156" s="253" t="s">
        <v>1</v>
      </c>
      <c r="F156" s="254" t="s">
        <v>1404</v>
      </c>
      <c r="G156" s="252"/>
      <c r="H156" s="255">
        <v>7.1929999999999996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184</v>
      </c>
      <c r="AU156" s="261" t="s">
        <v>87</v>
      </c>
      <c r="AV156" s="14" t="s">
        <v>87</v>
      </c>
      <c r="AW156" s="14" t="s">
        <v>32</v>
      </c>
      <c r="AX156" s="14" t="s">
        <v>85</v>
      </c>
      <c r="AY156" s="261" t="s">
        <v>175</v>
      </c>
    </row>
    <row r="157" s="2" customFormat="1" ht="37.8" customHeight="1">
      <c r="A157" s="39"/>
      <c r="B157" s="40"/>
      <c r="C157" s="227" t="s">
        <v>225</v>
      </c>
      <c r="D157" s="227" t="s">
        <v>177</v>
      </c>
      <c r="E157" s="228" t="s">
        <v>1405</v>
      </c>
      <c r="F157" s="229" t="s">
        <v>1406</v>
      </c>
      <c r="G157" s="230" t="s">
        <v>180</v>
      </c>
      <c r="H157" s="231">
        <v>1.9350000000000001</v>
      </c>
      <c r="I157" s="232"/>
      <c r="J157" s="233">
        <f>ROUND(I157*H157,2)</f>
        <v>0</v>
      </c>
      <c r="K157" s="229" t="s">
        <v>181</v>
      </c>
      <c r="L157" s="45"/>
      <c r="M157" s="234" t="s">
        <v>1</v>
      </c>
      <c r="N157" s="235" t="s">
        <v>42</v>
      </c>
      <c r="O157" s="92"/>
      <c r="P157" s="236">
        <f>O157*H157</f>
        <v>0</v>
      </c>
      <c r="Q157" s="236">
        <v>0.0082900000000000005</v>
      </c>
      <c r="R157" s="236">
        <f>Q157*H157</f>
        <v>0.016041150000000001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182</v>
      </c>
      <c r="AT157" s="238" t="s">
        <v>177</v>
      </c>
      <c r="AU157" s="238" t="s">
        <v>87</v>
      </c>
      <c r="AY157" s="18" t="s">
        <v>175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182</v>
      </c>
      <c r="BM157" s="238" t="s">
        <v>1407</v>
      </c>
    </row>
    <row r="158" s="13" customFormat="1">
      <c r="A158" s="13"/>
      <c r="B158" s="240"/>
      <c r="C158" s="241"/>
      <c r="D158" s="242" t="s">
        <v>184</v>
      </c>
      <c r="E158" s="243" t="s">
        <v>1</v>
      </c>
      <c r="F158" s="244" t="s">
        <v>1408</v>
      </c>
      <c r="G158" s="241"/>
      <c r="H158" s="243" t="s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184</v>
      </c>
      <c r="AU158" s="250" t="s">
        <v>87</v>
      </c>
      <c r="AV158" s="13" t="s">
        <v>85</v>
      </c>
      <c r="AW158" s="13" t="s">
        <v>32</v>
      </c>
      <c r="AX158" s="13" t="s">
        <v>77</v>
      </c>
      <c r="AY158" s="250" t="s">
        <v>175</v>
      </c>
    </row>
    <row r="159" s="13" customFormat="1">
      <c r="A159" s="13"/>
      <c r="B159" s="240"/>
      <c r="C159" s="241"/>
      <c r="D159" s="242" t="s">
        <v>184</v>
      </c>
      <c r="E159" s="243" t="s">
        <v>1</v>
      </c>
      <c r="F159" s="244" t="s">
        <v>969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184</v>
      </c>
      <c r="AU159" s="250" t="s">
        <v>87</v>
      </c>
      <c r="AV159" s="13" t="s">
        <v>85</v>
      </c>
      <c r="AW159" s="13" t="s">
        <v>32</v>
      </c>
      <c r="AX159" s="13" t="s">
        <v>77</v>
      </c>
      <c r="AY159" s="250" t="s">
        <v>175</v>
      </c>
    </row>
    <row r="160" s="14" customFormat="1">
      <c r="A160" s="14"/>
      <c r="B160" s="251"/>
      <c r="C160" s="252"/>
      <c r="D160" s="242" t="s">
        <v>184</v>
      </c>
      <c r="E160" s="253" t="s">
        <v>1</v>
      </c>
      <c r="F160" s="254" t="s">
        <v>1409</v>
      </c>
      <c r="G160" s="252"/>
      <c r="H160" s="255">
        <v>1.1699999999999999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184</v>
      </c>
      <c r="AU160" s="261" t="s">
        <v>87</v>
      </c>
      <c r="AV160" s="14" t="s">
        <v>87</v>
      </c>
      <c r="AW160" s="14" t="s">
        <v>32</v>
      </c>
      <c r="AX160" s="14" t="s">
        <v>77</v>
      </c>
      <c r="AY160" s="261" t="s">
        <v>175</v>
      </c>
    </row>
    <row r="161" s="14" customFormat="1">
      <c r="A161" s="14"/>
      <c r="B161" s="251"/>
      <c r="C161" s="252"/>
      <c r="D161" s="242" t="s">
        <v>184</v>
      </c>
      <c r="E161" s="253" t="s">
        <v>1</v>
      </c>
      <c r="F161" s="254" t="s">
        <v>1410</v>
      </c>
      <c r="G161" s="252"/>
      <c r="H161" s="255">
        <v>0.76500000000000001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184</v>
      </c>
      <c r="AU161" s="261" t="s">
        <v>87</v>
      </c>
      <c r="AV161" s="14" t="s">
        <v>87</v>
      </c>
      <c r="AW161" s="14" t="s">
        <v>32</v>
      </c>
      <c r="AX161" s="14" t="s">
        <v>77</v>
      </c>
      <c r="AY161" s="261" t="s">
        <v>175</v>
      </c>
    </row>
    <row r="162" s="15" customFormat="1">
      <c r="A162" s="15"/>
      <c r="B162" s="262"/>
      <c r="C162" s="263"/>
      <c r="D162" s="242" t="s">
        <v>184</v>
      </c>
      <c r="E162" s="264" t="s">
        <v>1</v>
      </c>
      <c r="F162" s="265" t="s">
        <v>191</v>
      </c>
      <c r="G162" s="263"/>
      <c r="H162" s="266">
        <v>1.9350000000000001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2" t="s">
        <v>184</v>
      </c>
      <c r="AU162" s="272" t="s">
        <v>87</v>
      </c>
      <c r="AV162" s="15" t="s">
        <v>182</v>
      </c>
      <c r="AW162" s="15" t="s">
        <v>32</v>
      </c>
      <c r="AX162" s="15" t="s">
        <v>85</v>
      </c>
      <c r="AY162" s="272" t="s">
        <v>175</v>
      </c>
    </row>
    <row r="163" s="2" customFormat="1" ht="16.5" customHeight="1">
      <c r="A163" s="39"/>
      <c r="B163" s="40"/>
      <c r="C163" s="291" t="s">
        <v>230</v>
      </c>
      <c r="D163" s="291" t="s">
        <v>587</v>
      </c>
      <c r="E163" s="292" t="s">
        <v>1411</v>
      </c>
      <c r="F163" s="293" t="s">
        <v>1412</v>
      </c>
      <c r="G163" s="294" t="s">
        <v>180</v>
      </c>
      <c r="H163" s="295">
        <v>2.129</v>
      </c>
      <c r="I163" s="296"/>
      <c r="J163" s="297">
        <f>ROUND(I163*H163,2)</f>
        <v>0</v>
      </c>
      <c r="K163" s="293" t="s">
        <v>181</v>
      </c>
      <c r="L163" s="298"/>
      <c r="M163" s="299" t="s">
        <v>1</v>
      </c>
      <c r="N163" s="300" t="s">
        <v>42</v>
      </c>
      <c r="O163" s="92"/>
      <c r="P163" s="236">
        <f>O163*H163</f>
        <v>0</v>
      </c>
      <c r="Q163" s="236">
        <v>0.00029999999999999997</v>
      </c>
      <c r="R163" s="236">
        <f>Q163*H163</f>
        <v>0.00063869999999999997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230</v>
      </c>
      <c r="AT163" s="238" t="s">
        <v>587</v>
      </c>
      <c r="AU163" s="238" t="s">
        <v>87</v>
      </c>
      <c r="AY163" s="18" t="s">
        <v>175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182</v>
      </c>
      <c r="BM163" s="238" t="s">
        <v>1413</v>
      </c>
    </row>
    <row r="164" s="14" customFormat="1">
      <c r="A164" s="14"/>
      <c r="B164" s="251"/>
      <c r="C164" s="252"/>
      <c r="D164" s="242" t="s">
        <v>184</v>
      </c>
      <c r="E164" s="253" t="s">
        <v>1</v>
      </c>
      <c r="F164" s="254" t="s">
        <v>1414</v>
      </c>
      <c r="G164" s="252"/>
      <c r="H164" s="255">
        <v>1.9350000000000001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184</v>
      </c>
      <c r="AU164" s="261" t="s">
        <v>87</v>
      </c>
      <c r="AV164" s="14" t="s">
        <v>87</v>
      </c>
      <c r="AW164" s="14" t="s">
        <v>32</v>
      </c>
      <c r="AX164" s="14" t="s">
        <v>85</v>
      </c>
      <c r="AY164" s="261" t="s">
        <v>175</v>
      </c>
    </row>
    <row r="165" s="14" customFormat="1">
      <c r="A165" s="14"/>
      <c r="B165" s="251"/>
      <c r="C165" s="252"/>
      <c r="D165" s="242" t="s">
        <v>184</v>
      </c>
      <c r="E165" s="252"/>
      <c r="F165" s="254" t="s">
        <v>1415</v>
      </c>
      <c r="G165" s="252"/>
      <c r="H165" s="255">
        <v>2.129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184</v>
      </c>
      <c r="AU165" s="261" t="s">
        <v>87</v>
      </c>
      <c r="AV165" s="14" t="s">
        <v>87</v>
      </c>
      <c r="AW165" s="14" t="s">
        <v>4</v>
      </c>
      <c r="AX165" s="14" t="s">
        <v>85</v>
      </c>
      <c r="AY165" s="261" t="s">
        <v>175</v>
      </c>
    </row>
    <row r="166" s="2" customFormat="1" ht="37.8" customHeight="1">
      <c r="A166" s="39"/>
      <c r="B166" s="40"/>
      <c r="C166" s="227" t="s">
        <v>199</v>
      </c>
      <c r="D166" s="227" t="s">
        <v>177</v>
      </c>
      <c r="E166" s="228" t="s">
        <v>1416</v>
      </c>
      <c r="F166" s="229" t="s">
        <v>1417</v>
      </c>
      <c r="G166" s="230" t="s">
        <v>180</v>
      </c>
      <c r="H166" s="231">
        <v>5.258</v>
      </c>
      <c r="I166" s="232"/>
      <c r="J166" s="233">
        <f>ROUND(I166*H166,2)</f>
        <v>0</v>
      </c>
      <c r="K166" s="229" t="s">
        <v>181</v>
      </c>
      <c r="L166" s="45"/>
      <c r="M166" s="234" t="s">
        <v>1</v>
      </c>
      <c r="N166" s="235" t="s">
        <v>42</v>
      </c>
      <c r="O166" s="92"/>
      <c r="P166" s="236">
        <f>O166*H166</f>
        <v>0</v>
      </c>
      <c r="Q166" s="236">
        <v>0.0083899999999999999</v>
      </c>
      <c r="R166" s="236">
        <f>Q166*H166</f>
        <v>0.04411462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182</v>
      </c>
      <c r="AT166" s="238" t="s">
        <v>177</v>
      </c>
      <c r="AU166" s="238" t="s">
        <v>87</v>
      </c>
      <c r="AY166" s="18" t="s">
        <v>175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182</v>
      </c>
      <c r="BM166" s="238" t="s">
        <v>1418</v>
      </c>
    </row>
    <row r="167" s="13" customFormat="1">
      <c r="A167" s="13"/>
      <c r="B167" s="240"/>
      <c r="C167" s="241"/>
      <c r="D167" s="242" t="s">
        <v>184</v>
      </c>
      <c r="E167" s="243" t="s">
        <v>1</v>
      </c>
      <c r="F167" s="244" t="s">
        <v>1419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184</v>
      </c>
      <c r="AU167" s="250" t="s">
        <v>87</v>
      </c>
      <c r="AV167" s="13" t="s">
        <v>85</v>
      </c>
      <c r="AW167" s="13" t="s">
        <v>32</v>
      </c>
      <c r="AX167" s="13" t="s">
        <v>77</v>
      </c>
      <c r="AY167" s="250" t="s">
        <v>175</v>
      </c>
    </row>
    <row r="168" s="14" customFormat="1">
      <c r="A168" s="14"/>
      <c r="B168" s="251"/>
      <c r="C168" s="252"/>
      <c r="D168" s="242" t="s">
        <v>184</v>
      </c>
      <c r="E168" s="253" t="s">
        <v>1</v>
      </c>
      <c r="F168" s="254" t="s">
        <v>1420</v>
      </c>
      <c r="G168" s="252"/>
      <c r="H168" s="255">
        <v>1.6599999999999999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184</v>
      </c>
      <c r="AU168" s="261" t="s">
        <v>87</v>
      </c>
      <c r="AV168" s="14" t="s">
        <v>87</v>
      </c>
      <c r="AW168" s="14" t="s">
        <v>32</v>
      </c>
      <c r="AX168" s="14" t="s">
        <v>77</v>
      </c>
      <c r="AY168" s="261" t="s">
        <v>175</v>
      </c>
    </row>
    <row r="169" s="14" customFormat="1">
      <c r="A169" s="14"/>
      <c r="B169" s="251"/>
      <c r="C169" s="252"/>
      <c r="D169" s="242" t="s">
        <v>184</v>
      </c>
      <c r="E169" s="253" t="s">
        <v>1</v>
      </c>
      <c r="F169" s="254" t="s">
        <v>1421</v>
      </c>
      <c r="G169" s="252"/>
      <c r="H169" s="255">
        <v>0.91500000000000004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184</v>
      </c>
      <c r="AU169" s="261" t="s">
        <v>87</v>
      </c>
      <c r="AV169" s="14" t="s">
        <v>87</v>
      </c>
      <c r="AW169" s="14" t="s">
        <v>32</v>
      </c>
      <c r="AX169" s="14" t="s">
        <v>77</v>
      </c>
      <c r="AY169" s="261" t="s">
        <v>175</v>
      </c>
    </row>
    <row r="170" s="14" customFormat="1">
      <c r="A170" s="14"/>
      <c r="B170" s="251"/>
      <c r="C170" s="252"/>
      <c r="D170" s="242" t="s">
        <v>184</v>
      </c>
      <c r="E170" s="253" t="s">
        <v>1</v>
      </c>
      <c r="F170" s="254" t="s">
        <v>1422</v>
      </c>
      <c r="G170" s="252"/>
      <c r="H170" s="255">
        <v>1.7430000000000001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184</v>
      </c>
      <c r="AU170" s="261" t="s">
        <v>87</v>
      </c>
      <c r="AV170" s="14" t="s">
        <v>87</v>
      </c>
      <c r="AW170" s="14" t="s">
        <v>32</v>
      </c>
      <c r="AX170" s="14" t="s">
        <v>77</v>
      </c>
      <c r="AY170" s="261" t="s">
        <v>175</v>
      </c>
    </row>
    <row r="171" s="14" customFormat="1">
      <c r="A171" s="14"/>
      <c r="B171" s="251"/>
      <c r="C171" s="252"/>
      <c r="D171" s="242" t="s">
        <v>184</v>
      </c>
      <c r="E171" s="253" t="s">
        <v>1</v>
      </c>
      <c r="F171" s="254" t="s">
        <v>1423</v>
      </c>
      <c r="G171" s="252"/>
      <c r="H171" s="255">
        <v>0.93999999999999995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184</v>
      </c>
      <c r="AU171" s="261" t="s">
        <v>87</v>
      </c>
      <c r="AV171" s="14" t="s">
        <v>87</v>
      </c>
      <c r="AW171" s="14" t="s">
        <v>32</v>
      </c>
      <c r="AX171" s="14" t="s">
        <v>77</v>
      </c>
      <c r="AY171" s="261" t="s">
        <v>175</v>
      </c>
    </row>
    <row r="172" s="15" customFormat="1">
      <c r="A172" s="15"/>
      <c r="B172" s="262"/>
      <c r="C172" s="263"/>
      <c r="D172" s="242" t="s">
        <v>184</v>
      </c>
      <c r="E172" s="264" t="s">
        <v>1</v>
      </c>
      <c r="F172" s="265" t="s">
        <v>191</v>
      </c>
      <c r="G172" s="263"/>
      <c r="H172" s="266">
        <v>5.258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2" t="s">
        <v>184</v>
      </c>
      <c r="AU172" s="272" t="s">
        <v>87</v>
      </c>
      <c r="AV172" s="15" t="s">
        <v>182</v>
      </c>
      <c r="AW172" s="15" t="s">
        <v>32</v>
      </c>
      <c r="AX172" s="15" t="s">
        <v>85</v>
      </c>
      <c r="AY172" s="272" t="s">
        <v>175</v>
      </c>
    </row>
    <row r="173" s="2" customFormat="1" ht="16.5" customHeight="1">
      <c r="A173" s="39"/>
      <c r="B173" s="40"/>
      <c r="C173" s="291" t="s">
        <v>238</v>
      </c>
      <c r="D173" s="291" t="s">
        <v>587</v>
      </c>
      <c r="E173" s="292" t="s">
        <v>1424</v>
      </c>
      <c r="F173" s="293" t="s">
        <v>1425</v>
      </c>
      <c r="G173" s="294" t="s">
        <v>180</v>
      </c>
      <c r="H173" s="295">
        <v>5.7839999999999998</v>
      </c>
      <c r="I173" s="296"/>
      <c r="J173" s="297">
        <f>ROUND(I173*H173,2)</f>
        <v>0</v>
      </c>
      <c r="K173" s="293" t="s">
        <v>181</v>
      </c>
      <c r="L173" s="298"/>
      <c r="M173" s="299" t="s">
        <v>1</v>
      </c>
      <c r="N173" s="300" t="s">
        <v>42</v>
      </c>
      <c r="O173" s="92"/>
      <c r="P173" s="236">
        <f>O173*H173</f>
        <v>0</v>
      </c>
      <c r="Q173" s="236">
        <v>0.00075000000000000002</v>
      </c>
      <c r="R173" s="236">
        <f>Q173*H173</f>
        <v>0.0043379999999999998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230</v>
      </c>
      <c r="AT173" s="238" t="s">
        <v>587</v>
      </c>
      <c r="AU173" s="238" t="s">
        <v>87</v>
      </c>
      <c r="AY173" s="18" t="s">
        <v>175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182</v>
      </c>
      <c r="BM173" s="238" t="s">
        <v>1426</v>
      </c>
    </row>
    <row r="174" s="14" customFormat="1">
      <c r="A174" s="14"/>
      <c r="B174" s="251"/>
      <c r="C174" s="252"/>
      <c r="D174" s="242" t="s">
        <v>184</v>
      </c>
      <c r="E174" s="253" t="s">
        <v>1</v>
      </c>
      <c r="F174" s="254" t="s">
        <v>1427</v>
      </c>
      <c r="G174" s="252"/>
      <c r="H174" s="255">
        <v>5.258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184</v>
      </c>
      <c r="AU174" s="261" t="s">
        <v>87</v>
      </c>
      <c r="AV174" s="14" t="s">
        <v>87</v>
      </c>
      <c r="AW174" s="14" t="s">
        <v>32</v>
      </c>
      <c r="AX174" s="14" t="s">
        <v>85</v>
      </c>
      <c r="AY174" s="261" t="s">
        <v>175</v>
      </c>
    </row>
    <row r="175" s="14" customFormat="1">
      <c r="A175" s="14"/>
      <c r="B175" s="251"/>
      <c r="C175" s="252"/>
      <c r="D175" s="242" t="s">
        <v>184</v>
      </c>
      <c r="E175" s="252"/>
      <c r="F175" s="254" t="s">
        <v>1428</v>
      </c>
      <c r="G175" s="252"/>
      <c r="H175" s="255">
        <v>5.7839999999999998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184</v>
      </c>
      <c r="AU175" s="261" t="s">
        <v>87</v>
      </c>
      <c r="AV175" s="14" t="s">
        <v>87</v>
      </c>
      <c r="AW175" s="14" t="s">
        <v>4</v>
      </c>
      <c r="AX175" s="14" t="s">
        <v>85</v>
      </c>
      <c r="AY175" s="261" t="s">
        <v>175</v>
      </c>
    </row>
    <row r="176" s="2" customFormat="1" ht="24.15" customHeight="1">
      <c r="A176" s="39"/>
      <c r="B176" s="40"/>
      <c r="C176" s="227" t="s">
        <v>262</v>
      </c>
      <c r="D176" s="227" t="s">
        <v>177</v>
      </c>
      <c r="E176" s="228" t="s">
        <v>1429</v>
      </c>
      <c r="F176" s="229" t="s">
        <v>1430</v>
      </c>
      <c r="G176" s="230" t="s">
        <v>180</v>
      </c>
      <c r="H176" s="231">
        <v>5.258</v>
      </c>
      <c r="I176" s="232"/>
      <c r="J176" s="233">
        <f>ROUND(I176*H176,2)</f>
        <v>0</v>
      </c>
      <c r="K176" s="229" t="s">
        <v>181</v>
      </c>
      <c r="L176" s="45"/>
      <c r="M176" s="234" t="s">
        <v>1</v>
      </c>
      <c r="N176" s="235" t="s">
        <v>42</v>
      </c>
      <c r="O176" s="92"/>
      <c r="P176" s="236">
        <f>O176*H176</f>
        <v>0</v>
      </c>
      <c r="Q176" s="236">
        <v>0.01457</v>
      </c>
      <c r="R176" s="236">
        <f>Q176*H176</f>
        <v>0.076609059999999993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182</v>
      </c>
      <c r="AT176" s="238" t="s">
        <v>177</v>
      </c>
      <c r="AU176" s="238" t="s">
        <v>87</v>
      </c>
      <c r="AY176" s="18" t="s">
        <v>175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182</v>
      </c>
      <c r="BM176" s="238" t="s">
        <v>1431</v>
      </c>
    </row>
    <row r="177" s="14" customFormat="1">
      <c r="A177" s="14"/>
      <c r="B177" s="251"/>
      <c r="C177" s="252"/>
      <c r="D177" s="242" t="s">
        <v>184</v>
      </c>
      <c r="E177" s="253" t="s">
        <v>1</v>
      </c>
      <c r="F177" s="254" t="s">
        <v>1427</v>
      </c>
      <c r="G177" s="252"/>
      <c r="H177" s="255">
        <v>5.258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184</v>
      </c>
      <c r="AU177" s="261" t="s">
        <v>87</v>
      </c>
      <c r="AV177" s="14" t="s">
        <v>87</v>
      </c>
      <c r="AW177" s="14" t="s">
        <v>32</v>
      </c>
      <c r="AX177" s="14" t="s">
        <v>85</v>
      </c>
      <c r="AY177" s="261" t="s">
        <v>175</v>
      </c>
    </row>
    <row r="178" s="2" customFormat="1" ht="16.5" customHeight="1">
      <c r="A178" s="39"/>
      <c r="B178" s="40"/>
      <c r="C178" s="227" t="s">
        <v>267</v>
      </c>
      <c r="D178" s="227" t="s">
        <v>177</v>
      </c>
      <c r="E178" s="228" t="s">
        <v>1432</v>
      </c>
      <c r="F178" s="229" t="s">
        <v>1433</v>
      </c>
      <c r="G178" s="230" t="s">
        <v>180</v>
      </c>
      <c r="H178" s="231">
        <v>7.1929999999999996</v>
      </c>
      <c r="I178" s="232"/>
      <c r="J178" s="233">
        <f>ROUND(I178*H178,2)</f>
        <v>0</v>
      </c>
      <c r="K178" s="229" t="s">
        <v>271</v>
      </c>
      <c r="L178" s="45"/>
      <c r="M178" s="234" t="s">
        <v>1</v>
      </c>
      <c r="N178" s="235" t="s">
        <v>42</v>
      </c>
      <c r="O178" s="92"/>
      <c r="P178" s="236">
        <f>O178*H178</f>
        <v>0</v>
      </c>
      <c r="Q178" s="236">
        <v>0.0028500000000000001</v>
      </c>
      <c r="R178" s="236">
        <f>Q178*H178</f>
        <v>0.020500049999999999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182</v>
      </c>
      <c r="AT178" s="238" t="s">
        <v>177</v>
      </c>
      <c r="AU178" s="238" t="s">
        <v>87</v>
      </c>
      <c r="AY178" s="18" t="s">
        <v>175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182</v>
      </c>
      <c r="BM178" s="238" t="s">
        <v>1434</v>
      </c>
    </row>
    <row r="179" s="2" customFormat="1">
      <c r="A179" s="39"/>
      <c r="B179" s="40"/>
      <c r="C179" s="41"/>
      <c r="D179" s="242" t="s">
        <v>273</v>
      </c>
      <c r="E179" s="41"/>
      <c r="F179" s="284" t="s">
        <v>1435</v>
      </c>
      <c r="G179" s="41"/>
      <c r="H179" s="41"/>
      <c r="I179" s="285"/>
      <c r="J179" s="41"/>
      <c r="K179" s="41"/>
      <c r="L179" s="45"/>
      <c r="M179" s="286"/>
      <c r="N179" s="28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273</v>
      </c>
      <c r="AU179" s="18" t="s">
        <v>87</v>
      </c>
    </row>
    <row r="180" s="14" customFormat="1">
      <c r="A180" s="14"/>
      <c r="B180" s="251"/>
      <c r="C180" s="252"/>
      <c r="D180" s="242" t="s">
        <v>184</v>
      </c>
      <c r="E180" s="253" t="s">
        <v>1</v>
      </c>
      <c r="F180" s="254" t="s">
        <v>1404</v>
      </c>
      <c r="G180" s="252"/>
      <c r="H180" s="255">
        <v>7.1929999999999996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184</v>
      </c>
      <c r="AU180" s="261" t="s">
        <v>87</v>
      </c>
      <c r="AV180" s="14" t="s">
        <v>87</v>
      </c>
      <c r="AW180" s="14" t="s">
        <v>32</v>
      </c>
      <c r="AX180" s="14" t="s">
        <v>85</v>
      </c>
      <c r="AY180" s="261" t="s">
        <v>175</v>
      </c>
    </row>
    <row r="181" s="2" customFormat="1" ht="16.5" customHeight="1">
      <c r="A181" s="39"/>
      <c r="B181" s="40"/>
      <c r="C181" s="227" t="s">
        <v>276</v>
      </c>
      <c r="D181" s="227" t="s">
        <v>177</v>
      </c>
      <c r="E181" s="228" t="s">
        <v>1436</v>
      </c>
      <c r="F181" s="229" t="s">
        <v>1437</v>
      </c>
      <c r="G181" s="230" t="s">
        <v>180</v>
      </c>
      <c r="H181" s="231">
        <v>493.382</v>
      </c>
      <c r="I181" s="232"/>
      <c r="J181" s="233">
        <f>ROUND(I181*H181,2)</f>
        <v>0</v>
      </c>
      <c r="K181" s="229" t="s">
        <v>181</v>
      </c>
      <c r="L181" s="45"/>
      <c r="M181" s="234" t="s">
        <v>1</v>
      </c>
      <c r="N181" s="235" t="s">
        <v>42</v>
      </c>
      <c r="O181" s="92"/>
      <c r="P181" s="236">
        <f>O181*H181</f>
        <v>0</v>
      </c>
      <c r="Q181" s="236">
        <v>0.00025999999999999998</v>
      </c>
      <c r="R181" s="236">
        <f>Q181*H181</f>
        <v>0.12827932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182</v>
      </c>
      <c r="AT181" s="238" t="s">
        <v>177</v>
      </c>
      <c r="AU181" s="238" t="s">
        <v>87</v>
      </c>
      <c r="AY181" s="18" t="s">
        <v>175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182</v>
      </c>
      <c r="BM181" s="238" t="s">
        <v>1438</v>
      </c>
    </row>
    <row r="182" s="13" customFormat="1">
      <c r="A182" s="13"/>
      <c r="B182" s="240"/>
      <c r="C182" s="241"/>
      <c r="D182" s="242" t="s">
        <v>184</v>
      </c>
      <c r="E182" s="243" t="s">
        <v>1</v>
      </c>
      <c r="F182" s="244" t="s">
        <v>1439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184</v>
      </c>
      <c r="AU182" s="250" t="s">
        <v>87</v>
      </c>
      <c r="AV182" s="13" t="s">
        <v>85</v>
      </c>
      <c r="AW182" s="13" t="s">
        <v>32</v>
      </c>
      <c r="AX182" s="13" t="s">
        <v>77</v>
      </c>
      <c r="AY182" s="250" t="s">
        <v>175</v>
      </c>
    </row>
    <row r="183" s="14" customFormat="1">
      <c r="A183" s="14"/>
      <c r="B183" s="251"/>
      <c r="C183" s="252"/>
      <c r="D183" s="242" t="s">
        <v>184</v>
      </c>
      <c r="E183" s="253" t="s">
        <v>1</v>
      </c>
      <c r="F183" s="254" t="s">
        <v>1440</v>
      </c>
      <c r="G183" s="252"/>
      <c r="H183" s="255">
        <v>35.520000000000003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184</v>
      </c>
      <c r="AU183" s="261" t="s">
        <v>87</v>
      </c>
      <c r="AV183" s="14" t="s">
        <v>87</v>
      </c>
      <c r="AW183" s="14" t="s">
        <v>32</v>
      </c>
      <c r="AX183" s="14" t="s">
        <v>77</v>
      </c>
      <c r="AY183" s="261" t="s">
        <v>175</v>
      </c>
    </row>
    <row r="184" s="13" customFormat="1">
      <c r="A184" s="13"/>
      <c r="B184" s="240"/>
      <c r="C184" s="241"/>
      <c r="D184" s="242" t="s">
        <v>184</v>
      </c>
      <c r="E184" s="243" t="s">
        <v>1</v>
      </c>
      <c r="F184" s="244" t="s">
        <v>1441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184</v>
      </c>
      <c r="AU184" s="250" t="s">
        <v>87</v>
      </c>
      <c r="AV184" s="13" t="s">
        <v>85</v>
      </c>
      <c r="AW184" s="13" t="s">
        <v>32</v>
      </c>
      <c r="AX184" s="13" t="s">
        <v>77</v>
      </c>
      <c r="AY184" s="250" t="s">
        <v>175</v>
      </c>
    </row>
    <row r="185" s="14" customFormat="1">
      <c r="A185" s="14"/>
      <c r="B185" s="251"/>
      <c r="C185" s="252"/>
      <c r="D185" s="242" t="s">
        <v>184</v>
      </c>
      <c r="E185" s="253" t="s">
        <v>1</v>
      </c>
      <c r="F185" s="254" t="s">
        <v>1442</v>
      </c>
      <c r="G185" s="252"/>
      <c r="H185" s="255">
        <v>404.09199999999998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184</v>
      </c>
      <c r="AU185" s="261" t="s">
        <v>87</v>
      </c>
      <c r="AV185" s="14" t="s">
        <v>87</v>
      </c>
      <c r="AW185" s="14" t="s">
        <v>32</v>
      </c>
      <c r="AX185" s="14" t="s">
        <v>77</v>
      </c>
      <c r="AY185" s="261" t="s">
        <v>175</v>
      </c>
    </row>
    <row r="186" s="13" customFormat="1">
      <c r="A186" s="13"/>
      <c r="B186" s="240"/>
      <c r="C186" s="241"/>
      <c r="D186" s="242" t="s">
        <v>184</v>
      </c>
      <c r="E186" s="243" t="s">
        <v>1</v>
      </c>
      <c r="F186" s="244" t="s">
        <v>1443</v>
      </c>
      <c r="G186" s="241"/>
      <c r="H186" s="243" t="s">
        <v>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184</v>
      </c>
      <c r="AU186" s="250" t="s">
        <v>87</v>
      </c>
      <c r="AV186" s="13" t="s">
        <v>85</v>
      </c>
      <c r="AW186" s="13" t="s">
        <v>32</v>
      </c>
      <c r="AX186" s="13" t="s">
        <v>77</v>
      </c>
      <c r="AY186" s="250" t="s">
        <v>175</v>
      </c>
    </row>
    <row r="187" s="14" customFormat="1">
      <c r="A187" s="14"/>
      <c r="B187" s="251"/>
      <c r="C187" s="252"/>
      <c r="D187" s="242" t="s">
        <v>184</v>
      </c>
      <c r="E187" s="253" t="s">
        <v>1</v>
      </c>
      <c r="F187" s="254" t="s">
        <v>1444</v>
      </c>
      <c r="G187" s="252"/>
      <c r="H187" s="255">
        <v>11.428000000000001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184</v>
      </c>
      <c r="AU187" s="261" t="s">
        <v>87</v>
      </c>
      <c r="AV187" s="14" t="s">
        <v>87</v>
      </c>
      <c r="AW187" s="14" t="s">
        <v>32</v>
      </c>
      <c r="AX187" s="14" t="s">
        <v>77</v>
      </c>
      <c r="AY187" s="261" t="s">
        <v>175</v>
      </c>
    </row>
    <row r="188" s="13" customFormat="1">
      <c r="A188" s="13"/>
      <c r="B188" s="240"/>
      <c r="C188" s="241"/>
      <c r="D188" s="242" t="s">
        <v>184</v>
      </c>
      <c r="E188" s="243" t="s">
        <v>1</v>
      </c>
      <c r="F188" s="244" t="s">
        <v>1445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184</v>
      </c>
      <c r="AU188" s="250" t="s">
        <v>87</v>
      </c>
      <c r="AV188" s="13" t="s">
        <v>85</v>
      </c>
      <c r="AW188" s="13" t="s">
        <v>32</v>
      </c>
      <c r="AX188" s="13" t="s">
        <v>77</v>
      </c>
      <c r="AY188" s="250" t="s">
        <v>175</v>
      </c>
    </row>
    <row r="189" s="14" customFormat="1">
      <c r="A189" s="14"/>
      <c r="B189" s="251"/>
      <c r="C189" s="252"/>
      <c r="D189" s="242" t="s">
        <v>184</v>
      </c>
      <c r="E189" s="253" t="s">
        <v>1</v>
      </c>
      <c r="F189" s="254" t="s">
        <v>1446</v>
      </c>
      <c r="G189" s="252"/>
      <c r="H189" s="255">
        <v>42.341999999999999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184</v>
      </c>
      <c r="AU189" s="261" t="s">
        <v>87</v>
      </c>
      <c r="AV189" s="14" t="s">
        <v>87</v>
      </c>
      <c r="AW189" s="14" t="s">
        <v>32</v>
      </c>
      <c r="AX189" s="14" t="s">
        <v>77</v>
      </c>
      <c r="AY189" s="261" t="s">
        <v>175</v>
      </c>
    </row>
    <row r="190" s="15" customFormat="1">
      <c r="A190" s="15"/>
      <c r="B190" s="262"/>
      <c r="C190" s="263"/>
      <c r="D190" s="242" t="s">
        <v>184</v>
      </c>
      <c r="E190" s="264" t="s">
        <v>1</v>
      </c>
      <c r="F190" s="265" t="s">
        <v>191</v>
      </c>
      <c r="G190" s="263"/>
      <c r="H190" s="266">
        <v>493.38199999999995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2" t="s">
        <v>184</v>
      </c>
      <c r="AU190" s="272" t="s">
        <v>87</v>
      </c>
      <c r="AV190" s="15" t="s">
        <v>182</v>
      </c>
      <c r="AW190" s="15" t="s">
        <v>32</v>
      </c>
      <c r="AX190" s="15" t="s">
        <v>85</v>
      </c>
      <c r="AY190" s="272" t="s">
        <v>175</v>
      </c>
    </row>
    <row r="191" s="2" customFormat="1" ht="24.15" customHeight="1">
      <c r="A191" s="39"/>
      <c r="B191" s="40"/>
      <c r="C191" s="227" t="s">
        <v>281</v>
      </c>
      <c r="D191" s="227" t="s">
        <v>177</v>
      </c>
      <c r="E191" s="228" t="s">
        <v>1447</v>
      </c>
      <c r="F191" s="229" t="s">
        <v>1448</v>
      </c>
      <c r="G191" s="230" t="s">
        <v>180</v>
      </c>
      <c r="H191" s="231">
        <v>98.676000000000002</v>
      </c>
      <c r="I191" s="232"/>
      <c r="J191" s="233">
        <f>ROUND(I191*H191,2)</f>
        <v>0</v>
      </c>
      <c r="K191" s="229" t="s">
        <v>181</v>
      </c>
      <c r="L191" s="45"/>
      <c r="M191" s="234" t="s">
        <v>1</v>
      </c>
      <c r="N191" s="235" t="s">
        <v>42</v>
      </c>
      <c r="O191" s="92"/>
      <c r="P191" s="236">
        <f>O191*H191</f>
        <v>0</v>
      </c>
      <c r="Q191" s="236">
        <v>0.020480000000000002</v>
      </c>
      <c r="R191" s="236">
        <f>Q191*H191</f>
        <v>2.0208844800000003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182</v>
      </c>
      <c r="AT191" s="238" t="s">
        <v>177</v>
      </c>
      <c r="AU191" s="238" t="s">
        <v>87</v>
      </c>
      <c r="AY191" s="18" t="s">
        <v>175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182</v>
      </c>
      <c r="BM191" s="238" t="s">
        <v>1449</v>
      </c>
    </row>
    <row r="192" s="13" customFormat="1">
      <c r="A192" s="13"/>
      <c r="B192" s="240"/>
      <c r="C192" s="241"/>
      <c r="D192" s="242" t="s">
        <v>184</v>
      </c>
      <c r="E192" s="243" t="s">
        <v>1</v>
      </c>
      <c r="F192" s="244" t="s">
        <v>1450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184</v>
      </c>
      <c r="AU192" s="250" t="s">
        <v>87</v>
      </c>
      <c r="AV192" s="13" t="s">
        <v>85</v>
      </c>
      <c r="AW192" s="13" t="s">
        <v>32</v>
      </c>
      <c r="AX192" s="13" t="s">
        <v>77</v>
      </c>
      <c r="AY192" s="250" t="s">
        <v>175</v>
      </c>
    </row>
    <row r="193" s="14" customFormat="1">
      <c r="A193" s="14"/>
      <c r="B193" s="251"/>
      <c r="C193" s="252"/>
      <c r="D193" s="242" t="s">
        <v>184</v>
      </c>
      <c r="E193" s="253" t="s">
        <v>1</v>
      </c>
      <c r="F193" s="254" t="s">
        <v>1451</v>
      </c>
      <c r="G193" s="252"/>
      <c r="H193" s="255">
        <v>98.676000000000002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184</v>
      </c>
      <c r="AU193" s="261" t="s">
        <v>87</v>
      </c>
      <c r="AV193" s="14" t="s">
        <v>87</v>
      </c>
      <c r="AW193" s="14" t="s">
        <v>32</v>
      </c>
      <c r="AX193" s="14" t="s">
        <v>77</v>
      </c>
      <c r="AY193" s="261" t="s">
        <v>175</v>
      </c>
    </row>
    <row r="194" s="15" customFormat="1">
      <c r="A194" s="15"/>
      <c r="B194" s="262"/>
      <c r="C194" s="263"/>
      <c r="D194" s="242" t="s">
        <v>184</v>
      </c>
      <c r="E194" s="264" t="s">
        <v>1</v>
      </c>
      <c r="F194" s="265" t="s">
        <v>191</v>
      </c>
      <c r="G194" s="263"/>
      <c r="H194" s="266">
        <v>98.676000000000002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2" t="s">
        <v>184</v>
      </c>
      <c r="AU194" s="272" t="s">
        <v>87</v>
      </c>
      <c r="AV194" s="15" t="s">
        <v>182</v>
      </c>
      <c r="AW194" s="15" t="s">
        <v>32</v>
      </c>
      <c r="AX194" s="15" t="s">
        <v>85</v>
      </c>
      <c r="AY194" s="272" t="s">
        <v>175</v>
      </c>
    </row>
    <row r="195" s="2" customFormat="1" ht="21.75" customHeight="1">
      <c r="A195" s="39"/>
      <c r="B195" s="40"/>
      <c r="C195" s="227" t="s">
        <v>8</v>
      </c>
      <c r="D195" s="227" t="s">
        <v>177</v>
      </c>
      <c r="E195" s="228" t="s">
        <v>1452</v>
      </c>
      <c r="F195" s="229" t="s">
        <v>1453</v>
      </c>
      <c r="G195" s="230" t="s">
        <v>180</v>
      </c>
      <c r="H195" s="231">
        <v>493.38499999999999</v>
      </c>
      <c r="I195" s="232"/>
      <c r="J195" s="233">
        <f>ROUND(I195*H195,2)</f>
        <v>0</v>
      </c>
      <c r="K195" s="229" t="s">
        <v>181</v>
      </c>
      <c r="L195" s="45"/>
      <c r="M195" s="234" t="s">
        <v>1</v>
      </c>
      <c r="N195" s="235" t="s">
        <v>42</v>
      </c>
      <c r="O195" s="92"/>
      <c r="P195" s="236">
        <f>O195*H195</f>
        <v>0</v>
      </c>
      <c r="Q195" s="236">
        <v>0.0054599999999999996</v>
      </c>
      <c r="R195" s="236">
        <f>Q195*H195</f>
        <v>2.6938820999999997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182</v>
      </c>
      <c r="AT195" s="238" t="s">
        <v>177</v>
      </c>
      <c r="AU195" s="238" t="s">
        <v>87</v>
      </c>
      <c r="AY195" s="18" t="s">
        <v>175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182</v>
      </c>
      <c r="BM195" s="238" t="s">
        <v>1454</v>
      </c>
    </row>
    <row r="196" s="14" customFormat="1">
      <c r="A196" s="14"/>
      <c r="B196" s="251"/>
      <c r="C196" s="252"/>
      <c r="D196" s="242" t="s">
        <v>184</v>
      </c>
      <c r="E196" s="253" t="s">
        <v>1</v>
      </c>
      <c r="F196" s="254" t="s">
        <v>1455</v>
      </c>
      <c r="G196" s="252"/>
      <c r="H196" s="255">
        <v>493.38499999999999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184</v>
      </c>
      <c r="AU196" s="261" t="s">
        <v>87</v>
      </c>
      <c r="AV196" s="14" t="s">
        <v>87</v>
      </c>
      <c r="AW196" s="14" t="s">
        <v>32</v>
      </c>
      <c r="AX196" s="14" t="s">
        <v>77</v>
      </c>
      <c r="AY196" s="261" t="s">
        <v>175</v>
      </c>
    </row>
    <row r="197" s="15" customFormat="1">
      <c r="A197" s="15"/>
      <c r="B197" s="262"/>
      <c r="C197" s="263"/>
      <c r="D197" s="242" t="s">
        <v>184</v>
      </c>
      <c r="E197" s="264" t="s">
        <v>1</v>
      </c>
      <c r="F197" s="265" t="s">
        <v>191</v>
      </c>
      <c r="G197" s="263"/>
      <c r="H197" s="266">
        <v>493.38499999999999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184</v>
      </c>
      <c r="AU197" s="272" t="s">
        <v>87</v>
      </c>
      <c r="AV197" s="15" t="s">
        <v>182</v>
      </c>
      <c r="AW197" s="15" t="s">
        <v>32</v>
      </c>
      <c r="AX197" s="15" t="s">
        <v>85</v>
      </c>
      <c r="AY197" s="272" t="s">
        <v>175</v>
      </c>
    </row>
    <row r="198" s="2" customFormat="1" ht="24.15" customHeight="1">
      <c r="A198" s="39"/>
      <c r="B198" s="40"/>
      <c r="C198" s="227" t="s">
        <v>295</v>
      </c>
      <c r="D198" s="227" t="s">
        <v>177</v>
      </c>
      <c r="E198" s="228" t="s">
        <v>1456</v>
      </c>
      <c r="F198" s="229" t="s">
        <v>1457</v>
      </c>
      <c r="G198" s="230" t="s">
        <v>180</v>
      </c>
      <c r="H198" s="231">
        <v>446.43400000000003</v>
      </c>
      <c r="I198" s="232"/>
      <c r="J198" s="233">
        <f>ROUND(I198*H198,2)</f>
        <v>0</v>
      </c>
      <c r="K198" s="229" t="s">
        <v>181</v>
      </c>
      <c r="L198" s="45"/>
      <c r="M198" s="234" t="s">
        <v>1</v>
      </c>
      <c r="N198" s="235" t="s">
        <v>42</v>
      </c>
      <c r="O198" s="92"/>
      <c r="P198" s="236">
        <f>O198*H198</f>
        <v>0</v>
      </c>
      <c r="Q198" s="236">
        <v>0.00020000000000000001</v>
      </c>
      <c r="R198" s="236">
        <f>Q198*H198</f>
        <v>0.089286800000000013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182</v>
      </c>
      <c r="AT198" s="238" t="s">
        <v>177</v>
      </c>
      <c r="AU198" s="238" t="s">
        <v>87</v>
      </c>
      <c r="AY198" s="18" t="s">
        <v>175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182</v>
      </c>
      <c r="BM198" s="238" t="s">
        <v>1458</v>
      </c>
    </row>
    <row r="199" s="13" customFormat="1">
      <c r="A199" s="13"/>
      <c r="B199" s="240"/>
      <c r="C199" s="241"/>
      <c r="D199" s="242" t="s">
        <v>184</v>
      </c>
      <c r="E199" s="243" t="s">
        <v>1</v>
      </c>
      <c r="F199" s="244" t="s">
        <v>1441</v>
      </c>
      <c r="G199" s="241"/>
      <c r="H199" s="243" t="s">
        <v>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184</v>
      </c>
      <c r="AU199" s="250" t="s">
        <v>87</v>
      </c>
      <c r="AV199" s="13" t="s">
        <v>85</v>
      </c>
      <c r="AW199" s="13" t="s">
        <v>32</v>
      </c>
      <c r="AX199" s="13" t="s">
        <v>77</v>
      </c>
      <c r="AY199" s="250" t="s">
        <v>175</v>
      </c>
    </row>
    <row r="200" s="14" customFormat="1">
      <c r="A200" s="14"/>
      <c r="B200" s="251"/>
      <c r="C200" s="252"/>
      <c r="D200" s="242" t="s">
        <v>184</v>
      </c>
      <c r="E200" s="253" t="s">
        <v>1</v>
      </c>
      <c r="F200" s="254" t="s">
        <v>1442</v>
      </c>
      <c r="G200" s="252"/>
      <c r="H200" s="255">
        <v>404.09199999999998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184</v>
      </c>
      <c r="AU200" s="261" t="s">
        <v>87</v>
      </c>
      <c r="AV200" s="14" t="s">
        <v>87</v>
      </c>
      <c r="AW200" s="14" t="s">
        <v>32</v>
      </c>
      <c r="AX200" s="14" t="s">
        <v>77</v>
      </c>
      <c r="AY200" s="261" t="s">
        <v>175</v>
      </c>
    </row>
    <row r="201" s="13" customFormat="1">
      <c r="A201" s="13"/>
      <c r="B201" s="240"/>
      <c r="C201" s="241"/>
      <c r="D201" s="242" t="s">
        <v>184</v>
      </c>
      <c r="E201" s="243" t="s">
        <v>1</v>
      </c>
      <c r="F201" s="244" t="s">
        <v>1445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184</v>
      </c>
      <c r="AU201" s="250" t="s">
        <v>87</v>
      </c>
      <c r="AV201" s="13" t="s">
        <v>85</v>
      </c>
      <c r="AW201" s="13" t="s">
        <v>32</v>
      </c>
      <c r="AX201" s="13" t="s">
        <v>77</v>
      </c>
      <c r="AY201" s="250" t="s">
        <v>175</v>
      </c>
    </row>
    <row r="202" s="14" customFormat="1">
      <c r="A202" s="14"/>
      <c r="B202" s="251"/>
      <c r="C202" s="252"/>
      <c r="D202" s="242" t="s">
        <v>184</v>
      </c>
      <c r="E202" s="253" t="s">
        <v>1</v>
      </c>
      <c r="F202" s="254" t="s">
        <v>1446</v>
      </c>
      <c r="G202" s="252"/>
      <c r="H202" s="255">
        <v>42.341999999999999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184</v>
      </c>
      <c r="AU202" s="261" t="s">
        <v>87</v>
      </c>
      <c r="AV202" s="14" t="s">
        <v>87</v>
      </c>
      <c r="AW202" s="14" t="s">
        <v>32</v>
      </c>
      <c r="AX202" s="14" t="s">
        <v>77</v>
      </c>
      <c r="AY202" s="261" t="s">
        <v>175</v>
      </c>
    </row>
    <row r="203" s="15" customFormat="1">
      <c r="A203" s="15"/>
      <c r="B203" s="262"/>
      <c r="C203" s="263"/>
      <c r="D203" s="242" t="s">
        <v>184</v>
      </c>
      <c r="E203" s="264" t="s">
        <v>1</v>
      </c>
      <c r="F203" s="265" t="s">
        <v>191</v>
      </c>
      <c r="G203" s="263"/>
      <c r="H203" s="266">
        <v>446.43399999999997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2" t="s">
        <v>184</v>
      </c>
      <c r="AU203" s="272" t="s">
        <v>87</v>
      </c>
      <c r="AV203" s="15" t="s">
        <v>182</v>
      </c>
      <c r="AW203" s="15" t="s">
        <v>32</v>
      </c>
      <c r="AX203" s="15" t="s">
        <v>85</v>
      </c>
      <c r="AY203" s="272" t="s">
        <v>175</v>
      </c>
    </row>
    <row r="204" s="2" customFormat="1" ht="24.15" customHeight="1">
      <c r="A204" s="39"/>
      <c r="B204" s="40"/>
      <c r="C204" s="227" t="s">
        <v>300</v>
      </c>
      <c r="D204" s="227" t="s">
        <v>177</v>
      </c>
      <c r="E204" s="228" t="s">
        <v>1459</v>
      </c>
      <c r="F204" s="229" t="s">
        <v>1460</v>
      </c>
      <c r="G204" s="230" t="s">
        <v>180</v>
      </c>
      <c r="H204" s="231">
        <v>17.719999999999999</v>
      </c>
      <c r="I204" s="232"/>
      <c r="J204" s="233">
        <f>ROUND(I204*H204,2)</f>
        <v>0</v>
      </c>
      <c r="K204" s="229" t="s">
        <v>181</v>
      </c>
      <c r="L204" s="45"/>
      <c r="M204" s="234" t="s">
        <v>1</v>
      </c>
      <c r="N204" s="235" t="s">
        <v>42</v>
      </c>
      <c r="O204" s="92"/>
      <c r="P204" s="236">
        <f>O204*H204</f>
        <v>0</v>
      </c>
      <c r="Q204" s="236">
        <v>0.00018000000000000001</v>
      </c>
      <c r="R204" s="236">
        <f>Q204*H204</f>
        <v>0.0031895999999999999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182</v>
      </c>
      <c r="AT204" s="238" t="s">
        <v>177</v>
      </c>
      <c r="AU204" s="238" t="s">
        <v>87</v>
      </c>
      <c r="AY204" s="18" t="s">
        <v>175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182</v>
      </c>
      <c r="BM204" s="238" t="s">
        <v>1461</v>
      </c>
    </row>
    <row r="205" s="13" customFormat="1">
      <c r="A205" s="13"/>
      <c r="B205" s="240"/>
      <c r="C205" s="241"/>
      <c r="D205" s="242" t="s">
        <v>184</v>
      </c>
      <c r="E205" s="243" t="s">
        <v>1</v>
      </c>
      <c r="F205" s="244" t="s">
        <v>291</v>
      </c>
      <c r="G205" s="241"/>
      <c r="H205" s="243" t="s">
        <v>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184</v>
      </c>
      <c r="AU205" s="250" t="s">
        <v>87</v>
      </c>
      <c r="AV205" s="13" t="s">
        <v>85</v>
      </c>
      <c r="AW205" s="13" t="s">
        <v>32</v>
      </c>
      <c r="AX205" s="13" t="s">
        <v>77</v>
      </c>
      <c r="AY205" s="250" t="s">
        <v>175</v>
      </c>
    </row>
    <row r="206" s="14" customFormat="1">
      <c r="A206" s="14"/>
      <c r="B206" s="251"/>
      <c r="C206" s="252"/>
      <c r="D206" s="242" t="s">
        <v>184</v>
      </c>
      <c r="E206" s="253" t="s">
        <v>1</v>
      </c>
      <c r="F206" s="254" t="s">
        <v>1462</v>
      </c>
      <c r="G206" s="252"/>
      <c r="H206" s="255">
        <v>17.719999999999999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184</v>
      </c>
      <c r="AU206" s="261" t="s">
        <v>87</v>
      </c>
      <c r="AV206" s="14" t="s">
        <v>87</v>
      </c>
      <c r="AW206" s="14" t="s">
        <v>32</v>
      </c>
      <c r="AX206" s="14" t="s">
        <v>85</v>
      </c>
      <c r="AY206" s="261" t="s">
        <v>175</v>
      </c>
    </row>
    <row r="207" s="2" customFormat="1" ht="44.25" customHeight="1">
      <c r="A207" s="39"/>
      <c r="B207" s="40"/>
      <c r="C207" s="227" t="s">
        <v>307</v>
      </c>
      <c r="D207" s="227" t="s">
        <v>177</v>
      </c>
      <c r="E207" s="228" t="s">
        <v>1463</v>
      </c>
      <c r="F207" s="229" t="s">
        <v>1464</v>
      </c>
      <c r="G207" s="230" t="s">
        <v>180</v>
      </c>
      <c r="H207" s="231">
        <v>35.520000000000003</v>
      </c>
      <c r="I207" s="232"/>
      <c r="J207" s="233">
        <f>ROUND(I207*H207,2)</f>
        <v>0</v>
      </c>
      <c r="K207" s="229" t="s">
        <v>181</v>
      </c>
      <c r="L207" s="45"/>
      <c r="M207" s="234" t="s">
        <v>1</v>
      </c>
      <c r="N207" s="235" t="s">
        <v>42</v>
      </c>
      <c r="O207" s="92"/>
      <c r="P207" s="236">
        <f>O207*H207</f>
        <v>0</v>
      </c>
      <c r="Q207" s="236">
        <v>0.0085199999999999998</v>
      </c>
      <c r="R207" s="236">
        <f>Q207*H207</f>
        <v>0.30263040000000002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182</v>
      </c>
      <c r="AT207" s="238" t="s">
        <v>177</v>
      </c>
      <c r="AU207" s="238" t="s">
        <v>87</v>
      </c>
      <c r="AY207" s="18" t="s">
        <v>175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182</v>
      </c>
      <c r="BM207" s="238" t="s">
        <v>1465</v>
      </c>
    </row>
    <row r="208" s="13" customFormat="1">
      <c r="A208" s="13"/>
      <c r="B208" s="240"/>
      <c r="C208" s="241"/>
      <c r="D208" s="242" t="s">
        <v>184</v>
      </c>
      <c r="E208" s="243" t="s">
        <v>1</v>
      </c>
      <c r="F208" s="244" t="s">
        <v>1466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184</v>
      </c>
      <c r="AU208" s="250" t="s">
        <v>87</v>
      </c>
      <c r="AV208" s="13" t="s">
        <v>85</v>
      </c>
      <c r="AW208" s="13" t="s">
        <v>32</v>
      </c>
      <c r="AX208" s="13" t="s">
        <v>77</v>
      </c>
      <c r="AY208" s="250" t="s">
        <v>175</v>
      </c>
    </row>
    <row r="209" s="13" customFormat="1">
      <c r="A209" s="13"/>
      <c r="B209" s="240"/>
      <c r="C209" s="241"/>
      <c r="D209" s="242" t="s">
        <v>184</v>
      </c>
      <c r="E209" s="243" t="s">
        <v>1</v>
      </c>
      <c r="F209" s="244" t="s">
        <v>1467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184</v>
      </c>
      <c r="AU209" s="250" t="s">
        <v>87</v>
      </c>
      <c r="AV209" s="13" t="s">
        <v>85</v>
      </c>
      <c r="AW209" s="13" t="s">
        <v>32</v>
      </c>
      <c r="AX209" s="13" t="s">
        <v>77</v>
      </c>
      <c r="AY209" s="250" t="s">
        <v>175</v>
      </c>
    </row>
    <row r="210" s="14" customFormat="1">
      <c r="A210" s="14"/>
      <c r="B210" s="251"/>
      <c r="C210" s="252"/>
      <c r="D210" s="242" t="s">
        <v>184</v>
      </c>
      <c r="E210" s="253" t="s">
        <v>1</v>
      </c>
      <c r="F210" s="254" t="s">
        <v>1468</v>
      </c>
      <c r="G210" s="252"/>
      <c r="H210" s="255">
        <v>35.520000000000003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184</v>
      </c>
      <c r="AU210" s="261" t="s">
        <v>87</v>
      </c>
      <c r="AV210" s="14" t="s">
        <v>87</v>
      </c>
      <c r="AW210" s="14" t="s">
        <v>32</v>
      </c>
      <c r="AX210" s="14" t="s">
        <v>85</v>
      </c>
      <c r="AY210" s="261" t="s">
        <v>175</v>
      </c>
    </row>
    <row r="211" s="2" customFormat="1" ht="24.15" customHeight="1">
      <c r="A211" s="39"/>
      <c r="B211" s="40"/>
      <c r="C211" s="291" t="s">
        <v>314</v>
      </c>
      <c r="D211" s="291" t="s">
        <v>587</v>
      </c>
      <c r="E211" s="292" t="s">
        <v>1469</v>
      </c>
      <c r="F211" s="293" t="s">
        <v>1470</v>
      </c>
      <c r="G211" s="294" t="s">
        <v>180</v>
      </c>
      <c r="H211" s="295">
        <v>39.072000000000003</v>
      </c>
      <c r="I211" s="296"/>
      <c r="J211" s="297">
        <f>ROUND(I211*H211,2)</f>
        <v>0</v>
      </c>
      <c r="K211" s="293" t="s">
        <v>181</v>
      </c>
      <c r="L211" s="298"/>
      <c r="M211" s="299" t="s">
        <v>1</v>
      </c>
      <c r="N211" s="300" t="s">
        <v>42</v>
      </c>
      <c r="O211" s="92"/>
      <c r="P211" s="236">
        <f>O211*H211</f>
        <v>0</v>
      </c>
      <c r="Q211" s="236">
        <v>0.0035999999999999999</v>
      </c>
      <c r="R211" s="236">
        <f>Q211*H211</f>
        <v>0.14065920000000001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230</v>
      </c>
      <c r="AT211" s="238" t="s">
        <v>587</v>
      </c>
      <c r="AU211" s="238" t="s">
        <v>87</v>
      </c>
      <c r="AY211" s="18" t="s">
        <v>175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182</v>
      </c>
      <c r="BM211" s="238" t="s">
        <v>1471</v>
      </c>
    </row>
    <row r="212" s="14" customFormat="1">
      <c r="A212" s="14"/>
      <c r="B212" s="251"/>
      <c r="C212" s="252"/>
      <c r="D212" s="242" t="s">
        <v>184</v>
      </c>
      <c r="E212" s="253" t="s">
        <v>1</v>
      </c>
      <c r="F212" s="254" t="s">
        <v>1440</v>
      </c>
      <c r="G212" s="252"/>
      <c r="H212" s="255">
        <v>35.520000000000003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184</v>
      </c>
      <c r="AU212" s="261" t="s">
        <v>87</v>
      </c>
      <c r="AV212" s="14" t="s">
        <v>87</v>
      </c>
      <c r="AW212" s="14" t="s">
        <v>32</v>
      </c>
      <c r="AX212" s="14" t="s">
        <v>85</v>
      </c>
      <c r="AY212" s="261" t="s">
        <v>175</v>
      </c>
    </row>
    <row r="213" s="14" customFormat="1">
      <c r="A213" s="14"/>
      <c r="B213" s="251"/>
      <c r="C213" s="252"/>
      <c r="D213" s="242" t="s">
        <v>184</v>
      </c>
      <c r="E213" s="252"/>
      <c r="F213" s="254" t="s">
        <v>1472</v>
      </c>
      <c r="G213" s="252"/>
      <c r="H213" s="255">
        <v>39.072000000000003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184</v>
      </c>
      <c r="AU213" s="261" t="s">
        <v>87</v>
      </c>
      <c r="AV213" s="14" t="s">
        <v>87</v>
      </c>
      <c r="AW213" s="14" t="s">
        <v>4</v>
      </c>
      <c r="AX213" s="14" t="s">
        <v>85</v>
      </c>
      <c r="AY213" s="261" t="s">
        <v>175</v>
      </c>
    </row>
    <row r="214" s="2" customFormat="1" ht="44.25" customHeight="1">
      <c r="A214" s="39"/>
      <c r="B214" s="40"/>
      <c r="C214" s="227" t="s">
        <v>319</v>
      </c>
      <c r="D214" s="227" t="s">
        <v>177</v>
      </c>
      <c r="E214" s="228" t="s">
        <v>1463</v>
      </c>
      <c r="F214" s="229" t="s">
        <v>1464</v>
      </c>
      <c r="G214" s="230" t="s">
        <v>180</v>
      </c>
      <c r="H214" s="231">
        <v>404.09199999999998</v>
      </c>
      <c r="I214" s="232"/>
      <c r="J214" s="233">
        <f>ROUND(I214*H214,2)</f>
        <v>0</v>
      </c>
      <c r="K214" s="229" t="s">
        <v>181</v>
      </c>
      <c r="L214" s="45"/>
      <c r="M214" s="234" t="s">
        <v>1</v>
      </c>
      <c r="N214" s="235" t="s">
        <v>42</v>
      </c>
      <c r="O214" s="92"/>
      <c r="P214" s="236">
        <f>O214*H214</f>
        <v>0</v>
      </c>
      <c r="Q214" s="236">
        <v>0.0085199999999999998</v>
      </c>
      <c r="R214" s="236">
        <f>Q214*H214</f>
        <v>3.4428638399999998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182</v>
      </c>
      <c r="AT214" s="238" t="s">
        <v>177</v>
      </c>
      <c r="AU214" s="238" t="s">
        <v>87</v>
      </c>
      <c r="AY214" s="18" t="s">
        <v>175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182</v>
      </c>
      <c r="BM214" s="238" t="s">
        <v>1473</v>
      </c>
    </row>
    <row r="215" s="13" customFormat="1">
      <c r="A215" s="13"/>
      <c r="B215" s="240"/>
      <c r="C215" s="241"/>
      <c r="D215" s="242" t="s">
        <v>184</v>
      </c>
      <c r="E215" s="243" t="s">
        <v>1</v>
      </c>
      <c r="F215" s="244" t="s">
        <v>1474</v>
      </c>
      <c r="G215" s="241"/>
      <c r="H215" s="243" t="s">
        <v>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184</v>
      </c>
      <c r="AU215" s="250" t="s">
        <v>87</v>
      </c>
      <c r="AV215" s="13" t="s">
        <v>85</v>
      </c>
      <c r="AW215" s="13" t="s">
        <v>32</v>
      </c>
      <c r="AX215" s="13" t="s">
        <v>77</v>
      </c>
      <c r="AY215" s="250" t="s">
        <v>175</v>
      </c>
    </row>
    <row r="216" s="14" customFormat="1">
      <c r="A216" s="14"/>
      <c r="B216" s="251"/>
      <c r="C216" s="252"/>
      <c r="D216" s="242" t="s">
        <v>184</v>
      </c>
      <c r="E216" s="253" t="s">
        <v>1</v>
      </c>
      <c r="F216" s="254" t="s">
        <v>1475</v>
      </c>
      <c r="G216" s="252"/>
      <c r="H216" s="255">
        <v>467.68000000000001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184</v>
      </c>
      <c r="AU216" s="261" t="s">
        <v>87</v>
      </c>
      <c r="AV216" s="14" t="s">
        <v>87</v>
      </c>
      <c r="AW216" s="14" t="s">
        <v>32</v>
      </c>
      <c r="AX216" s="14" t="s">
        <v>77</v>
      </c>
      <c r="AY216" s="261" t="s">
        <v>175</v>
      </c>
    </row>
    <row r="217" s="14" customFormat="1">
      <c r="A217" s="14"/>
      <c r="B217" s="251"/>
      <c r="C217" s="252"/>
      <c r="D217" s="242" t="s">
        <v>184</v>
      </c>
      <c r="E217" s="253" t="s">
        <v>1</v>
      </c>
      <c r="F217" s="254" t="s">
        <v>1476</v>
      </c>
      <c r="G217" s="252"/>
      <c r="H217" s="255">
        <v>-8.7579999999999991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184</v>
      </c>
      <c r="AU217" s="261" t="s">
        <v>87</v>
      </c>
      <c r="AV217" s="14" t="s">
        <v>87</v>
      </c>
      <c r="AW217" s="14" t="s">
        <v>32</v>
      </c>
      <c r="AX217" s="14" t="s">
        <v>77</v>
      </c>
      <c r="AY217" s="261" t="s">
        <v>175</v>
      </c>
    </row>
    <row r="218" s="14" customFormat="1">
      <c r="A218" s="14"/>
      <c r="B218" s="251"/>
      <c r="C218" s="252"/>
      <c r="D218" s="242" t="s">
        <v>184</v>
      </c>
      <c r="E218" s="253" t="s">
        <v>1</v>
      </c>
      <c r="F218" s="254" t="s">
        <v>802</v>
      </c>
      <c r="G218" s="252"/>
      <c r="H218" s="255">
        <v>-2.2679999999999998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184</v>
      </c>
      <c r="AU218" s="261" t="s">
        <v>87</v>
      </c>
      <c r="AV218" s="14" t="s">
        <v>87</v>
      </c>
      <c r="AW218" s="14" t="s">
        <v>32</v>
      </c>
      <c r="AX218" s="14" t="s">
        <v>77</v>
      </c>
      <c r="AY218" s="261" t="s">
        <v>175</v>
      </c>
    </row>
    <row r="219" s="14" customFormat="1">
      <c r="A219" s="14"/>
      <c r="B219" s="251"/>
      <c r="C219" s="252"/>
      <c r="D219" s="242" t="s">
        <v>184</v>
      </c>
      <c r="E219" s="253" t="s">
        <v>1</v>
      </c>
      <c r="F219" s="254" t="s">
        <v>361</v>
      </c>
      <c r="G219" s="252"/>
      <c r="H219" s="255">
        <v>-3.7189999999999999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184</v>
      </c>
      <c r="AU219" s="261" t="s">
        <v>87</v>
      </c>
      <c r="AV219" s="14" t="s">
        <v>87</v>
      </c>
      <c r="AW219" s="14" t="s">
        <v>32</v>
      </c>
      <c r="AX219" s="14" t="s">
        <v>77</v>
      </c>
      <c r="AY219" s="261" t="s">
        <v>175</v>
      </c>
    </row>
    <row r="220" s="14" customFormat="1">
      <c r="A220" s="14"/>
      <c r="B220" s="251"/>
      <c r="C220" s="252"/>
      <c r="D220" s="242" t="s">
        <v>184</v>
      </c>
      <c r="E220" s="253" t="s">
        <v>1</v>
      </c>
      <c r="F220" s="254" t="s">
        <v>805</v>
      </c>
      <c r="G220" s="252"/>
      <c r="H220" s="255">
        <v>-5.3399999999999999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184</v>
      </c>
      <c r="AU220" s="261" t="s">
        <v>87</v>
      </c>
      <c r="AV220" s="14" t="s">
        <v>87</v>
      </c>
      <c r="AW220" s="14" t="s">
        <v>32</v>
      </c>
      <c r="AX220" s="14" t="s">
        <v>77</v>
      </c>
      <c r="AY220" s="261" t="s">
        <v>175</v>
      </c>
    </row>
    <row r="221" s="14" customFormat="1">
      <c r="A221" s="14"/>
      <c r="B221" s="251"/>
      <c r="C221" s="252"/>
      <c r="D221" s="242" t="s">
        <v>184</v>
      </c>
      <c r="E221" s="253" t="s">
        <v>1</v>
      </c>
      <c r="F221" s="254" t="s">
        <v>807</v>
      </c>
      <c r="G221" s="252"/>
      <c r="H221" s="255">
        <v>-3.2930000000000001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184</v>
      </c>
      <c r="AU221" s="261" t="s">
        <v>87</v>
      </c>
      <c r="AV221" s="14" t="s">
        <v>87</v>
      </c>
      <c r="AW221" s="14" t="s">
        <v>32</v>
      </c>
      <c r="AX221" s="14" t="s">
        <v>77</v>
      </c>
      <c r="AY221" s="261" t="s">
        <v>175</v>
      </c>
    </row>
    <row r="222" s="14" customFormat="1">
      <c r="A222" s="14"/>
      <c r="B222" s="251"/>
      <c r="C222" s="252"/>
      <c r="D222" s="242" t="s">
        <v>184</v>
      </c>
      <c r="E222" s="253" t="s">
        <v>1</v>
      </c>
      <c r="F222" s="254" t="s">
        <v>797</v>
      </c>
      <c r="G222" s="252"/>
      <c r="H222" s="255">
        <v>-2.1890000000000001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184</v>
      </c>
      <c r="AU222" s="261" t="s">
        <v>87</v>
      </c>
      <c r="AV222" s="14" t="s">
        <v>87</v>
      </c>
      <c r="AW222" s="14" t="s">
        <v>32</v>
      </c>
      <c r="AX222" s="14" t="s">
        <v>77</v>
      </c>
      <c r="AY222" s="261" t="s">
        <v>175</v>
      </c>
    </row>
    <row r="223" s="14" customFormat="1">
      <c r="A223" s="14"/>
      <c r="B223" s="251"/>
      <c r="C223" s="252"/>
      <c r="D223" s="242" t="s">
        <v>184</v>
      </c>
      <c r="E223" s="253" t="s">
        <v>1</v>
      </c>
      <c r="F223" s="254" t="s">
        <v>811</v>
      </c>
      <c r="G223" s="252"/>
      <c r="H223" s="255">
        <v>-1.125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184</v>
      </c>
      <c r="AU223" s="261" t="s">
        <v>87</v>
      </c>
      <c r="AV223" s="14" t="s">
        <v>87</v>
      </c>
      <c r="AW223" s="14" t="s">
        <v>32</v>
      </c>
      <c r="AX223" s="14" t="s">
        <v>77</v>
      </c>
      <c r="AY223" s="261" t="s">
        <v>175</v>
      </c>
    </row>
    <row r="224" s="14" customFormat="1">
      <c r="A224" s="14"/>
      <c r="B224" s="251"/>
      <c r="C224" s="252"/>
      <c r="D224" s="242" t="s">
        <v>184</v>
      </c>
      <c r="E224" s="253" t="s">
        <v>1</v>
      </c>
      <c r="F224" s="254" t="s">
        <v>812</v>
      </c>
      <c r="G224" s="252"/>
      <c r="H224" s="255">
        <v>-0.81000000000000005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184</v>
      </c>
      <c r="AU224" s="261" t="s">
        <v>87</v>
      </c>
      <c r="AV224" s="14" t="s">
        <v>87</v>
      </c>
      <c r="AW224" s="14" t="s">
        <v>32</v>
      </c>
      <c r="AX224" s="14" t="s">
        <v>77</v>
      </c>
      <c r="AY224" s="261" t="s">
        <v>175</v>
      </c>
    </row>
    <row r="225" s="14" customFormat="1">
      <c r="A225" s="14"/>
      <c r="B225" s="251"/>
      <c r="C225" s="252"/>
      <c r="D225" s="242" t="s">
        <v>184</v>
      </c>
      <c r="E225" s="253" t="s">
        <v>1</v>
      </c>
      <c r="F225" s="254" t="s">
        <v>814</v>
      </c>
      <c r="G225" s="252"/>
      <c r="H225" s="255">
        <v>-3.6890000000000001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184</v>
      </c>
      <c r="AU225" s="261" t="s">
        <v>87</v>
      </c>
      <c r="AV225" s="14" t="s">
        <v>87</v>
      </c>
      <c r="AW225" s="14" t="s">
        <v>32</v>
      </c>
      <c r="AX225" s="14" t="s">
        <v>77</v>
      </c>
      <c r="AY225" s="261" t="s">
        <v>175</v>
      </c>
    </row>
    <row r="226" s="14" customFormat="1">
      <c r="A226" s="14"/>
      <c r="B226" s="251"/>
      <c r="C226" s="252"/>
      <c r="D226" s="242" t="s">
        <v>184</v>
      </c>
      <c r="E226" s="253" t="s">
        <v>1</v>
      </c>
      <c r="F226" s="254" t="s">
        <v>817</v>
      </c>
      <c r="G226" s="252"/>
      <c r="H226" s="255">
        <v>-1.968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184</v>
      </c>
      <c r="AU226" s="261" t="s">
        <v>87</v>
      </c>
      <c r="AV226" s="14" t="s">
        <v>87</v>
      </c>
      <c r="AW226" s="14" t="s">
        <v>32</v>
      </c>
      <c r="AX226" s="14" t="s">
        <v>77</v>
      </c>
      <c r="AY226" s="261" t="s">
        <v>175</v>
      </c>
    </row>
    <row r="227" s="14" customFormat="1">
      <c r="A227" s="14"/>
      <c r="B227" s="251"/>
      <c r="C227" s="252"/>
      <c r="D227" s="242" t="s">
        <v>184</v>
      </c>
      <c r="E227" s="253" t="s">
        <v>1</v>
      </c>
      <c r="F227" s="254" t="s">
        <v>818</v>
      </c>
      <c r="G227" s="252"/>
      <c r="H227" s="255">
        <v>-8.8559999999999999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184</v>
      </c>
      <c r="AU227" s="261" t="s">
        <v>87</v>
      </c>
      <c r="AV227" s="14" t="s">
        <v>87</v>
      </c>
      <c r="AW227" s="14" t="s">
        <v>32</v>
      </c>
      <c r="AX227" s="14" t="s">
        <v>77</v>
      </c>
      <c r="AY227" s="261" t="s">
        <v>175</v>
      </c>
    </row>
    <row r="228" s="14" customFormat="1">
      <c r="A228" s="14"/>
      <c r="B228" s="251"/>
      <c r="C228" s="252"/>
      <c r="D228" s="242" t="s">
        <v>184</v>
      </c>
      <c r="E228" s="253" t="s">
        <v>1</v>
      </c>
      <c r="F228" s="254" t="s">
        <v>819</v>
      </c>
      <c r="G228" s="252"/>
      <c r="H228" s="255">
        <v>-2.214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184</v>
      </c>
      <c r="AU228" s="261" t="s">
        <v>87</v>
      </c>
      <c r="AV228" s="14" t="s">
        <v>87</v>
      </c>
      <c r="AW228" s="14" t="s">
        <v>32</v>
      </c>
      <c r="AX228" s="14" t="s">
        <v>77</v>
      </c>
      <c r="AY228" s="261" t="s">
        <v>175</v>
      </c>
    </row>
    <row r="229" s="14" customFormat="1">
      <c r="A229" s="14"/>
      <c r="B229" s="251"/>
      <c r="C229" s="252"/>
      <c r="D229" s="242" t="s">
        <v>184</v>
      </c>
      <c r="E229" s="253" t="s">
        <v>1</v>
      </c>
      <c r="F229" s="254" t="s">
        <v>820</v>
      </c>
      <c r="G229" s="252"/>
      <c r="H229" s="255">
        <v>-3.294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184</v>
      </c>
      <c r="AU229" s="261" t="s">
        <v>87</v>
      </c>
      <c r="AV229" s="14" t="s">
        <v>87</v>
      </c>
      <c r="AW229" s="14" t="s">
        <v>32</v>
      </c>
      <c r="AX229" s="14" t="s">
        <v>77</v>
      </c>
      <c r="AY229" s="261" t="s">
        <v>175</v>
      </c>
    </row>
    <row r="230" s="14" customFormat="1">
      <c r="A230" s="14"/>
      <c r="B230" s="251"/>
      <c r="C230" s="252"/>
      <c r="D230" s="242" t="s">
        <v>184</v>
      </c>
      <c r="E230" s="253" t="s">
        <v>1</v>
      </c>
      <c r="F230" s="254" t="s">
        <v>821</v>
      </c>
      <c r="G230" s="252"/>
      <c r="H230" s="255">
        <v>-5.4000000000000004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184</v>
      </c>
      <c r="AU230" s="261" t="s">
        <v>87</v>
      </c>
      <c r="AV230" s="14" t="s">
        <v>87</v>
      </c>
      <c r="AW230" s="14" t="s">
        <v>32</v>
      </c>
      <c r="AX230" s="14" t="s">
        <v>77</v>
      </c>
      <c r="AY230" s="261" t="s">
        <v>175</v>
      </c>
    </row>
    <row r="231" s="14" customFormat="1">
      <c r="A231" s="14"/>
      <c r="B231" s="251"/>
      <c r="C231" s="252"/>
      <c r="D231" s="242" t="s">
        <v>184</v>
      </c>
      <c r="E231" s="253" t="s">
        <v>1</v>
      </c>
      <c r="F231" s="254" t="s">
        <v>822</v>
      </c>
      <c r="G231" s="252"/>
      <c r="H231" s="255">
        <v>-3.3300000000000001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184</v>
      </c>
      <c r="AU231" s="261" t="s">
        <v>87</v>
      </c>
      <c r="AV231" s="14" t="s">
        <v>87</v>
      </c>
      <c r="AW231" s="14" t="s">
        <v>32</v>
      </c>
      <c r="AX231" s="14" t="s">
        <v>77</v>
      </c>
      <c r="AY231" s="261" t="s">
        <v>175</v>
      </c>
    </row>
    <row r="232" s="14" customFormat="1">
      <c r="A232" s="14"/>
      <c r="B232" s="251"/>
      <c r="C232" s="252"/>
      <c r="D232" s="242" t="s">
        <v>184</v>
      </c>
      <c r="E232" s="253" t="s">
        <v>1</v>
      </c>
      <c r="F232" s="254" t="s">
        <v>819</v>
      </c>
      <c r="G232" s="252"/>
      <c r="H232" s="255">
        <v>-2.214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184</v>
      </c>
      <c r="AU232" s="261" t="s">
        <v>87</v>
      </c>
      <c r="AV232" s="14" t="s">
        <v>87</v>
      </c>
      <c r="AW232" s="14" t="s">
        <v>32</v>
      </c>
      <c r="AX232" s="14" t="s">
        <v>77</v>
      </c>
      <c r="AY232" s="261" t="s">
        <v>175</v>
      </c>
    </row>
    <row r="233" s="14" customFormat="1">
      <c r="A233" s="14"/>
      <c r="B233" s="251"/>
      <c r="C233" s="252"/>
      <c r="D233" s="242" t="s">
        <v>184</v>
      </c>
      <c r="E233" s="253" t="s">
        <v>1</v>
      </c>
      <c r="F233" s="254" t="s">
        <v>811</v>
      </c>
      <c r="G233" s="252"/>
      <c r="H233" s="255">
        <v>-1.125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184</v>
      </c>
      <c r="AU233" s="261" t="s">
        <v>87</v>
      </c>
      <c r="AV233" s="14" t="s">
        <v>87</v>
      </c>
      <c r="AW233" s="14" t="s">
        <v>32</v>
      </c>
      <c r="AX233" s="14" t="s">
        <v>77</v>
      </c>
      <c r="AY233" s="261" t="s">
        <v>175</v>
      </c>
    </row>
    <row r="234" s="14" customFormat="1">
      <c r="A234" s="14"/>
      <c r="B234" s="251"/>
      <c r="C234" s="252"/>
      <c r="D234" s="242" t="s">
        <v>184</v>
      </c>
      <c r="E234" s="253" t="s">
        <v>1</v>
      </c>
      <c r="F234" s="254" t="s">
        <v>823</v>
      </c>
      <c r="G234" s="252"/>
      <c r="H234" s="255">
        <v>-0.84599999999999997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184</v>
      </c>
      <c r="AU234" s="261" t="s">
        <v>87</v>
      </c>
      <c r="AV234" s="14" t="s">
        <v>87</v>
      </c>
      <c r="AW234" s="14" t="s">
        <v>32</v>
      </c>
      <c r="AX234" s="14" t="s">
        <v>77</v>
      </c>
      <c r="AY234" s="261" t="s">
        <v>175</v>
      </c>
    </row>
    <row r="235" s="14" customFormat="1">
      <c r="A235" s="14"/>
      <c r="B235" s="251"/>
      <c r="C235" s="252"/>
      <c r="D235" s="242" t="s">
        <v>184</v>
      </c>
      <c r="E235" s="253" t="s">
        <v>1</v>
      </c>
      <c r="F235" s="254" t="s">
        <v>824</v>
      </c>
      <c r="G235" s="252"/>
      <c r="H235" s="255">
        <v>-3.1499999999999999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184</v>
      </c>
      <c r="AU235" s="261" t="s">
        <v>87</v>
      </c>
      <c r="AV235" s="14" t="s">
        <v>87</v>
      </c>
      <c r="AW235" s="14" t="s">
        <v>32</v>
      </c>
      <c r="AX235" s="14" t="s">
        <v>77</v>
      </c>
      <c r="AY235" s="261" t="s">
        <v>175</v>
      </c>
    </row>
    <row r="236" s="15" customFormat="1">
      <c r="A236" s="15"/>
      <c r="B236" s="262"/>
      <c r="C236" s="263"/>
      <c r="D236" s="242" t="s">
        <v>184</v>
      </c>
      <c r="E236" s="264" t="s">
        <v>1</v>
      </c>
      <c r="F236" s="265" t="s">
        <v>191</v>
      </c>
      <c r="G236" s="263"/>
      <c r="H236" s="266">
        <v>404.0920000000001</v>
      </c>
      <c r="I236" s="267"/>
      <c r="J236" s="263"/>
      <c r="K236" s="263"/>
      <c r="L236" s="268"/>
      <c r="M236" s="269"/>
      <c r="N236" s="270"/>
      <c r="O236" s="270"/>
      <c r="P236" s="270"/>
      <c r="Q236" s="270"/>
      <c r="R236" s="270"/>
      <c r="S236" s="270"/>
      <c r="T236" s="271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2" t="s">
        <v>184</v>
      </c>
      <c r="AU236" s="272" t="s">
        <v>87</v>
      </c>
      <c r="AV236" s="15" t="s">
        <v>182</v>
      </c>
      <c r="AW236" s="15" t="s">
        <v>32</v>
      </c>
      <c r="AX236" s="15" t="s">
        <v>85</v>
      </c>
      <c r="AY236" s="272" t="s">
        <v>175</v>
      </c>
    </row>
    <row r="237" s="2" customFormat="1" ht="16.5" customHeight="1">
      <c r="A237" s="39"/>
      <c r="B237" s="40"/>
      <c r="C237" s="291" t="s">
        <v>7</v>
      </c>
      <c r="D237" s="291" t="s">
        <v>587</v>
      </c>
      <c r="E237" s="292" t="s">
        <v>1477</v>
      </c>
      <c r="F237" s="293" t="s">
        <v>1478</v>
      </c>
      <c r="G237" s="294" t="s">
        <v>180</v>
      </c>
      <c r="H237" s="295">
        <v>444.50099999999998</v>
      </c>
      <c r="I237" s="296"/>
      <c r="J237" s="297">
        <f>ROUND(I237*H237,2)</f>
        <v>0</v>
      </c>
      <c r="K237" s="293" t="s">
        <v>181</v>
      </c>
      <c r="L237" s="298"/>
      <c r="M237" s="299" t="s">
        <v>1</v>
      </c>
      <c r="N237" s="300" t="s">
        <v>42</v>
      </c>
      <c r="O237" s="92"/>
      <c r="P237" s="236">
        <f>O237*H237</f>
        <v>0</v>
      </c>
      <c r="Q237" s="236">
        <v>0.0016800000000000001</v>
      </c>
      <c r="R237" s="236">
        <f>Q237*H237</f>
        <v>0.74676167999999998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230</v>
      </c>
      <c r="AT237" s="238" t="s">
        <v>587</v>
      </c>
      <c r="AU237" s="238" t="s">
        <v>87</v>
      </c>
      <c r="AY237" s="18" t="s">
        <v>175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182</v>
      </c>
      <c r="BM237" s="238" t="s">
        <v>1479</v>
      </c>
    </row>
    <row r="238" s="14" customFormat="1">
      <c r="A238" s="14"/>
      <c r="B238" s="251"/>
      <c r="C238" s="252"/>
      <c r="D238" s="242" t="s">
        <v>184</v>
      </c>
      <c r="E238" s="253" t="s">
        <v>1</v>
      </c>
      <c r="F238" s="254" t="s">
        <v>1442</v>
      </c>
      <c r="G238" s="252"/>
      <c r="H238" s="255">
        <v>404.09199999999998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184</v>
      </c>
      <c r="AU238" s="261" t="s">
        <v>87</v>
      </c>
      <c r="AV238" s="14" t="s">
        <v>87</v>
      </c>
      <c r="AW238" s="14" t="s">
        <v>32</v>
      </c>
      <c r="AX238" s="14" t="s">
        <v>85</v>
      </c>
      <c r="AY238" s="261" t="s">
        <v>175</v>
      </c>
    </row>
    <row r="239" s="14" customFormat="1">
      <c r="A239" s="14"/>
      <c r="B239" s="251"/>
      <c r="C239" s="252"/>
      <c r="D239" s="242" t="s">
        <v>184</v>
      </c>
      <c r="E239" s="252"/>
      <c r="F239" s="254" t="s">
        <v>1480</v>
      </c>
      <c r="G239" s="252"/>
      <c r="H239" s="255">
        <v>444.50099999999998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184</v>
      </c>
      <c r="AU239" s="261" t="s">
        <v>87</v>
      </c>
      <c r="AV239" s="14" t="s">
        <v>87</v>
      </c>
      <c r="AW239" s="14" t="s">
        <v>4</v>
      </c>
      <c r="AX239" s="14" t="s">
        <v>85</v>
      </c>
      <c r="AY239" s="261" t="s">
        <v>175</v>
      </c>
    </row>
    <row r="240" s="2" customFormat="1" ht="24.15" customHeight="1">
      <c r="A240" s="39"/>
      <c r="B240" s="40"/>
      <c r="C240" s="227" t="s">
        <v>327</v>
      </c>
      <c r="D240" s="227" t="s">
        <v>177</v>
      </c>
      <c r="E240" s="228" t="s">
        <v>1481</v>
      </c>
      <c r="F240" s="229" t="s">
        <v>1482</v>
      </c>
      <c r="G240" s="230" t="s">
        <v>303</v>
      </c>
      <c r="H240" s="231">
        <v>32.649999999999999</v>
      </c>
      <c r="I240" s="232"/>
      <c r="J240" s="233">
        <f>ROUND(I240*H240,2)</f>
        <v>0</v>
      </c>
      <c r="K240" s="229" t="s">
        <v>181</v>
      </c>
      <c r="L240" s="45"/>
      <c r="M240" s="234" t="s">
        <v>1</v>
      </c>
      <c r="N240" s="235" t="s">
        <v>42</v>
      </c>
      <c r="O240" s="92"/>
      <c r="P240" s="236">
        <f>O240*H240</f>
        <v>0</v>
      </c>
      <c r="Q240" s="236">
        <v>0.0033899999999999998</v>
      </c>
      <c r="R240" s="236">
        <f>Q240*H240</f>
        <v>0.11068349999999999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182</v>
      </c>
      <c r="AT240" s="238" t="s">
        <v>177</v>
      </c>
      <c r="AU240" s="238" t="s">
        <v>87</v>
      </c>
      <c r="AY240" s="18" t="s">
        <v>175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182</v>
      </c>
      <c r="BM240" s="238" t="s">
        <v>1483</v>
      </c>
    </row>
    <row r="241" s="13" customFormat="1">
      <c r="A241" s="13"/>
      <c r="B241" s="240"/>
      <c r="C241" s="241"/>
      <c r="D241" s="242" t="s">
        <v>184</v>
      </c>
      <c r="E241" s="243" t="s">
        <v>1</v>
      </c>
      <c r="F241" s="244" t="s">
        <v>1474</v>
      </c>
      <c r="G241" s="241"/>
      <c r="H241" s="243" t="s">
        <v>1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184</v>
      </c>
      <c r="AU241" s="250" t="s">
        <v>87</v>
      </c>
      <c r="AV241" s="13" t="s">
        <v>85</v>
      </c>
      <c r="AW241" s="13" t="s">
        <v>32</v>
      </c>
      <c r="AX241" s="13" t="s">
        <v>77</v>
      </c>
      <c r="AY241" s="250" t="s">
        <v>175</v>
      </c>
    </row>
    <row r="242" s="14" customFormat="1">
      <c r="A242" s="14"/>
      <c r="B242" s="251"/>
      <c r="C242" s="252"/>
      <c r="D242" s="242" t="s">
        <v>184</v>
      </c>
      <c r="E242" s="253" t="s">
        <v>1</v>
      </c>
      <c r="F242" s="254" t="s">
        <v>1484</v>
      </c>
      <c r="G242" s="252"/>
      <c r="H242" s="255">
        <v>6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184</v>
      </c>
      <c r="AU242" s="261" t="s">
        <v>87</v>
      </c>
      <c r="AV242" s="14" t="s">
        <v>87</v>
      </c>
      <c r="AW242" s="14" t="s">
        <v>32</v>
      </c>
      <c r="AX242" s="14" t="s">
        <v>77</v>
      </c>
      <c r="AY242" s="261" t="s">
        <v>175</v>
      </c>
    </row>
    <row r="243" s="14" customFormat="1">
      <c r="A243" s="14"/>
      <c r="B243" s="251"/>
      <c r="C243" s="252"/>
      <c r="D243" s="242" t="s">
        <v>184</v>
      </c>
      <c r="E243" s="253" t="s">
        <v>1</v>
      </c>
      <c r="F243" s="254" t="s">
        <v>1485</v>
      </c>
      <c r="G243" s="252"/>
      <c r="H243" s="255">
        <v>5.5499999999999998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184</v>
      </c>
      <c r="AU243" s="261" t="s">
        <v>87</v>
      </c>
      <c r="AV243" s="14" t="s">
        <v>87</v>
      </c>
      <c r="AW243" s="14" t="s">
        <v>32</v>
      </c>
      <c r="AX243" s="14" t="s">
        <v>77</v>
      </c>
      <c r="AY243" s="261" t="s">
        <v>175</v>
      </c>
    </row>
    <row r="244" s="14" customFormat="1">
      <c r="A244" s="14"/>
      <c r="B244" s="251"/>
      <c r="C244" s="252"/>
      <c r="D244" s="242" t="s">
        <v>184</v>
      </c>
      <c r="E244" s="253" t="s">
        <v>1</v>
      </c>
      <c r="F244" s="254" t="s">
        <v>1486</v>
      </c>
      <c r="G244" s="252"/>
      <c r="H244" s="255">
        <v>1.75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184</v>
      </c>
      <c r="AU244" s="261" t="s">
        <v>87</v>
      </c>
      <c r="AV244" s="14" t="s">
        <v>87</v>
      </c>
      <c r="AW244" s="14" t="s">
        <v>32</v>
      </c>
      <c r="AX244" s="14" t="s">
        <v>77</v>
      </c>
      <c r="AY244" s="261" t="s">
        <v>175</v>
      </c>
    </row>
    <row r="245" s="14" customFormat="1">
      <c r="A245" s="14"/>
      <c r="B245" s="251"/>
      <c r="C245" s="252"/>
      <c r="D245" s="242" t="s">
        <v>184</v>
      </c>
      <c r="E245" s="253" t="s">
        <v>1</v>
      </c>
      <c r="F245" s="254" t="s">
        <v>1487</v>
      </c>
      <c r="G245" s="252"/>
      <c r="H245" s="255">
        <v>17.5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184</v>
      </c>
      <c r="AU245" s="261" t="s">
        <v>87</v>
      </c>
      <c r="AV245" s="14" t="s">
        <v>87</v>
      </c>
      <c r="AW245" s="14" t="s">
        <v>32</v>
      </c>
      <c r="AX245" s="14" t="s">
        <v>77</v>
      </c>
      <c r="AY245" s="261" t="s">
        <v>175</v>
      </c>
    </row>
    <row r="246" s="14" customFormat="1">
      <c r="A246" s="14"/>
      <c r="B246" s="251"/>
      <c r="C246" s="252"/>
      <c r="D246" s="242" t="s">
        <v>184</v>
      </c>
      <c r="E246" s="253" t="s">
        <v>1</v>
      </c>
      <c r="F246" s="254" t="s">
        <v>1488</v>
      </c>
      <c r="G246" s="252"/>
      <c r="H246" s="255">
        <v>0.94999999999999996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184</v>
      </c>
      <c r="AU246" s="261" t="s">
        <v>87</v>
      </c>
      <c r="AV246" s="14" t="s">
        <v>87</v>
      </c>
      <c r="AW246" s="14" t="s">
        <v>32</v>
      </c>
      <c r="AX246" s="14" t="s">
        <v>77</v>
      </c>
      <c r="AY246" s="261" t="s">
        <v>175</v>
      </c>
    </row>
    <row r="247" s="14" customFormat="1">
      <c r="A247" s="14"/>
      <c r="B247" s="251"/>
      <c r="C247" s="252"/>
      <c r="D247" s="242" t="s">
        <v>184</v>
      </c>
      <c r="E247" s="253" t="s">
        <v>1</v>
      </c>
      <c r="F247" s="254" t="s">
        <v>1489</v>
      </c>
      <c r="G247" s="252"/>
      <c r="H247" s="255">
        <v>0.90000000000000002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184</v>
      </c>
      <c r="AU247" s="261" t="s">
        <v>87</v>
      </c>
      <c r="AV247" s="14" t="s">
        <v>87</v>
      </c>
      <c r="AW247" s="14" t="s">
        <v>32</v>
      </c>
      <c r="AX247" s="14" t="s">
        <v>77</v>
      </c>
      <c r="AY247" s="261" t="s">
        <v>175</v>
      </c>
    </row>
    <row r="248" s="15" customFormat="1">
      <c r="A248" s="15"/>
      <c r="B248" s="262"/>
      <c r="C248" s="263"/>
      <c r="D248" s="242" t="s">
        <v>184</v>
      </c>
      <c r="E248" s="264" t="s">
        <v>1</v>
      </c>
      <c r="F248" s="265" t="s">
        <v>191</v>
      </c>
      <c r="G248" s="263"/>
      <c r="H248" s="266">
        <v>32.649999999999999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2" t="s">
        <v>184</v>
      </c>
      <c r="AU248" s="272" t="s">
        <v>87</v>
      </c>
      <c r="AV248" s="15" t="s">
        <v>182</v>
      </c>
      <c r="AW248" s="15" t="s">
        <v>32</v>
      </c>
      <c r="AX248" s="15" t="s">
        <v>85</v>
      </c>
      <c r="AY248" s="272" t="s">
        <v>175</v>
      </c>
    </row>
    <row r="249" s="2" customFormat="1" ht="24.15" customHeight="1">
      <c r="A249" s="39"/>
      <c r="B249" s="40"/>
      <c r="C249" s="291" t="s">
        <v>333</v>
      </c>
      <c r="D249" s="291" t="s">
        <v>587</v>
      </c>
      <c r="E249" s="292" t="s">
        <v>1490</v>
      </c>
      <c r="F249" s="293" t="s">
        <v>1491</v>
      </c>
      <c r="G249" s="294" t="s">
        <v>180</v>
      </c>
      <c r="H249" s="295">
        <v>12.571</v>
      </c>
      <c r="I249" s="296"/>
      <c r="J249" s="297">
        <f>ROUND(I249*H249,2)</f>
        <v>0</v>
      </c>
      <c r="K249" s="293" t="s">
        <v>181</v>
      </c>
      <c r="L249" s="298"/>
      <c r="M249" s="299" t="s">
        <v>1</v>
      </c>
      <c r="N249" s="300" t="s">
        <v>42</v>
      </c>
      <c r="O249" s="92"/>
      <c r="P249" s="236">
        <f>O249*H249</f>
        <v>0</v>
      </c>
      <c r="Q249" s="236">
        <v>0.00089999999999999998</v>
      </c>
      <c r="R249" s="236">
        <f>Q249*H249</f>
        <v>0.0113139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230</v>
      </c>
      <c r="AT249" s="238" t="s">
        <v>587</v>
      </c>
      <c r="AU249" s="238" t="s">
        <v>87</v>
      </c>
      <c r="AY249" s="18" t="s">
        <v>175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182</v>
      </c>
      <c r="BM249" s="238" t="s">
        <v>1492</v>
      </c>
    </row>
    <row r="250" s="14" customFormat="1">
      <c r="A250" s="14"/>
      <c r="B250" s="251"/>
      <c r="C250" s="252"/>
      <c r="D250" s="242" t="s">
        <v>184</v>
      </c>
      <c r="E250" s="253" t="s">
        <v>1</v>
      </c>
      <c r="F250" s="254" t="s">
        <v>1493</v>
      </c>
      <c r="G250" s="252"/>
      <c r="H250" s="255">
        <v>11.428000000000001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184</v>
      </c>
      <c r="AU250" s="261" t="s">
        <v>87</v>
      </c>
      <c r="AV250" s="14" t="s">
        <v>87</v>
      </c>
      <c r="AW250" s="14" t="s">
        <v>32</v>
      </c>
      <c r="AX250" s="14" t="s">
        <v>85</v>
      </c>
      <c r="AY250" s="261" t="s">
        <v>175</v>
      </c>
    </row>
    <row r="251" s="14" customFormat="1">
      <c r="A251" s="14"/>
      <c r="B251" s="251"/>
      <c r="C251" s="252"/>
      <c r="D251" s="242" t="s">
        <v>184</v>
      </c>
      <c r="E251" s="252"/>
      <c r="F251" s="254" t="s">
        <v>1494</v>
      </c>
      <c r="G251" s="252"/>
      <c r="H251" s="255">
        <v>12.571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184</v>
      </c>
      <c r="AU251" s="261" t="s">
        <v>87</v>
      </c>
      <c r="AV251" s="14" t="s">
        <v>87</v>
      </c>
      <c r="AW251" s="14" t="s">
        <v>4</v>
      </c>
      <c r="AX251" s="14" t="s">
        <v>85</v>
      </c>
      <c r="AY251" s="261" t="s">
        <v>175</v>
      </c>
    </row>
    <row r="252" s="2" customFormat="1" ht="24.15" customHeight="1">
      <c r="A252" s="39"/>
      <c r="B252" s="40"/>
      <c r="C252" s="227" t="s">
        <v>341</v>
      </c>
      <c r="D252" s="227" t="s">
        <v>177</v>
      </c>
      <c r="E252" s="228" t="s">
        <v>1481</v>
      </c>
      <c r="F252" s="229" t="s">
        <v>1482</v>
      </c>
      <c r="G252" s="230" t="s">
        <v>303</v>
      </c>
      <c r="H252" s="231">
        <v>120.97799999999999</v>
      </c>
      <c r="I252" s="232"/>
      <c r="J252" s="233">
        <f>ROUND(I252*H252,2)</f>
        <v>0</v>
      </c>
      <c r="K252" s="229" t="s">
        <v>181</v>
      </c>
      <c r="L252" s="45"/>
      <c r="M252" s="234" t="s">
        <v>1</v>
      </c>
      <c r="N252" s="235" t="s">
        <v>42</v>
      </c>
      <c r="O252" s="92"/>
      <c r="P252" s="236">
        <f>O252*H252</f>
        <v>0</v>
      </c>
      <c r="Q252" s="236">
        <v>0.0033899999999999998</v>
      </c>
      <c r="R252" s="236">
        <f>Q252*H252</f>
        <v>0.41011541999999995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182</v>
      </c>
      <c r="AT252" s="238" t="s">
        <v>177</v>
      </c>
      <c r="AU252" s="238" t="s">
        <v>87</v>
      </c>
      <c r="AY252" s="18" t="s">
        <v>175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182</v>
      </c>
      <c r="BM252" s="238" t="s">
        <v>1495</v>
      </c>
    </row>
    <row r="253" s="13" customFormat="1">
      <c r="A253" s="13"/>
      <c r="B253" s="240"/>
      <c r="C253" s="241"/>
      <c r="D253" s="242" t="s">
        <v>184</v>
      </c>
      <c r="E253" s="243" t="s">
        <v>1</v>
      </c>
      <c r="F253" s="244" t="s">
        <v>1474</v>
      </c>
      <c r="G253" s="241"/>
      <c r="H253" s="243" t="s">
        <v>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184</v>
      </c>
      <c r="AU253" s="250" t="s">
        <v>87</v>
      </c>
      <c r="AV253" s="13" t="s">
        <v>85</v>
      </c>
      <c r="AW253" s="13" t="s">
        <v>32</v>
      </c>
      <c r="AX253" s="13" t="s">
        <v>77</v>
      </c>
      <c r="AY253" s="250" t="s">
        <v>175</v>
      </c>
    </row>
    <row r="254" s="14" customFormat="1">
      <c r="A254" s="14"/>
      <c r="B254" s="251"/>
      <c r="C254" s="252"/>
      <c r="D254" s="242" t="s">
        <v>184</v>
      </c>
      <c r="E254" s="253" t="s">
        <v>1</v>
      </c>
      <c r="F254" s="254" t="s">
        <v>1496</v>
      </c>
      <c r="G254" s="252"/>
      <c r="H254" s="255">
        <v>19.16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184</v>
      </c>
      <c r="AU254" s="261" t="s">
        <v>87</v>
      </c>
      <c r="AV254" s="14" t="s">
        <v>87</v>
      </c>
      <c r="AW254" s="14" t="s">
        <v>32</v>
      </c>
      <c r="AX254" s="14" t="s">
        <v>77</v>
      </c>
      <c r="AY254" s="261" t="s">
        <v>175</v>
      </c>
    </row>
    <row r="255" s="14" customFormat="1">
      <c r="A255" s="14"/>
      <c r="B255" s="251"/>
      <c r="C255" s="252"/>
      <c r="D255" s="242" t="s">
        <v>184</v>
      </c>
      <c r="E255" s="253" t="s">
        <v>1</v>
      </c>
      <c r="F255" s="254" t="s">
        <v>1497</v>
      </c>
      <c r="G255" s="252"/>
      <c r="H255" s="255">
        <v>5.2800000000000002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184</v>
      </c>
      <c r="AU255" s="261" t="s">
        <v>87</v>
      </c>
      <c r="AV255" s="14" t="s">
        <v>87</v>
      </c>
      <c r="AW255" s="14" t="s">
        <v>32</v>
      </c>
      <c r="AX255" s="14" t="s">
        <v>77</v>
      </c>
      <c r="AY255" s="261" t="s">
        <v>175</v>
      </c>
    </row>
    <row r="256" s="14" customFormat="1">
      <c r="A256" s="14"/>
      <c r="B256" s="251"/>
      <c r="C256" s="252"/>
      <c r="D256" s="242" t="s">
        <v>184</v>
      </c>
      <c r="E256" s="253" t="s">
        <v>1</v>
      </c>
      <c r="F256" s="254" t="s">
        <v>1498</v>
      </c>
      <c r="G256" s="252"/>
      <c r="H256" s="255">
        <v>6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184</v>
      </c>
      <c r="AU256" s="261" t="s">
        <v>87</v>
      </c>
      <c r="AV256" s="14" t="s">
        <v>87</v>
      </c>
      <c r="AW256" s="14" t="s">
        <v>32</v>
      </c>
      <c r="AX256" s="14" t="s">
        <v>77</v>
      </c>
      <c r="AY256" s="261" t="s">
        <v>175</v>
      </c>
    </row>
    <row r="257" s="14" customFormat="1">
      <c r="A257" s="14"/>
      <c r="B257" s="251"/>
      <c r="C257" s="252"/>
      <c r="D257" s="242" t="s">
        <v>184</v>
      </c>
      <c r="E257" s="253" t="s">
        <v>1</v>
      </c>
      <c r="F257" s="254" t="s">
        <v>1499</v>
      </c>
      <c r="G257" s="252"/>
      <c r="H257" s="255">
        <v>6.6580000000000004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184</v>
      </c>
      <c r="AU257" s="261" t="s">
        <v>87</v>
      </c>
      <c r="AV257" s="14" t="s">
        <v>87</v>
      </c>
      <c r="AW257" s="14" t="s">
        <v>32</v>
      </c>
      <c r="AX257" s="14" t="s">
        <v>77</v>
      </c>
      <c r="AY257" s="261" t="s">
        <v>175</v>
      </c>
    </row>
    <row r="258" s="14" customFormat="1">
      <c r="A258" s="14"/>
      <c r="B258" s="251"/>
      <c r="C258" s="252"/>
      <c r="D258" s="242" t="s">
        <v>184</v>
      </c>
      <c r="E258" s="253" t="s">
        <v>1</v>
      </c>
      <c r="F258" s="254" t="s">
        <v>1500</v>
      </c>
      <c r="G258" s="252"/>
      <c r="H258" s="255">
        <v>5.4100000000000001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184</v>
      </c>
      <c r="AU258" s="261" t="s">
        <v>87</v>
      </c>
      <c r="AV258" s="14" t="s">
        <v>87</v>
      </c>
      <c r="AW258" s="14" t="s">
        <v>32</v>
      </c>
      <c r="AX258" s="14" t="s">
        <v>77</v>
      </c>
      <c r="AY258" s="261" t="s">
        <v>175</v>
      </c>
    </row>
    <row r="259" s="14" customFormat="1">
      <c r="A259" s="14"/>
      <c r="B259" s="251"/>
      <c r="C259" s="252"/>
      <c r="D259" s="242" t="s">
        <v>184</v>
      </c>
      <c r="E259" s="253" t="s">
        <v>1</v>
      </c>
      <c r="F259" s="254" t="s">
        <v>1501</v>
      </c>
      <c r="G259" s="252"/>
      <c r="H259" s="255">
        <v>4.71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184</v>
      </c>
      <c r="AU259" s="261" t="s">
        <v>87</v>
      </c>
      <c r="AV259" s="14" t="s">
        <v>87</v>
      </c>
      <c r="AW259" s="14" t="s">
        <v>32</v>
      </c>
      <c r="AX259" s="14" t="s">
        <v>77</v>
      </c>
      <c r="AY259" s="261" t="s">
        <v>175</v>
      </c>
    </row>
    <row r="260" s="14" customFormat="1">
      <c r="A260" s="14"/>
      <c r="B260" s="251"/>
      <c r="C260" s="252"/>
      <c r="D260" s="242" t="s">
        <v>184</v>
      </c>
      <c r="E260" s="253" t="s">
        <v>1</v>
      </c>
      <c r="F260" s="254" t="s">
        <v>1502</v>
      </c>
      <c r="G260" s="252"/>
      <c r="H260" s="255">
        <v>3.0499999999999998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184</v>
      </c>
      <c r="AU260" s="261" t="s">
        <v>87</v>
      </c>
      <c r="AV260" s="14" t="s">
        <v>87</v>
      </c>
      <c r="AW260" s="14" t="s">
        <v>32</v>
      </c>
      <c r="AX260" s="14" t="s">
        <v>77</v>
      </c>
      <c r="AY260" s="261" t="s">
        <v>175</v>
      </c>
    </row>
    <row r="261" s="14" customFormat="1">
      <c r="A261" s="14"/>
      <c r="B261" s="251"/>
      <c r="C261" s="252"/>
      <c r="D261" s="242" t="s">
        <v>184</v>
      </c>
      <c r="E261" s="253" t="s">
        <v>1</v>
      </c>
      <c r="F261" s="254" t="s">
        <v>1503</v>
      </c>
      <c r="G261" s="252"/>
      <c r="H261" s="255">
        <v>2.7000000000000002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184</v>
      </c>
      <c r="AU261" s="261" t="s">
        <v>87</v>
      </c>
      <c r="AV261" s="14" t="s">
        <v>87</v>
      </c>
      <c r="AW261" s="14" t="s">
        <v>32</v>
      </c>
      <c r="AX261" s="14" t="s">
        <v>77</v>
      </c>
      <c r="AY261" s="261" t="s">
        <v>175</v>
      </c>
    </row>
    <row r="262" s="14" customFormat="1">
      <c r="A262" s="14"/>
      <c r="B262" s="251"/>
      <c r="C262" s="252"/>
      <c r="D262" s="242" t="s">
        <v>184</v>
      </c>
      <c r="E262" s="253" t="s">
        <v>1</v>
      </c>
      <c r="F262" s="254" t="s">
        <v>1504</v>
      </c>
      <c r="G262" s="252"/>
      <c r="H262" s="255">
        <v>5.9800000000000004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184</v>
      </c>
      <c r="AU262" s="261" t="s">
        <v>87</v>
      </c>
      <c r="AV262" s="14" t="s">
        <v>87</v>
      </c>
      <c r="AW262" s="14" t="s">
        <v>32</v>
      </c>
      <c r="AX262" s="14" t="s">
        <v>77</v>
      </c>
      <c r="AY262" s="261" t="s">
        <v>175</v>
      </c>
    </row>
    <row r="263" s="14" customFormat="1">
      <c r="A263" s="14"/>
      <c r="B263" s="251"/>
      <c r="C263" s="252"/>
      <c r="D263" s="242" t="s">
        <v>184</v>
      </c>
      <c r="E263" s="253" t="s">
        <v>1</v>
      </c>
      <c r="F263" s="254" t="s">
        <v>1505</v>
      </c>
      <c r="G263" s="252"/>
      <c r="H263" s="255">
        <v>4.4299999999999997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184</v>
      </c>
      <c r="AU263" s="261" t="s">
        <v>87</v>
      </c>
      <c r="AV263" s="14" t="s">
        <v>87</v>
      </c>
      <c r="AW263" s="14" t="s">
        <v>32</v>
      </c>
      <c r="AX263" s="14" t="s">
        <v>77</v>
      </c>
      <c r="AY263" s="261" t="s">
        <v>175</v>
      </c>
    </row>
    <row r="264" s="14" customFormat="1">
      <c r="A264" s="14"/>
      <c r="B264" s="251"/>
      <c r="C264" s="252"/>
      <c r="D264" s="242" t="s">
        <v>184</v>
      </c>
      <c r="E264" s="253" t="s">
        <v>1</v>
      </c>
      <c r="F264" s="254" t="s">
        <v>1506</v>
      </c>
      <c r="G264" s="252"/>
      <c r="H264" s="255">
        <v>19.32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184</v>
      </c>
      <c r="AU264" s="261" t="s">
        <v>87</v>
      </c>
      <c r="AV264" s="14" t="s">
        <v>87</v>
      </c>
      <c r="AW264" s="14" t="s">
        <v>32</v>
      </c>
      <c r="AX264" s="14" t="s">
        <v>77</v>
      </c>
      <c r="AY264" s="261" t="s">
        <v>175</v>
      </c>
    </row>
    <row r="265" s="14" customFormat="1">
      <c r="A265" s="14"/>
      <c r="B265" s="251"/>
      <c r="C265" s="252"/>
      <c r="D265" s="242" t="s">
        <v>184</v>
      </c>
      <c r="E265" s="253" t="s">
        <v>1</v>
      </c>
      <c r="F265" s="254" t="s">
        <v>1507</v>
      </c>
      <c r="G265" s="252"/>
      <c r="H265" s="255">
        <v>4.8300000000000001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184</v>
      </c>
      <c r="AU265" s="261" t="s">
        <v>87</v>
      </c>
      <c r="AV265" s="14" t="s">
        <v>87</v>
      </c>
      <c r="AW265" s="14" t="s">
        <v>32</v>
      </c>
      <c r="AX265" s="14" t="s">
        <v>77</v>
      </c>
      <c r="AY265" s="261" t="s">
        <v>175</v>
      </c>
    </row>
    <row r="266" s="14" customFormat="1">
      <c r="A266" s="14"/>
      <c r="B266" s="251"/>
      <c r="C266" s="252"/>
      <c r="D266" s="242" t="s">
        <v>184</v>
      </c>
      <c r="E266" s="253" t="s">
        <v>1</v>
      </c>
      <c r="F266" s="254" t="s">
        <v>1508</v>
      </c>
      <c r="G266" s="252"/>
      <c r="H266" s="255">
        <v>5.4299999999999997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184</v>
      </c>
      <c r="AU266" s="261" t="s">
        <v>87</v>
      </c>
      <c r="AV266" s="14" t="s">
        <v>87</v>
      </c>
      <c r="AW266" s="14" t="s">
        <v>32</v>
      </c>
      <c r="AX266" s="14" t="s">
        <v>77</v>
      </c>
      <c r="AY266" s="261" t="s">
        <v>175</v>
      </c>
    </row>
    <row r="267" s="14" customFormat="1">
      <c r="A267" s="14"/>
      <c r="B267" s="251"/>
      <c r="C267" s="252"/>
      <c r="D267" s="242" t="s">
        <v>184</v>
      </c>
      <c r="E267" s="253" t="s">
        <v>1</v>
      </c>
      <c r="F267" s="254" t="s">
        <v>1509</v>
      </c>
      <c r="G267" s="252"/>
      <c r="H267" s="255">
        <v>6.5999999999999996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184</v>
      </c>
      <c r="AU267" s="261" t="s">
        <v>87</v>
      </c>
      <c r="AV267" s="14" t="s">
        <v>87</v>
      </c>
      <c r="AW267" s="14" t="s">
        <v>32</v>
      </c>
      <c r="AX267" s="14" t="s">
        <v>77</v>
      </c>
      <c r="AY267" s="261" t="s">
        <v>175</v>
      </c>
    </row>
    <row r="268" s="14" customFormat="1">
      <c r="A268" s="14"/>
      <c r="B268" s="251"/>
      <c r="C268" s="252"/>
      <c r="D268" s="242" t="s">
        <v>184</v>
      </c>
      <c r="E268" s="253" t="s">
        <v>1</v>
      </c>
      <c r="F268" s="254" t="s">
        <v>1510</v>
      </c>
      <c r="G268" s="252"/>
      <c r="H268" s="255">
        <v>5.4500000000000002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184</v>
      </c>
      <c r="AU268" s="261" t="s">
        <v>87</v>
      </c>
      <c r="AV268" s="14" t="s">
        <v>87</v>
      </c>
      <c r="AW268" s="14" t="s">
        <v>32</v>
      </c>
      <c r="AX268" s="14" t="s">
        <v>77</v>
      </c>
      <c r="AY268" s="261" t="s">
        <v>175</v>
      </c>
    </row>
    <row r="269" s="14" customFormat="1">
      <c r="A269" s="14"/>
      <c r="B269" s="251"/>
      <c r="C269" s="252"/>
      <c r="D269" s="242" t="s">
        <v>184</v>
      </c>
      <c r="E269" s="253" t="s">
        <v>1</v>
      </c>
      <c r="F269" s="254" t="s">
        <v>1507</v>
      </c>
      <c r="G269" s="252"/>
      <c r="H269" s="255">
        <v>4.8300000000000001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184</v>
      </c>
      <c r="AU269" s="261" t="s">
        <v>87</v>
      </c>
      <c r="AV269" s="14" t="s">
        <v>87</v>
      </c>
      <c r="AW269" s="14" t="s">
        <v>32</v>
      </c>
      <c r="AX269" s="14" t="s">
        <v>77</v>
      </c>
      <c r="AY269" s="261" t="s">
        <v>175</v>
      </c>
    </row>
    <row r="270" s="14" customFormat="1">
      <c r="A270" s="14"/>
      <c r="B270" s="251"/>
      <c r="C270" s="252"/>
      <c r="D270" s="242" t="s">
        <v>184</v>
      </c>
      <c r="E270" s="253" t="s">
        <v>1</v>
      </c>
      <c r="F270" s="254" t="s">
        <v>1502</v>
      </c>
      <c r="G270" s="252"/>
      <c r="H270" s="255">
        <v>3.0499999999999998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184</v>
      </c>
      <c r="AU270" s="261" t="s">
        <v>87</v>
      </c>
      <c r="AV270" s="14" t="s">
        <v>87</v>
      </c>
      <c r="AW270" s="14" t="s">
        <v>32</v>
      </c>
      <c r="AX270" s="14" t="s">
        <v>77</v>
      </c>
      <c r="AY270" s="261" t="s">
        <v>175</v>
      </c>
    </row>
    <row r="271" s="14" customFormat="1">
      <c r="A271" s="14"/>
      <c r="B271" s="251"/>
      <c r="C271" s="252"/>
      <c r="D271" s="242" t="s">
        <v>184</v>
      </c>
      <c r="E271" s="253" t="s">
        <v>1</v>
      </c>
      <c r="F271" s="254" t="s">
        <v>1511</v>
      </c>
      <c r="G271" s="252"/>
      <c r="H271" s="255">
        <v>2.7400000000000002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184</v>
      </c>
      <c r="AU271" s="261" t="s">
        <v>87</v>
      </c>
      <c r="AV271" s="14" t="s">
        <v>87</v>
      </c>
      <c r="AW271" s="14" t="s">
        <v>32</v>
      </c>
      <c r="AX271" s="14" t="s">
        <v>77</v>
      </c>
      <c r="AY271" s="261" t="s">
        <v>175</v>
      </c>
    </row>
    <row r="272" s="14" customFormat="1">
      <c r="A272" s="14"/>
      <c r="B272" s="251"/>
      <c r="C272" s="252"/>
      <c r="D272" s="242" t="s">
        <v>184</v>
      </c>
      <c r="E272" s="253" t="s">
        <v>1</v>
      </c>
      <c r="F272" s="254" t="s">
        <v>1512</v>
      </c>
      <c r="G272" s="252"/>
      <c r="H272" s="255">
        <v>5.3499999999999996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184</v>
      </c>
      <c r="AU272" s="261" t="s">
        <v>87</v>
      </c>
      <c r="AV272" s="14" t="s">
        <v>87</v>
      </c>
      <c r="AW272" s="14" t="s">
        <v>32</v>
      </c>
      <c r="AX272" s="14" t="s">
        <v>77</v>
      </c>
      <c r="AY272" s="261" t="s">
        <v>175</v>
      </c>
    </row>
    <row r="273" s="15" customFormat="1">
      <c r="A273" s="15"/>
      <c r="B273" s="262"/>
      <c r="C273" s="263"/>
      <c r="D273" s="242" t="s">
        <v>184</v>
      </c>
      <c r="E273" s="264" t="s">
        <v>1</v>
      </c>
      <c r="F273" s="265" t="s">
        <v>191</v>
      </c>
      <c r="G273" s="263"/>
      <c r="H273" s="266">
        <v>120.97799999999998</v>
      </c>
      <c r="I273" s="267"/>
      <c r="J273" s="263"/>
      <c r="K273" s="263"/>
      <c r="L273" s="268"/>
      <c r="M273" s="269"/>
      <c r="N273" s="270"/>
      <c r="O273" s="270"/>
      <c r="P273" s="270"/>
      <c r="Q273" s="270"/>
      <c r="R273" s="270"/>
      <c r="S273" s="270"/>
      <c r="T273" s="271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2" t="s">
        <v>184</v>
      </c>
      <c r="AU273" s="272" t="s">
        <v>87</v>
      </c>
      <c r="AV273" s="15" t="s">
        <v>182</v>
      </c>
      <c r="AW273" s="15" t="s">
        <v>32</v>
      </c>
      <c r="AX273" s="15" t="s">
        <v>85</v>
      </c>
      <c r="AY273" s="272" t="s">
        <v>175</v>
      </c>
    </row>
    <row r="274" s="2" customFormat="1" ht="16.5" customHeight="1">
      <c r="A274" s="39"/>
      <c r="B274" s="40"/>
      <c r="C274" s="291" t="s">
        <v>375</v>
      </c>
      <c r="D274" s="291" t="s">
        <v>587</v>
      </c>
      <c r="E274" s="292" t="s">
        <v>1513</v>
      </c>
      <c r="F274" s="293" t="s">
        <v>1514</v>
      </c>
      <c r="G274" s="294" t="s">
        <v>180</v>
      </c>
      <c r="H274" s="295">
        <v>46.576000000000001</v>
      </c>
      <c r="I274" s="296"/>
      <c r="J274" s="297">
        <f>ROUND(I274*H274,2)</f>
        <v>0</v>
      </c>
      <c r="K274" s="293" t="s">
        <v>181</v>
      </c>
      <c r="L274" s="298"/>
      <c r="M274" s="299" t="s">
        <v>1</v>
      </c>
      <c r="N274" s="300" t="s">
        <v>42</v>
      </c>
      <c r="O274" s="92"/>
      <c r="P274" s="236">
        <f>O274*H274</f>
        <v>0</v>
      </c>
      <c r="Q274" s="236">
        <v>0.00042000000000000002</v>
      </c>
      <c r="R274" s="236">
        <f>Q274*H274</f>
        <v>0.01956192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230</v>
      </c>
      <c r="AT274" s="238" t="s">
        <v>587</v>
      </c>
      <c r="AU274" s="238" t="s">
        <v>87</v>
      </c>
      <c r="AY274" s="18" t="s">
        <v>175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85</v>
      </c>
      <c r="BK274" s="239">
        <f>ROUND(I274*H274,2)</f>
        <v>0</v>
      </c>
      <c r="BL274" s="18" t="s">
        <v>182</v>
      </c>
      <c r="BM274" s="238" t="s">
        <v>1515</v>
      </c>
    </row>
    <row r="275" s="14" customFormat="1">
      <c r="A275" s="14"/>
      <c r="B275" s="251"/>
      <c r="C275" s="252"/>
      <c r="D275" s="242" t="s">
        <v>184</v>
      </c>
      <c r="E275" s="253" t="s">
        <v>1</v>
      </c>
      <c r="F275" s="254" t="s">
        <v>1516</v>
      </c>
      <c r="G275" s="252"/>
      <c r="H275" s="255">
        <v>42.341999999999999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184</v>
      </c>
      <c r="AU275" s="261" t="s">
        <v>87</v>
      </c>
      <c r="AV275" s="14" t="s">
        <v>87</v>
      </c>
      <c r="AW275" s="14" t="s">
        <v>32</v>
      </c>
      <c r="AX275" s="14" t="s">
        <v>85</v>
      </c>
      <c r="AY275" s="261" t="s">
        <v>175</v>
      </c>
    </row>
    <row r="276" s="14" customFormat="1">
      <c r="A276" s="14"/>
      <c r="B276" s="251"/>
      <c r="C276" s="252"/>
      <c r="D276" s="242" t="s">
        <v>184</v>
      </c>
      <c r="E276" s="252"/>
      <c r="F276" s="254" t="s">
        <v>1517</v>
      </c>
      <c r="G276" s="252"/>
      <c r="H276" s="255">
        <v>46.576000000000001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1" t="s">
        <v>184</v>
      </c>
      <c r="AU276" s="261" t="s">
        <v>87</v>
      </c>
      <c r="AV276" s="14" t="s">
        <v>87</v>
      </c>
      <c r="AW276" s="14" t="s">
        <v>4</v>
      </c>
      <c r="AX276" s="14" t="s">
        <v>85</v>
      </c>
      <c r="AY276" s="261" t="s">
        <v>175</v>
      </c>
    </row>
    <row r="277" s="2" customFormat="1" ht="24.15" customHeight="1">
      <c r="A277" s="39"/>
      <c r="B277" s="40"/>
      <c r="C277" s="227" t="s">
        <v>380</v>
      </c>
      <c r="D277" s="227" t="s">
        <v>177</v>
      </c>
      <c r="E277" s="228" t="s">
        <v>1518</v>
      </c>
      <c r="F277" s="229" t="s">
        <v>1519</v>
      </c>
      <c r="G277" s="230" t="s">
        <v>303</v>
      </c>
      <c r="H277" s="231">
        <v>59.200000000000003</v>
      </c>
      <c r="I277" s="232"/>
      <c r="J277" s="233">
        <f>ROUND(I277*H277,2)</f>
        <v>0</v>
      </c>
      <c r="K277" s="229" t="s">
        <v>181</v>
      </c>
      <c r="L277" s="45"/>
      <c r="M277" s="234" t="s">
        <v>1</v>
      </c>
      <c r="N277" s="235" t="s">
        <v>42</v>
      </c>
      <c r="O277" s="92"/>
      <c r="P277" s="236">
        <f>O277*H277</f>
        <v>0</v>
      </c>
      <c r="Q277" s="236">
        <v>3.0000000000000001E-05</v>
      </c>
      <c r="R277" s="236">
        <f>Q277*H277</f>
        <v>0.0017760000000000002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182</v>
      </c>
      <c r="AT277" s="238" t="s">
        <v>177</v>
      </c>
      <c r="AU277" s="238" t="s">
        <v>87</v>
      </c>
      <c r="AY277" s="18" t="s">
        <v>175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182</v>
      </c>
      <c r="BM277" s="238" t="s">
        <v>1520</v>
      </c>
    </row>
    <row r="278" s="14" customFormat="1">
      <c r="A278" s="14"/>
      <c r="B278" s="251"/>
      <c r="C278" s="252"/>
      <c r="D278" s="242" t="s">
        <v>184</v>
      </c>
      <c r="E278" s="253" t="s">
        <v>1</v>
      </c>
      <c r="F278" s="254" t="s">
        <v>1521</v>
      </c>
      <c r="G278" s="252"/>
      <c r="H278" s="255">
        <v>59.200000000000003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184</v>
      </c>
      <c r="AU278" s="261" t="s">
        <v>87</v>
      </c>
      <c r="AV278" s="14" t="s">
        <v>87</v>
      </c>
      <c r="AW278" s="14" t="s">
        <v>32</v>
      </c>
      <c r="AX278" s="14" t="s">
        <v>85</v>
      </c>
      <c r="AY278" s="261" t="s">
        <v>175</v>
      </c>
    </row>
    <row r="279" s="2" customFormat="1" ht="24.15" customHeight="1">
      <c r="A279" s="39"/>
      <c r="B279" s="40"/>
      <c r="C279" s="291" t="s">
        <v>384</v>
      </c>
      <c r="D279" s="291" t="s">
        <v>587</v>
      </c>
      <c r="E279" s="292" t="s">
        <v>1522</v>
      </c>
      <c r="F279" s="293" t="s">
        <v>1523</v>
      </c>
      <c r="G279" s="294" t="s">
        <v>303</v>
      </c>
      <c r="H279" s="295">
        <v>65.120000000000005</v>
      </c>
      <c r="I279" s="296"/>
      <c r="J279" s="297">
        <f>ROUND(I279*H279,2)</f>
        <v>0</v>
      </c>
      <c r="K279" s="293" t="s">
        <v>181</v>
      </c>
      <c r="L279" s="298"/>
      <c r="M279" s="299" t="s">
        <v>1</v>
      </c>
      <c r="N279" s="300" t="s">
        <v>42</v>
      </c>
      <c r="O279" s="92"/>
      <c r="P279" s="236">
        <f>O279*H279</f>
        <v>0</v>
      </c>
      <c r="Q279" s="236">
        <v>0.00042000000000000002</v>
      </c>
      <c r="R279" s="236">
        <f>Q279*H279</f>
        <v>0.027350400000000004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230</v>
      </c>
      <c r="AT279" s="238" t="s">
        <v>587</v>
      </c>
      <c r="AU279" s="238" t="s">
        <v>87</v>
      </c>
      <c r="AY279" s="18" t="s">
        <v>175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182</v>
      </c>
      <c r="BM279" s="238" t="s">
        <v>1524</v>
      </c>
    </row>
    <row r="280" s="14" customFormat="1">
      <c r="A280" s="14"/>
      <c r="B280" s="251"/>
      <c r="C280" s="252"/>
      <c r="D280" s="242" t="s">
        <v>184</v>
      </c>
      <c r="E280" s="253" t="s">
        <v>1</v>
      </c>
      <c r="F280" s="254" t="s">
        <v>1525</v>
      </c>
      <c r="G280" s="252"/>
      <c r="H280" s="255">
        <v>59.200000000000003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184</v>
      </c>
      <c r="AU280" s="261" t="s">
        <v>87</v>
      </c>
      <c r="AV280" s="14" t="s">
        <v>87</v>
      </c>
      <c r="AW280" s="14" t="s">
        <v>32</v>
      </c>
      <c r="AX280" s="14" t="s">
        <v>85</v>
      </c>
      <c r="AY280" s="261" t="s">
        <v>175</v>
      </c>
    </row>
    <row r="281" s="14" customFormat="1">
      <c r="A281" s="14"/>
      <c r="B281" s="251"/>
      <c r="C281" s="252"/>
      <c r="D281" s="242" t="s">
        <v>184</v>
      </c>
      <c r="E281" s="252"/>
      <c r="F281" s="254" t="s">
        <v>1526</v>
      </c>
      <c r="G281" s="252"/>
      <c r="H281" s="255">
        <v>65.120000000000005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184</v>
      </c>
      <c r="AU281" s="261" t="s">
        <v>87</v>
      </c>
      <c r="AV281" s="14" t="s">
        <v>87</v>
      </c>
      <c r="AW281" s="14" t="s">
        <v>4</v>
      </c>
      <c r="AX281" s="14" t="s">
        <v>85</v>
      </c>
      <c r="AY281" s="261" t="s">
        <v>175</v>
      </c>
    </row>
    <row r="282" s="2" customFormat="1" ht="16.5" customHeight="1">
      <c r="A282" s="39"/>
      <c r="B282" s="40"/>
      <c r="C282" s="227" t="s">
        <v>389</v>
      </c>
      <c r="D282" s="227" t="s">
        <v>177</v>
      </c>
      <c r="E282" s="228" t="s">
        <v>1527</v>
      </c>
      <c r="F282" s="229" t="s">
        <v>1528</v>
      </c>
      <c r="G282" s="230" t="s">
        <v>303</v>
      </c>
      <c r="H282" s="231">
        <v>392.666</v>
      </c>
      <c r="I282" s="232"/>
      <c r="J282" s="233">
        <f>ROUND(I282*H282,2)</f>
        <v>0</v>
      </c>
      <c r="K282" s="229" t="s">
        <v>181</v>
      </c>
      <c r="L282" s="45"/>
      <c r="M282" s="234" t="s">
        <v>1</v>
      </c>
      <c r="N282" s="235" t="s">
        <v>42</v>
      </c>
      <c r="O282" s="92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182</v>
      </c>
      <c r="AT282" s="238" t="s">
        <v>177</v>
      </c>
      <c r="AU282" s="238" t="s">
        <v>87</v>
      </c>
      <c r="AY282" s="18" t="s">
        <v>175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182</v>
      </c>
      <c r="BM282" s="238" t="s">
        <v>1529</v>
      </c>
    </row>
    <row r="283" s="14" customFormat="1">
      <c r="A283" s="14"/>
      <c r="B283" s="251"/>
      <c r="C283" s="252"/>
      <c r="D283" s="242" t="s">
        <v>184</v>
      </c>
      <c r="E283" s="253" t="s">
        <v>1</v>
      </c>
      <c r="F283" s="254" t="s">
        <v>1530</v>
      </c>
      <c r="G283" s="252"/>
      <c r="H283" s="255">
        <v>392.666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184</v>
      </c>
      <c r="AU283" s="261" t="s">
        <v>87</v>
      </c>
      <c r="AV283" s="14" t="s">
        <v>87</v>
      </c>
      <c r="AW283" s="14" t="s">
        <v>32</v>
      </c>
      <c r="AX283" s="14" t="s">
        <v>77</v>
      </c>
      <c r="AY283" s="261" t="s">
        <v>175</v>
      </c>
    </row>
    <row r="284" s="15" customFormat="1">
      <c r="A284" s="15"/>
      <c r="B284" s="262"/>
      <c r="C284" s="263"/>
      <c r="D284" s="242" t="s">
        <v>184</v>
      </c>
      <c r="E284" s="264" t="s">
        <v>1</v>
      </c>
      <c r="F284" s="265" t="s">
        <v>191</v>
      </c>
      <c r="G284" s="263"/>
      <c r="H284" s="266">
        <v>392.666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2" t="s">
        <v>184</v>
      </c>
      <c r="AU284" s="272" t="s">
        <v>87</v>
      </c>
      <c r="AV284" s="15" t="s">
        <v>182</v>
      </c>
      <c r="AW284" s="15" t="s">
        <v>32</v>
      </c>
      <c r="AX284" s="15" t="s">
        <v>85</v>
      </c>
      <c r="AY284" s="272" t="s">
        <v>175</v>
      </c>
    </row>
    <row r="285" s="2" customFormat="1" ht="24.15" customHeight="1">
      <c r="A285" s="39"/>
      <c r="B285" s="40"/>
      <c r="C285" s="291" t="s">
        <v>394</v>
      </c>
      <c r="D285" s="291" t="s">
        <v>587</v>
      </c>
      <c r="E285" s="292" t="s">
        <v>1531</v>
      </c>
      <c r="F285" s="293" t="s">
        <v>1532</v>
      </c>
      <c r="G285" s="294" t="s">
        <v>303</v>
      </c>
      <c r="H285" s="295">
        <v>133.07599999999999</v>
      </c>
      <c r="I285" s="296"/>
      <c r="J285" s="297">
        <f>ROUND(I285*H285,2)</f>
        <v>0</v>
      </c>
      <c r="K285" s="293" t="s">
        <v>181</v>
      </c>
      <c r="L285" s="298"/>
      <c r="M285" s="299" t="s">
        <v>1</v>
      </c>
      <c r="N285" s="300" t="s">
        <v>42</v>
      </c>
      <c r="O285" s="92"/>
      <c r="P285" s="236">
        <f>O285*H285</f>
        <v>0</v>
      </c>
      <c r="Q285" s="236">
        <v>4.0000000000000003E-05</v>
      </c>
      <c r="R285" s="236">
        <f>Q285*H285</f>
        <v>0.0053230400000000002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230</v>
      </c>
      <c r="AT285" s="238" t="s">
        <v>587</v>
      </c>
      <c r="AU285" s="238" t="s">
        <v>87</v>
      </c>
      <c r="AY285" s="18" t="s">
        <v>175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85</v>
      </c>
      <c r="BK285" s="239">
        <f>ROUND(I285*H285,2)</f>
        <v>0</v>
      </c>
      <c r="BL285" s="18" t="s">
        <v>182</v>
      </c>
      <c r="BM285" s="238" t="s">
        <v>1533</v>
      </c>
    </row>
    <row r="286" s="13" customFormat="1">
      <c r="A286" s="13"/>
      <c r="B286" s="240"/>
      <c r="C286" s="241"/>
      <c r="D286" s="242" t="s">
        <v>184</v>
      </c>
      <c r="E286" s="243" t="s">
        <v>1</v>
      </c>
      <c r="F286" s="244" t="s">
        <v>1474</v>
      </c>
      <c r="G286" s="241"/>
      <c r="H286" s="243" t="s">
        <v>1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0" t="s">
        <v>184</v>
      </c>
      <c r="AU286" s="250" t="s">
        <v>87</v>
      </c>
      <c r="AV286" s="13" t="s">
        <v>85</v>
      </c>
      <c r="AW286" s="13" t="s">
        <v>32</v>
      </c>
      <c r="AX286" s="13" t="s">
        <v>77</v>
      </c>
      <c r="AY286" s="250" t="s">
        <v>175</v>
      </c>
    </row>
    <row r="287" s="14" customFormat="1">
      <c r="A287" s="14"/>
      <c r="B287" s="251"/>
      <c r="C287" s="252"/>
      <c r="D287" s="242" t="s">
        <v>184</v>
      </c>
      <c r="E287" s="253" t="s">
        <v>1</v>
      </c>
      <c r="F287" s="254" t="s">
        <v>1496</v>
      </c>
      <c r="G287" s="252"/>
      <c r="H287" s="255">
        <v>19.16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184</v>
      </c>
      <c r="AU287" s="261" t="s">
        <v>87</v>
      </c>
      <c r="AV287" s="14" t="s">
        <v>87</v>
      </c>
      <c r="AW287" s="14" t="s">
        <v>32</v>
      </c>
      <c r="AX287" s="14" t="s">
        <v>77</v>
      </c>
      <c r="AY287" s="261" t="s">
        <v>175</v>
      </c>
    </row>
    <row r="288" s="14" customFormat="1">
      <c r="A288" s="14"/>
      <c r="B288" s="251"/>
      <c r="C288" s="252"/>
      <c r="D288" s="242" t="s">
        <v>184</v>
      </c>
      <c r="E288" s="253" t="s">
        <v>1</v>
      </c>
      <c r="F288" s="254" t="s">
        <v>1497</v>
      </c>
      <c r="G288" s="252"/>
      <c r="H288" s="255">
        <v>5.2800000000000002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184</v>
      </c>
      <c r="AU288" s="261" t="s">
        <v>87</v>
      </c>
      <c r="AV288" s="14" t="s">
        <v>87</v>
      </c>
      <c r="AW288" s="14" t="s">
        <v>32</v>
      </c>
      <c r="AX288" s="14" t="s">
        <v>77</v>
      </c>
      <c r="AY288" s="261" t="s">
        <v>175</v>
      </c>
    </row>
    <row r="289" s="14" customFormat="1">
      <c r="A289" s="14"/>
      <c r="B289" s="251"/>
      <c r="C289" s="252"/>
      <c r="D289" s="242" t="s">
        <v>184</v>
      </c>
      <c r="E289" s="253" t="s">
        <v>1</v>
      </c>
      <c r="F289" s="254" t="s">
        <v>1498</v>
      </c>
      <c r="G289" s="252"/>
      <c r="H289" s="255">
        <v>6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184</v>
      </c>
      <c r="AU289" s="261" t="s">
        <v>87</v>
      </c>
      <c r="AV289" s="14" t="s">
        <v>87</v>
      </c>
      <c r="AW289" s="14" t="s">
        <v>32</v>
      </c>
      <c r="AX289" s="14" t="s">
        <v>77</v>
      </c>
      <c r="AY289" s="261" t="s">
        <v>175</v>
      </c>
    </row>
    <row r="290" s="14" customFormat="1">
      <c r="A290" s="14"/>
      <c r="B290" s="251"/>
      <c r="C290" s="252"/>
      <c r="D290" s="242" t="s">
        <v>184</v>
      </c>
      <c r="E290" s="253" t="s">
        <v>1</v>
      </c>
      <c r="F290" s="254" t="s">
        <v>1499</v>
      </c>
      <c r="G290" s="252"/>
      <c r="H290" s="255">
        <v>6.6580000000000004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184</v>
      </c>
      <c r="AU290" s="261" t="s">
        <v>87</v>
      </c>
      <c r="AV290" s="14" t="s">
        <v>87</v>
      </c>
      <c r="AW290" s="14" t="s">
        <v>32</v>
      </c>
      <c r="AX290" s="14" t="s">
        <v>77</v>
      </c>
      <c r="AY290" s="261" t="s">
        <v>175</v>
      </c>
    </row>
    <row r="291" s="14" customFormat="1">
      <c r="A291" s="14"/>
      <c r="B291" s="251"/>
      <c r="C291" s="252"/>
      <c r="D291" s="242" t="s">
        <v>184</v>
      </c>
      <c r="E291" s="253" t="s">
        <v>1</v>
      </c>
      <c r="F291" s="254" t="s">
        <v>1500</v>
      </c>
      <c r="G291" s="252"/>
      <c r="H291" s="255">
        <v>5.4100000000000001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184</v>
      </c>
      <c r="AU291" s="261" t="s">
        <v>87</v>
      </c>
      <c r="AV291" s="14" t="s">
        <v>87</v>
      </c>
      <c r="AW291" s="14" t="s">
        <v>32</v>
      </c>
      <c r="AX291" s="14" t="s">
        <v>77</v>
      </c>
      <c r="AY291" s="261" t="s">
        <v>175</v>
      </c>
    </row>
    <row r="292" s="14" customFormat="1">
      <c r="A292" s="14"/>
      <c r="B292" s="251"/>
      <c r="C292" s="252"/>
      <c r="D292" s="242" t="s">
        <v>184</v>
      </c>
      <c r="E292" s="253" t="s">
        <v>1</v>
      </c>
      <c r="F292" s="254" t="s">
        <v>1501</v>
      </c>
      <c r="G292" s="252"/>
      <c r="H292" s="255">
        <v>4.71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184</v>
      </c>
      <c r="AU292" s="261" t="s">
        <v>87</v>
      </c>
      <c r="AV292" s="14" t="s">
        <v>87</v>
      </c>
      <c r="AW292" s="14" t="s">
        <v>32</v>
      </c>
      <c r="AX292" s="14" t="s">
        <v>77</v>
      </c>
      <c r="AY292" s="261" t="s">
        <v>175</v>
      </c>
    </row>
    <row r="293" s="14" customFormat="1">
      <c r="A293" s="14"/>
      <c r="B293" s="251"/>
      <c r="C293" s="252"/>
      <c r="D293" s="242" t="s">
        <v>184</v>
      </c>
      <c r="E293" s="253" t="s">
        <v>1</v>
      </c>
      <c r="F293" s="254" t="s">
        <v>1502</v>
      </c>
      <c r="G293" s="252"/>
      <c r="H293" s="255">
        <v>3.0499999999999998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1" t="s">
        <v>184</v>
      </c>
      <c r="AU293" s="261" t="s">
        <v>87</v>
      </c>
      <c r="AV293" s="14" t="s">
        <v>87</v>
      </c>
      <c r="AW293" s="14" t="s">
        <v>32</v>
      </c>
      <c r="AX293" s="14" t="s">
        <v>77</v>
      </c>
      <c r="AY293" s="261" t="s">
        <v>175</v>
      </c>
    </row>
    <row r="294" s="14" customFormat="1">
      <c r="A294" s="14"/>
      <c r="B294" s="251"/>
      <c r="C294" s="252"/>
      <c r="D294" s="242" t="s">
        <v>184</v>
      </c>
      <c r="E294" s="253" t="s">
        <v>1</v>
      </c>
      <c r="F294" s="254" t="s">
        <v>1503</v>
      </c>
      <c r="G294" s="252"/>
      <c r="H294" s="255">
        <v>2.7000000000000002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184</v>
      </c>
      <c r="AU294" s="261" t="s">
        <v>87</v>
      </c>
      <c r="AV294" s="14" t="s">
        <v>87</v>
      </c>
      <c r="AW294" s="14" t="s">
        <v>32</v>
      </c>
      <c r="AX294" s="14" t="s">
        <v>77</v>
      </c>
      <c r="AY294" s="261" t="s">
        <v>175</v>
      </c>
    </row>
    <row r="295" s="14" customFormat="1">
      <c r="A295" s="14"/>
      <c r="B295" s="251"/>
      <c r="C295" s="252"/>
      <c r="D295" s="242" t="s">
        <v>184</v>
      </c>
      <c r="E295" s="253" t="s">
        <v>1</v>
      </c>
      <c r="F295" s="254" t="s">
        <v>1504</v>
      </c>
      <c r="G295" s="252"/>
      <c r="H295" s="255">
        <v>5.9800000000000004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1" t="s">
        <v>184</v>
      </c>
      <c r="AU295" s="261" t="s">
        <v>87</v>
      </c>
      <c r="AV295" s="14" t="s">
        <v>87</v>
      </c>
      <c r="AW295" s="14" t="s">
        <v>32</v>
      </c>
      <c r="AX295" s="14" t="s">
        <v>77</v>
      </c>
      <c r="AY295" s="261" t="s">
        <v>175</v>
      </c>
    </row>
    <row r="296" s="14" customFormat="1">
      <c r="A296" s="14"/>
      <c r="B296" s="251"/>
      <c r="C296" s="252"/>
      <c r="D296" s="242" t="s">
        <v>184</v>
      </c>
      <c r="E296" s="253" t="s">
        <v>1</v>
      </c>
      <c r="F296" s="254" t="s">
        <v>1505</v>
      </c>
      <c r="G296" s="252"/>
      <c r="H296" s="255">
        <v>4.4299999999999997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184</v>
      </c>
      <c r="AU296" s="261" t="s">
        <v>87</v>
      </c>
      <c r="AV296" s="14" t="s">
        <v>87</v>
      </c>
      <c r="AW296" s="14" t="s">
        <v>32</v>
      </c>
      <c r="AX296" s="14" t="s">
        <v>77</v>
      </c>
      <c r="AY296" s="261" t="s">
        <v>175</v>
      </c>
    </row>
    <row r="297" s="14" customFormat="1">
      <c r="A297" s="14"/>
      <c r="B297" s="251"/>
      <c r="C297" s="252"/>
      <c r="D297" s="242" t="s">
        <v>184</v>
      </c>
      <c r="E297" s="253" t="s">
        <v>1</v>
      </c>
      <c r="F297" s="254" t="s">
        <v>1506</v>
      </c>
      <c r="G297" s="252"/>
      <c r="H297" s="255">
        <v>19.32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184</v>
      </c>
      <c r="AU297" s="261" t="s">
        <v>87</v>
      </c>
      <c r="AV297" s="14" t="s">
        <v>87</v>
      </c>
      <c r="AW297" s="14" t="s">
        <v>32</v>
      </c>
      <c r="AX297" s="14" t="s">
        <v>77</v>
      </c>
      <c r="AY297" s="261" t="s">
        <v>175</v>
      </c>
    </row>
    <row r="298" s="14" customFormat="1">
      <c r="A298" s="14"/>
      <c r="B298" s="251"/>
      <c r="C298" s="252"/>
      <c r="D298" s="242" t="s">
        <v>184</v>
      </c>
      <c r="E298" s="253" t="s">
        <v>1</v>
      </c>
      <c r="F298" s="254" t="s">
        <v>1507</v>
      </c>
      <c r="G298" s="252"/>
      <c r="H298" s="255">
        <v>4.8300000000000001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184</v>
      </c>
      <c r="AU298" s="261" t="s">
        <v>87</v>
      </c>
      <c r="AV298" s="14" t="s">
        <v>87</v>
      </c>
      <c r="AW298" s="14" t="s">
        <v>32</v>
      </c>
      <c r="AX298" s="14" t="s">
        <v>77</v>
      </c>
      <c r="AY298" s="261" t="s">
        <v>175</v>
      </c>
    </row>
    <row r="299" s="14" customFormat="1">
      <c r="A299" s="14"/>
      <c r="B299" s="251"/>
      <c r="C299" s="252"/>
      <c r="D299" s="242" t="s">
        <v>184</v>
      </c>
      <c r="E299" s="253" t="s">
        <v>1</v>
      </c>
      <c r="F299" s="254" t="s">
        <v>1508</v>
      </c>
      <c r="G299" s="252"/>
      <c r="H299" s="255">
        <v>5.4299999999999997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184</v>
      </c>
      <c r="AU299" s="261" t="s">
        <v>87</v>
      </c>
      <c r="AV299" s="14" t="s">
        <v>87</v>
      </c>
      <c r="AW299" s="14" t="s">
        <v>32</v>
      </c>
      <c r="AX299" s="14" t="s">
        <v>77</v>
      </c>
      <c r="AY299" s="261" t="s">
        <v>175</v>
      </c>
    </row>
    <row r="300" s="14" customFormat="1">
      <c r="A300" s="14"/>
      <c r="B300" s="251"/>
      <c r="C300" s="252"/>
      <c r="D300" s="242" t="s">
        <v>184</v>
      </c>
      <c r="E300" s="253" t="s">
        <v>1</v>
      </c>
      <c r="F300" s="254" t="s">
        <v>1509</v>
      </c>
      <c r="G300" s="252"/>
      <c r="H300" s="255">
        <v>6.5999999999999996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184</v>
      </c>
      <c r="AU300" s="261" t="s">
        <v>87</v>
      </c>
      <c r="AV300" s="14" t="s">
        <v>87</v>
      </c>
      <c r="AW300" s="14" t="s">
        <v>32</v>
      </c>
      <c r="AX300" s="14" t="s">
        <v>77</v>
      </c>
      <c r="AY300" s="261" t="s">
        <v>175</v>
      </c>
    </row>
    <row r="301" s="14" customFormat="1">
      <c r="A301" s="14"/>
      <c r="B301" s="251"/>
      <c r="C301" s="252"/>
      <c r="D301" s="242" t="s">
        <v>184</v>
      </c>
      <c r="E301" s="253" t="s">
        <v>1</v>
      </c>
      <c r="F301" s="254" t="s">
        <v>1510</v>
      </c>
      <c r="G301" s="252"/>
      <c r="H301" s="255">
        <v>5.4500000000000002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184</v>
      </c>
      <c r="AU301" s="261" t="s">
        <v>87</v>
      </c>
      <c r="AV301" s="14" t="s">
        <v>87</v>
      </c>
      <c r="AW301" s="14" t="s">
        <v>32</v>
      </c>
      <c r="AX301" s="14" t="s">
        <v>77</v>
      </c>
      <c r="AY301" s="261" t="s">
        <v>175</v>
      </c>
    </row>
    <row r="302" s="14" customFormat="1">
      <c r="A302" s="14"/>
      <c r="B302" s="251"/>
      <c r="C302" s="252"/>
      <c r="D302" s="242" t="s">
        <v>184</v>
      </c>
      <c r="E302" s="253" t="s">
        <v>1</v>
      </c>
      <c r="F302" s="254" t="s">
        <v>1507</v>
      </c>
      <c r="G302" s="252"/>
      <c r="H302" s="255">
        <v>4.8300000000000001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184</v>
      </c>
      <c r="AU302" s="261" t="s">
        <v>87</v>
      </c>
      <c r="AV302" s="14" t="s">
        <v>87</v>
      </c>
      <c r="AW302" s="14" t="s">
        <v>32</v>
      </c>
      <c r="AX302" s="14" t="s">
        <v>77</v>
      </c>
      <c r="AY302" s="261" t="s">
        <v>175</v>
      </c>
    </row>
    <row r="303" s="14" customFormat="1">
      <c r="A303" s="14"/>
      <c r="B303" s="251"/>
      <c r="C303" s="252"/>
      <c r="D303" s="242" t="s">
        <v>184</v>
      </c>
      <c r="E303" s="253" t="s">
        <v>1</v>
      </c>
      <c r="F303" s="254" t="s">
        <v>1502</v>
      </c>
      <c r="G303" s="252"/>
      <c r="H303" s="255">
        <v>3.0499999999999998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184</v>
      </c>
      <c r="AU303" s="261" t="s">
        <v>87</v>
      </c>
      <c r="AV303" s="14" t="s">
        <v>87</v>
      </c>
      <c r="AW303" s="14" t="s">
        <v>32</v>
      </c>
      <c r="AX303" s="14" t="s">
        <v>77</v>
      </c>
      <c r="AY303" s="261" t="s">
        <v>175</v>
      </c>
    </row>
    <row r="304" s="14" customFormat="1">
      <c r="A304" s="14"/>
      <c r="B304" s="251"/>
      <c r="C304" s="252"/>
      <c r="D304" s="242" t="s">
        <v>184</v>
      </c>
      <c r="E304" s="253" t="s">
        <v>1</v>
      </c>
      <c r="F304" s="254" t="s">
        <v>1511</v>
      </c>
      <c r="G304" s="252"/>
      <c r="H304" s="255">
        <v>2.7400000000000002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184</v>
      </c>
      <c r="AU304" s="261" t="s">
        <v>87</v>
      </c>
      <c r="AV304" s="14" t="s">
        <v>87</v>
      </c>
      <c r="AW304" s="14" t="s">
        <v>32</v>
      </c>
      <c r="AX304" s="14" t="s">
        <v>77</v>
      </c>
      <c r="AY304" s="261" t="s">
        <v>175</v>
      </c>
    </row>
    <row r="305" s="14" customFormat="1">
      <c r="A305" s="14"/>
      <c r="B305" s="251"/>
      <c r="C305" s="252"/>
      <c r="D305" s="242" t="s">
        <v>184</v>
      </c>
      <c r="E305" s="253" t="s">
        <v>1</v>
      </c>
      <c r="F305" s="254" t="s">
        <v>1512</v>
      </c>
      <c r="G305" s="252"/>
      <c r="H305" s="255">
        <v>5.3499999999999996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1" t="s">
        <v>184</v>
      </c>
      <c r="AU305" s="261" t="s">
        <v>87</v>
      </c>
      <c r="AV305" s="14" t="s">
        <v>87</v>
      </c>
      <c r="AW305" s="14" t="s">
        <v>32</v>
      </c>
      <c r="AX305" s="14" t="s">
        <v>77</v>
      </c>
      <c r="AY305" s="261" t="s">
        <v>175</v>
      </c>
    </row>
    <row r="306" s="15" customFormat="1">
      <c r="A306" s="15"/>
      <c r="B306" s="262"/>
      <c r="C306" s="263"/>
      <c r="D306" s="242" t="s">
        <v>184</v>
      </c>
      <c r="E306" s="264" t="s">
        <v>1</v>
      </c>
      <c r="F306" s="265" t="s">
        <v>191</v>
      </c>
      <c r="G306" s="263"/>
      <c r="H306" s="266">
        <v>120.97799999999998</v>
      </c>
      <c r="I306" s="267"/>
      <c r="J306" s="263"/>
      <c r="K306" s="263"/>
      <c r="L306" s="268"/>
      <c r="M306" s="269"/>
      <c r="N306" s="270"/>
      <c r="O306" s="270"/>
      <c r="P306" s="270"/>
      <c r="Q306" s="270"/>
      <c r="R306" s="270"/>
      <c r="S306" s="270"/>
      <c r="T306" s="27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2" t="s">
        <v>184</v>
      </c>
      <c r="AU306" s="272" t="s">
        <v>87</v>
      </c>
      <c r="AV306" s="15" t="s">
        <v>182</v>
      </c>
      <c r="AW306" s="15" t="s">
        <v>32</v>
      </c>
      <c r="AX306" s="15" t="s">
        <v>85</v>
      </c>
      <c r="AY306" s="272" t="s">
        <v>175</v>
      </c>
    </row>
    <row r="307" s="14" customFormat="1">
      <c r="A307" s="14"/>
      <c r="B307" s="251"/>
      <c r="C307" s="252"/>
      <c r="D307" s="242" t="s">
        <v>184</v>
      </c>
      <c r="E307" s="252"/>
      <c r="F307" s="254" t="s">
        <v>1534</v>
      </c>
      <c r="G307" s="252"/>
      <c r="H307" s="255">
        <v>133.07599999999999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184</v>
      </c>
      <c r="AU307" s="261" t="s">
        <v>87</v>
      </c>
      <c r="AV307" s="14" t="s">
        <v>87</v>
      </c>
      <c r="AW307" s="14" t="s">
        <v>4</v>
      </c>
      <c r="AX307" s="14" t="s">
        <v>85</v>
      </c>
      <c r="AY307" s="261" t="s">
        <v>175</v>
      </c>
    </row>
    <row r="308" s="2" customFormat="1" ht="16.5" customHeight="1">
      <c r="A308" s="39"/>
      <c r="B308" s="40"/>
      <c r="C308" s="291" t="s">
        <v>403</v>
      </c>
      <c r="D308" s="291" t="s">
        <v>587</v>
      </c>
      <c r="E308" s="292" t="s">
        <v>1535</v>
      </c>
      <c r="F308" s="293" t="s">
        <v>1536</v>
      </c>
      <c r="G308" s="294" t="s">
        <v>303</v>
      </c>
      <c r="H308" s="295">
        <v>128.59899999999999</v>
      </c>
      <c r="I308" s="296"/>
      <c r="J308" s="297">
        <f>ROUND(I308*H308,2)</f>
        <v>0</v>
      </c>
      <c r="K308" s="293" t="s">
        <v>181</v>
      </c>
      <c r="L308" s="298"/>
      <c r="M308" s="299" t="s">
        <v>1</v>
      </c>
      <c r="N308" s="300" t="s">
        <v>42</v>
      </c>
      <c r="O308" s="92"/>
      <c r="P308" s="236">
        <f>O308*H308</f>
        <v>0</v>
      </c>
      <c r="Q308" s="236">
        <v>3.0000000000000001E-05</v>
      </c>
      <c r="R308" s="236">
        <f>Q308*H308</f>
        <v>0.0038579699999999996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230</v>
      </c>
      <c r="AT308" s="238" t="s">
        <v>587</v>
      </c>
      <c r="AU308" s="238" t="s">
        <v>87</v>
      </c>
      <c r="AY308" s="18" t="s">
        <v>175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85</v>
      </c>
      <c r="BK308" s="239">
        <f>ROUND(I308*H308,2)</f>
        <v>0</v>
      </c>
      <c r="BL308" s="18" t="s">
        <v>182</v>
      </c>
      <c r="BM308" s="238" t="s">
        <v>1537</v>
      </c>
    </row>
    <row r="309" s="13" customFormat="1">
      <c r="A309" s="13"/>
      <c r="B309" s="240"/>
      <c r="C309" s="241"/>
      <c r="D309" s="242" t="s">
        <v>184</v>
      </c>
      <c r="E309" s="243" t="s">
        <v>1</v>
      </c>
      <c r="F309" s="244" t="s">
        <v>1474</v>
      </c>
      <c r="G309" s="241"/>
      <c r="H309" s="243" t="s">
        <v>1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0" t="s">
        <v>184</v>
      </c>
      <c r="AU309" s="250" t="s">
        <v>87</v>
      </c>
      <c r="AV309" s="13" t="s">
        <v>85</v>
      </c>
      <c r="AW309" s="13" t="s">
        <v>32</v>
      </c>
      <c r="AX309" s="13" t="s">
        <v>77</v>
      </c>
      <c r="AY309" s="250" t="s">
        <v>175</v>
      </c>
    </row>
    <row r="310" s="14" customFormat="1">
      <c r="A310" s="14"/>
      <c r="B310" s="251"/>
      <c r="C310" s="252"/>
      <c r="D310" s="242" t="s">
        <v>184</v>
      </c>
      <c r="E310" s="253" t="s">
        <v>1</v>
      </c>
      <c r="F310" s="254" t="s">
        <v>1538</v>
      </c>
      <c r="G310" s="252"/>
      <c r="H310" s="255">
        <v>14.24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184</v>
      </c>
      <c r="AU310" s="261" t="s">
        <v>87</v>
      </c>
      <c r="AV310" s="14" t="s">
        <v>87</v>
      </c>
      <c r="AW310" s="14" t="s">
        <v>32</v>
      </c>
      <c r="AX310" s="14" t="s">
        <v>77</v>
      </c>
      <c r="AY310" s="261" t="s">
        <v>175</v>
      </c>
    </row>
    <row r="311" s="14" customFormat="1">
      <c r="A311" s="14"/>
      <c r="B311" s="251"/>
      <c r="C311" s="252"/>
      <c r="D311" s="242" t="s">
        <v>184</v>
      </c>
      <c r="E311" s="253" t="s">
        <v>1</v>
      </c>
      <c r="F311" s="254" t="s">
        <v>1539</v>
      </c>
      <c r="G311" s="252"/>
      <c r="H311" s="255">
        <v>4.2000000000000002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184</v>
      </c>
      <c r="AU311" s="261" t="s">
        <v>87</v>
      </c>
      <c r="AV311" s="14" t="s">
        <v>87</v>
      </c>
      <c r="AW311" s="14" t="s">
        <v>32</v>
      </c>
      <c r="AX311" s="14" t="s">
        <v>77</v>
      </c>
      <c r="AY311" s="261" t="s">
        <v>175</v>
      </c>
    </row>
    <row r="312" s="14" customFormat="1">
      <c r="A312" s="14"/>
      <c r="B312" s="251"/>
      <c r="C312" s="252"/>
      <c r="D312" s="242" t="s">
        <v>184</v>
      </c>
      <c r="E312" s="253" t="s">
        <v>1</v>
      </c>
      <c r="F312" s="254" t="s">
        <v>1540</v>
      </c>
      <c r="G312" s="252"/>
      <c r="H312" s="255">
        <v>4.25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1" t="s">
        <v>184</v>
      </c>
      <c r="AU312" s="261" t="s">
        <v>87</v>
      </c>
      <c r="AV312" s="14" t="s">
        <v>87</v>
      </c>
      <c r="AW312" s="14" t="s">
        <v>32</v>
      </c>
      <c r="AX312" s="14" t="s">
        <v>77</v>
      </c>
      <c r="AY312" s="261" t="s">
        <v>175</v>
      </c>
    </row>
    <row r="313" s="14" customFormat="1">
      <c r="A313" s="14"/>
      <c r="B313" s="251"/>
      <c r="C313" s="252"/>
      <c r="D313" s="242" t="s">
        <v>184</v>
      </c>
      <c r="E313" s="253" t="s">
        <v>1</v>
      </c>
      <c r="F313" s="254" t="s">
        <v>1541</v>
      </c>
      <c r="G313" s="252"/>
      <c r="H313" s="255">
        <v>3.6579999999999999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184</v>
      </c>
      <c r="AU313" s="261" t="s">
        <v>87</v>
      </c>
      <c r="AV313" s="14" t="s">
        <v>87</v>
      </c>
      <c r="AW313" s="14" t="s">
        <v>32</v>
      </c>
      <c r="AX313" s="14" t="s">
        <v>77</v>
      </c>
      <c r="AY313" s="261" t="s">
        <v>175</v>
      </c>
    </row>
    <row r="314" s="14" customFormat="1">
      <c r="A314" s="14"/>
      <c r="B314" s="251"/>
      <c r="C314" s="252"/>
      <c r="D314" s="242" t="s">
        <v>184</v>
      </c>
      <c r="E314" s="253" t="s">
        <v>1</v>
      </c>
      <c r="F314" s="254" t="s">
        <v>1542</v>
      </c>
      <c r="G314" s="252"/>
      <c r="H314" s="255">
        <v>3.5600000000000001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184</v>
      </c>
      <c r="AU314" s="261" t="s">
        <v>87</v>
      </c>
      <c r="AV314" s="14" t="s">
        <v>87</v>
      </c>
      <c r="AW314" s="14" t="s">
        <v>32</v>
      </c>
      <c r="AX314" s="14" t="s">
        <v>77</v>
      </c>
      <c r="AY314" s="261" t="s">
        <v>175</v>
      </c>
    </row>
    <row r="315" s="14" customFormat="1">
      <c r="A315" s="14"/>
      <c r="B315" s="251"/>
      <c r="C315" s="252"/>
      <c r="D315" s="242" t="s">
        <v>184</v>
      </c>
      <c r="E315" s="253" t="s">
        <v>1</v>
      </c>
      <c r="F315" s="254" t="s">
        <v>1542</v>
      </c>
      <c r="G315" s="252"/>
      <c r="H315" s="255">
        <v>3.5600000000000001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184</v>
      </c>
      <c r="AU315" s="261" t="s">
        <v>87</v>
      </c>
      <c r="AV315" s="14" t="s">
        <v>87</v>
      </c>
      <c r="AW315" s="14" t="s">
        <v>32</v>
      </c>
      <c r="AX315" s="14" t="s">
        <v>77</v>
      </c>
      <c r="AY315" s="261" t="s">
        <v>175</v>
      </c>
    </row>
    <row r="316" s="14" customFormat="1">
      <c r="A316" s="14"/>
      <c r="B316" s="251"/>
      <c r="C316" s="252"/>
      <c r="D316" s="242" t="s">
        <v>184</v>
      </c>
      <c r="E316" s="253" t="s">
        <v>1</v>
      </c>
      <c r="F316" s="254" t="s">
        <v>1543</v>
      </c>
      <c r="G316" s="252"/>
      <c r="H316" s="255">
        <v>1.8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184</v>
      </c>
      <c r="AU316" s="261" t="s">
        <v>87</v>
      </c>
      <c r="AV316" s="14" t="s">
        <v>87</v>
      </c>
      <c r="AW316" s="14" t="s">
        <v>32</v>
      </c>
      <c r="AX316" s="14" t="s">
        <v>77</v>
      </c>
      <c r="AY316" s="261" t="s">
        <v>175</v>
      </c>
    </row>
    <row r="317" s="14" customFormat="1">
      <c r="A317" s="14"/>
      <c r="B317" s="251"/>
      <c r="C317" s="252"/>
      <c r="D317" s="242" t="s">
        <v>184</v>
      </c>
      <c r="E317" s="253" t="s">
        <v>1</v>
      </c>
      <c r="F317" s="254" t="s">
        <v>1544</v>
      </c>
      <c r="G317" s="252"/>
      <c r="H317" s="255">
        <v>1.8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1" t="s">
        <v>184</v>
      </c>
      <c r="AU317" s="261" t="s">
        <v>87</v>
      </c>
      <c r="AV317" s="14" t="s">
        <v>87</v>
      </c>
      <c r="AW317" s="14" t="s">
        <v>32</v>
      </c>
      <c r="AX317" s="14" t="s">
        <v>77</v>
      </c>
      <c r="AY317" s="261" t="s">
        <v>175</v>
      </c>
    </row>
    <row r="318" s="14" customFormat="1">
      <c r="A318" s="14"/>
      <c r="B318" s="251"/>
      <c r="C318" s="252"/>
      <c r="D318" s="242" t="s">
        <v>184</v>
      </c>
      <c r="E318" s="253" t="s">
        <v>1</v>
      </c>
      <c r="F318" s="254" t="s">
        <v>1545</v>
      </c>
      <c r="G318" s="252"/>
      <c r="H318" s="255">
        <v>4.2400000000000002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184</v>
      </c>
      <c r="AU318" s="261" t="s">
        <v>87</v>
      </c>
      <c r="AV318" s="14" t="s">
        <v>87</v>
      </c>
      <c r="AW318" s="14" t="s">
        <v>32</v>
      </c>
      <c r="AX318" s="14" t="s">
        <v>77</v>
      </c>
      <c r="AY318" s="261" t="s">
        <v>175</v>
      </c>
    </row>
    <row r="319" s="14" customFormat="1">
      <c r="A319" s="14"/>
      <c r="B319" s="251"/>
      <c r="C319" s="252"/>
      <c r="D319" s="242" t="s">
        <v>184</v>
      </c>
      <c r="E319" s="253" t="s">
        <v>1</v>
      </c>
      <c r="F319" s="254" t="s">
        <v>1546</v>
      </c>
      <c r="G319" s="252"/>
      <c r="H319" s="255">
        <v>3.2000000000000002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1" t="s">
        <v>184</v>
      </c>
      <c r="AU319" s="261" t="s">
        <v>87</v>
      </c>
      <c r="AV319" s="14" t="s">
        <v>87</v>
      </c>
      <c r="AW319" s="14" t="s">
        <v>32</v>
      </c>
      <c r="AX319" s="14" t="s">
        <v>77</v>
      </c>
      <c r="AY319" s="261" t="s">
        <v>175</v>
      </c>
    </row>
    <row r="320" s="14" customFormat="1">
      <c r="A320" s="14"/>
      <c r="B320" s="251"/>
      <c r="C320" s="252"/>
      <c r="D320" s="242" t="s">
        <v>184</v>
      </c>
      <c r="E320" s="253" t="s">
        <v>1</v>
      </c>
      <c r="F320" s="254" t="s">
        <v>1547</v>
      </c>
      <c r="G320" s="252"/>
      <c r="H320" s="255">
        <v>14.4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184</v>
      </c>
      <c r="AU320" s="261" t="s">
        <v>87</v>
      </c>
      <c r="AV320" s="14" t="s">
        <v>87</v>
      </c>
      <c r="AW320" s="14" t="s">
        <v>32</v>
      </c>
      <c r="AX320" s="14" t="s">
        <v>77</v>
      </c>
      <c r="AY320" s="261" t="s">
        <v>175</v>
      </c>
    </row>
    <row r="321" s="14" customFormat="1">
      <c r="A321" s="14"/>
      <c r="B321" s="251"/>
      <c r="C321" s="252"/>
      <c r="D321" s="242" t="s">
        <v>184</v>
      </c>
      <c r="E321" s="253" t="s">
        <v>1</v>
      </c>
      <c r="F321" s="254" t="s">
        <v>1548</v>
      </c>
      <c r="G321" s="252"/>
      <c r="H321" s="255">
        <v>3.6000000000000001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1" t="s">
        <v>184</v>
      </c>
      <c r="AU321" s="261" t="s">
        <v>87</v>
      </c>
      <c r="AV321" s="14" t="s">
        <v>87</v>
      </c>
      <c r="AW321" s="14" t="s">
        <v>32</v>
      </c>
      <c r="AX321" s="14" t="s">
        <v>77</v>
      </c>
      <c r="AY321" s="261" t="s">
        <v>175</v>
      </c>
    </row>
    <row r="322" s="14" customFormat="1">
      <c r="A322" s="14"/>
      <c r="B322" s="251"/>
      <c r="C322" s="252"/>
      <c r="D322" s="242" t="s">
        <v>184</v>
      </c>
      <c r="E322" s="253" t="s">
        <v>1</v>
      </c>
      <c r="F322" s="254" t="s">
        <v>1548</v>
      </c>
      <c r="G322" s="252"/>
      <c r="H322" s="255">
        <v>3.6000000000000001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1" t="s">
        <v>184</v>
      </c>
      <c r="AU322" s="261" t="s">
        <v>87</v>
      </c>
      <c r="AV322" s="14" t="s">
        <v>87</v>
      </c>
      <c r="AW322" s="14" t="s">
        <v>32</v>
      </c>
      <c r="AX322" s="14" t="s">
        <v>77</v>
      </c>
      <c r="AY322" s="261" t="s">
        <v>175</v>
      </c>
    </row>
    <row r="323" s="14" customFormat="1">
      <c r="A323" s="14"/>
      <c r="B323" s="251"/>
      <c r="C323" s="252"/>
      <c r="D323" s="242" t="s">
        <v>184</v>
      </c>
      <c r="E323" s="253" t="s">
        <v>1</v>
      </c>
      <c r="F323" s="254" t="s">
        <v>1548</v>
      </c>
      <c r="G323" s="252"/>
      <c r="H323" s="255">
        <v>3.6000000000000001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1" t="s">
        <v>184</v>
      </c>
      <c r="AU323" s="261" t="s">
        <v>87</v>
      </c>
      <c r="AV323" s="14" t="s">
        <v>87</v>
      </c>
      <c r="AW323" s="14" t="s">
        <v>32</v>
      </c>
      <c r="AX323" s="14" t="s">
        <v>77</v>
      </c>
      <c r="AY323" s="261" t="s">
        <v>175</v>
      </c>
    </row>
    <row r="324" s="14" customFormat="1">
      <c r="A324" s="14"/>
      <c r="B324" s="251"/>
      <c r="C324" s="252"/>
      <c r="D324" s="242" t="s">
        <v>184</v>
      </c>
      <c r="E324" s="253" t="s">
        <v>1</v>
      </c>
      <c r="F324" s="254" t="s">
        <v>1548</v>
      </c>
      <c r="G324" s="252"/>
      <c r="H324" s="255">
        <v>3.6000000000000001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184</v>
      </c>
      <c r="AU324" s="261" t="s">
        <v>87</v>
      </c>
      <c r="AV324" s="14" t="s">
        <v>87</v>
      </c>
      <c r="AW324" s="14" t="s">
        <v>32</v>
      </c>
      <c r="AX324" s="14" t="s">
        <v>77</v>
      </c>
      <c r="AY324" s="261" t="s">
        <v>175</v>
      </c>
    </row>
    <row r="325" s="14" customFormat="1">
      <c r="A325" s="14"/>
      <c r="B325" s="251"/>
      <c r="C325" s="252"/>
      <c r="D325" s="242" t="s">
        <v>184</v>
      </c>
      <c r="E325" s="253" t="s">
        <v>1</v>
      </c>
      <c r="F325" s="254" t="s">
        <v>1548</v>
      </c>
      <c r="G325" s="252"/>
      <c r="H325" s="255">
        <v>3.6000000000000001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1" t="s">
        <v>184</v>
      </c>
      <c r="AU325" s="261" t="s">
        <v>87</v>
      </c>
      <c r="AV325" s="14" t="s">
        <v>87</v>
      </c>
      <c r="AW325" s="14" t="s">
        <v>32</v>
      </c>
      <c r="AX325" s="14" t="s">
        <v>77</v>
      </c>
      <c r="AY325" s="261" t="s">
        <v>175</v>
      </c>
    </row>
    <row r="326" s="14" customFormat="1">
      <c r="A326" s="14"/>
      <c r="B326" s="251"/>
      <c r="C326" s="252"/>
      <c r="D326" s="242" t="s">
        <v>184</v>
      </c>
      <c r="E326" s="253" t="s">
        <v>1</v>
      </c>
      <c r="F326" s="254" t="s">
        <v>1543</v>
      </c>
      <c r="G326" s="252"/>
      <c r="H326" s="255">
        <v>1.8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1" t="s">
        <v>184</v>
      </c>
      <c r="AU326" s="261" t="s">
        <v>87</v>
      </c>
      <c r="AV326" s="14" t="s">
        <v>87</v>
      </c>
      <c r="AW326" s="14" t="s">
        <v>32</v>
      </c>
      <c r="AX326" s="14" t="s">
        <v>77</v>
      </c>
      <c r="AY326" s="261" t="s">
        <v>175</v>
      </c>
    </row>
    <row r="327" s="14" customFormat="1">
      <c r="A327" s="14"/>
      <c r="B327" s="251"/>
      <c r="C327" s="252"/>
      <c r="D327" s="242" t="s">
        <v>184</v>
      </c>
      <c r="E327" s="253" t="s">
        <v>1</v>
      </c>
      <c r="F327" s="254" t="s">
        <v>1543</v>
      </c>
      <c r="G327" s="252"/>
      <c r="H327" s="255">
        <v>1.8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1" t="s">
        <v>184</v>
      </c>
      <c r="AU327" s="261" t="s">
        <v>87</v>
      </c>
      <c r="AV327" s="14" t="s">
        <v>87</v>
      </c>
      <c r="AW327" s="14" t="s">
        <v>32</v>
      </c>
      <c r="AX327" s="14" t="s">
        <v>77</v>
      </c>
      <c r="AY327" s="261" t="s">
        <v>175</v>
      </c>
    </row>
    <row r="328" s="14" customFormat="1">
      <c r="A328" s="14"/>
      <c r="B328" s="251"/>
      <c r="C328" s="252"/>
      <c r="D328" s="242" t="s">
        <v>184</v>
      </c>
      <c r="E328" s="253" t="s">
        <v>1</v>
      </c>
      <c r="F328" s="254" t="s">
        <v>1548</v>
      </c>
      <c r="G328" s="252"/>
      <c r="H328" s="255">
        <v>3.6000000000000001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184</v>
      </c>
      <c r="AU328" s="261" t="s">
        <v>87</v>
      </c>
      <c r="AV328" s="14" t="s">
        <v>87</v>
      </c>
      <c r="AW328" s="14" t="s">
        <v>32</v>
      </c>
      <c r="AX328" s="14" t="s">
        <v>77</v>
      </c>
      <c r="AY328" s="261" t="s">
        <v>175</v>
      </c>
    </row>
    <row r="329" s="16" customFormat="1">
      <c r="A329" s="16"/>
      <c r="B329" s="273"/>
      <c r="C329" s="274"/>
      <c r="D329" s="242" t="s">
        <v>184</v>
      </c>
      <c r="E329" s="275" t="s">
        <v>1</v>
      </c>
      <c r="F329" s="276" t="s">
        <v>208</v>
      </c>
      <c r="G329" s="274"/>
      <c r="H329" s="277">
        <v>84.107999999999976</v>
      </c>
      <c r="I329" s="278"/>
      <c r="J329" s="274"/>
      <c r="K329" s="274"/>
      <c r="L329" s="279"/>
      <c r="M329" s="280"/>
      <c r="N329" s="281"/>
      <c r="O329" s="281"/>
      <c r="P329" s="281"/>
      <c r="Q329" s="281"/>
      <c r="R329" s="281"/>
      <c r="S329" s="281"/>
      <c r="T329" s="282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83" t="s">
        <v>184</v>
      </c>
      <c r="AU329" s="283" t="s">
        <v>87</v>
      </c>
      <c r="AV329" s="16" t="s">
        <v>192</v>
      </c>
      <c r="AW329" s="16" t="s">
        <v>32</v>
      </c>
      <c r="AX329" s="16" t="s">
        <v>77</v>
      </c>
      <c r="AY329" s="283" t="s">
        <v>175</v>
      </c>
    </row>
    <row r="330" s="14" customFormat="1">
      <c r="A330" s="14"/>
      <c r="B330" s="251"/>
      <c r="C330" s="252"/>
      <c r="D330" s="242" t="s">
        <v>184</v>
      </c>
      <c r="E330" s="253" t="s">
        <v>1</v>
      </c>
      <c r="F330" s="254" t="s">
        <v>1549</v>
      </c>
      <c r="G330" s="252"/>
      <c r="H330" s="255">
        <v>32.799999999999997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184</v>
      </c>
      <c r="AU330" s="261" t="s">
        <v>87</v>
      </c>
      <c r="AV330" s="14" t="s">
        <v>87</v>
      </c>
      <c r="AW330" s="14" t="s">
        <v>32</v>
      </c>
      <c r="AX330" s="14" t="s">
        <v>77</v>
      </c>
      <c r="AY330" s="261" t="s">
        <v>175</v>
      </c>
    </row>
    <row r="331" s="16" customFormat="1">
      <c r="A331" s="16"/>
      <c r="B331" s="273"/>
      <c r="C331" s="274"/>
      <c r="D331" s="242" t="s">
        <v>184</v>
      </c>
      <c r="E331" s="275" t="s">
        <v>1</v>
      </c>
      <c r="F331" s="276" t="s">
        <v>208</v>
      </c>
      <c r="G331" s="274"/>
      <c r="H331" s="277">
        <v>32.799999999999997</v>
      </c>
      <c r="I331" s="278"/>
      <c r="J331" s="274"/>
      <c r="K331" s="274"/>
      <c r="L331" s="279"/>
      <c r="M331" s="280"/>
      <c r="N331" s="281"/>
      <c r="O331" s="281"/>
      <c r="P331" s="281"/>
      <c r="Q331" s="281"/>
      <c r="R331" s="281"/>
      <c r="S331" s="281"/>
      <c r="T331" s="282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83" t="s">
        <v>184</v>
      </c>
      <c r="AU331" s="283" t="s">
        <v>87</v>
      </c>
      <c r="AV331" s="16" t="s">
        <v>192</v>
      </c>
      <c r="AW331" s="16" t="s">
        <v>32</v>
      </c>
      <c r="AX331" s="16" t="s">
        <v>77</v>
      </c>
      <c r="AY331" s="283" t="s">
        <v>175</v>
      </c>
    </row>
    <row r="332" s="15" customFormat="1">
      <c r="A332" s="15"/>
      <c r="B332" s="262"/>
      <c r="C332" s="263"/>
      <c r="D332" s="242" t="s">
        <v>184</v>
      </c>
      <c r="E332" s="264" t="s">
        <v>1</v>
      </c>
      <c r="F332" s="265" t="s">
        <v>191</v>
      </c>
      <c r="G332" s="263"/>
      <c r="H332" s="266">
        <v>116.90799999999997</v>
      </c>
      <c r="I332" s="267"/>
      <c r="J332" s="263"/>
      <c r="K332" s="263"/>
      <c r="L332" s="268"/>
      <c r="M332" s="269"/>
      <c r="N332" s="270"/>
      <c r="O332" s="270"/>
      <c r="P332" s="270"/>
      <c r="Q332" s="270"/>
      <c r="R332" s="270"/>
      <c r="S332" s="270"/>
      <c r="T332" s="27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2" t="s">
        <v>184</v>
      </c>
      <c r="AU332" s="272" t="s">
        <v>87</v>
      </c>
      <c r="AV332" s="15" t="s">
        <v>182</v>
      </c>
      <c r="AW332" s="15" t="s">
        <v>32</v>
      </c>
      <c r="AX332" s="15" t="s">
        <v>85</v>
      </c>
      <c r="AY332" s="272" t="s">
        <v>175</v>
      </c>
    </row>
    <row r="333" s="14" customFormat="1">
      <c r="A333" s="14"/>
      <c r="B333" s="251"/>
      <c r="C333" s="252"/>
      <c r="D333" s="242" t="s">
        <v>184</v>
      </c>
      <c r="E333" s="252"/>
      <c r="F333" s="254" t="s">
        <v>1550</v>
      </c>
      <c r="G333" s="252"/>
      <c r="H333" s="255">
        <v>128.59899999999999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1" t="s">
        <v>184</v>
      </c>
      <c r="AU333" s="261" t="s">
        <v>87</v>
      </c>
      <c r="AV333" s="14" t="s">
        <v>87</v>
      </c>
      <c r="AW333" s="14" t="s">
        <v>4</v>
      </c>
      <c r="AX333" s="14" t="s">
        <v>85</v>
      </c>
      <c r="AY333" s="261" t="s">
        <v>175</v>
      </c>
    </row>
    <row r="334" s="2" customFormat="1" ht="24.15" customHeight="1">
      <c r="A334" s="39"/>
      <c r="B334" s="40"/>
      <c r="C334" s="291" t="s">
        <v>409</v>
      </c>
      <c r="D334" s="291" t="s">
        <v>587</v>
      </c>
      <c r="E334" s="292" t="s">
        <v>1551</v>
      </c>
      <c r="F334" s="293" t="s">
        <v>1552</v>
      </c>
      <c r="G334" s="294" t="s">
        <v>303</v>
      </c>
      <c r="H334" s="295">
        <v>117.40300000000001</v>
      </c>
      <c r="I334" s="296"/>
      <c r="J334" s="297">
        <f>ROUND(I334*H334,2)</f>
        <v>0</v>
      </c>
      <c r="K334" s="293" t="s">
        <v>181</v>
      </c>
      <c r="L334" s="298"/>
      <c r="M334" s="299" t="s">
        <v>1</v>
      </c>
      <c r="N334" s="300" t="s">
        <v>42</v>
      </c>
      <c r="O334" s="92"/>
      <c r="P334" s="236">
        <f>O334*H334</f>
        <v>0</v>
      </c>
      <c r="Q334" s="236">
        <v>0.00029999999999999997</v>
      </c>
      <c r="R334" s="236">
        <f>Q334*H334</f>
        <v>0.035220899999999999</v>
      </c>
      <c r="S334" s="236">
        <v>0</v>
      </c>
      <c r="T334" s="23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8" t="s">
        <v>230</v>
      </c>
      <c r="AT334" s="238" t="s">
        <v>587</v>
      </c>
      <c r="AU334" s="238" t="s">
        <v>87</v>
      </c>
      <c r="AY334" s="18" t="s">
        <v>175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8" t="s">
        <v>85</v>
      </c>
      <c r="BK334" s="239">
        <f>ROUND(I334*H334,2)</f>
        <v>0</v>
      </c>
      <c r="BL334" s="18" t="s">
        <v>182</v>
      </c>
      <c r="BM334" s="238" t="s">
        <v>1553</v>
      </c>
    </row>
    <row r="335" s="13" customFormat="1">
      <c r="A335" s="13"/>
      <c r="B335" s="240"/>
      <c r="C335" s="241"/>
      <c r="D335" s="242" t="s">
        <v>184</v>
      </c>
      <c r="E335" s="243" t="s">
        <v>1</v>
      </c>
      <c r="F335" s="244" t="s">
        <v>1474</v>
      </c>
      <c r="G335" s="241"/>
      <c r="H335" s="243" t="s">
        <v>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184</v>
      </c>
      <c r="AU335" s="250" t="s">
        <v>87</v>
      </c>
      <c r="AV335" s="13" t="s">
        <v>85</v>
      </c>
      <c r="AW335" s="13" t="s">
        <v>32</v>
      </c>
      <c r="AX335" s="13" t="s">
        <v>77</v>
      </c>
      <c r="AY335" s="250" t="s">
        <v>175</v>
      </c>
    </row>
    <row r="336" s="14" customFormat="1">
      <c r="A336" s="14"/>
      <c r="B336" s="251"/>
      <c r="C336" s="252"/>
      <c r="D336" s="242" t="s">
        <v>184</v>
      </c>
      <c r="E336" s="253" t="s">
        <v>1</v>
      </c>
      <c r="F336" s="254" t="s">
        <v>1554</v>
      </c>
      <c r="G336" s="252"/>
      <c r="H336" s="255">
        <v>4.9199999999999999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184</v>
      </c>
      <c r="AU336" s="261" t="s">
        <v>87</v>
      </c>
      <c r="AV336" s="14" t="s">
        <v>87</v>
      </c>
      <c r="AW336" s="14" t="s">
        <v>32</v>
      </c>
      <c r="AX336" s="14" t="s">
        <v>77</v>
      </c>
      <c r="AY336" s="261" t="s">
        <v>175</v>
      </c>
    </row>
    <row r="337" s="14" customFormat="1">
      <c r="A337" s="14"/>
      <c r="B337" s="251"/>
      <c r="C337" s="252"/>
      <c r="D337" s="242" t="s">
        <v>184</v>
      </c>
      <c r="E337" s="253" t="s">
        <v>1</v>
      </c>
      <c r="F337" s="254" t="s">
        <v>1555</v>
      </c>
      <c r="G337" s="252"/>
      <c r="H337" s="255">
        <v>1.0800000000000001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184</v>
      </c>
      <c r="AU337" s="261" t="s">
        <v>87</v>
      </c>
      <c r="AV337" s="14" t="s">
        <v>87</v>
      </c>
      <c r="AW337" s="14" t="s">
        <v>32</v>
      </c>
      <c r="AX337" s="14" t="s">
        <v>77</v>
      </c>
      <c r="AY337" s="261" t="s">
        <v>175</v>
      </c>
    </row>
    <row r="338" s="14" customFormat="1">
      <c r="A338" s="14"/>
      <c r="B338" s="251"/>
      <c r="C338" s="252"/>
      <c r="D338" s="242" t="s">
        <v>184</v>
      </c>
      <c r="E338" s="253" t="s">
        <v>1</v>
      </c>
      <c r="F338" s="254" t="s">
        <v>1556</v>
      </c>
      <c r="G338" s="252"/>
      <c r="H338" s="255">
        <v>1.75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1" t="s">
        <v>184</v>
      </c>
      <c r="AU338" s="261" t="s">
        <v>87</v>
      </c>
      <c r="AV338" s="14" t="s">
        <v>87</v>
      </c>
      <c r="AW338" s="14" t="s">
        <v>32</v>
      </c>
      <c r="AX338" s="14" t="s">
        <v>77</v>
      </c>
      <c r="AY338" s="261" t="s">
        <v>175</v>
      </c>
    </row>
    <row r="339" s="14" customFormat="1">
      <c r="A339" s="14"/>
      <c r="B339" s="251"/>
      <c r="C339" s="252"/>
      <c r="D339" s="242" t="s">
        <v>184</v>
      </c>
      <c r="E339" s="253" t="s">
        <v>1</v>
      </c>
      <c r="F339" s="254" t="s">
        <v>255</v>
      </c>
      <c r="G339" s="252"/>
      <c r="H339" s="255">
        <v>3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184</v>
      </c>
      <c r="AU339" s="261" t="s">
        <v>87</v>
      </c>
      <c r="AV339" s="14" t="s">
        <v>87</v>
      </c>
      <c r="AW339" s="14" t="s">
        <v>32</v>
      </c>
      <c r="AX339" s="14" t="s">
        <v>77</v>
      </c>
      <c r="AY339" s="261" t="s">
        <v>175</v>
      </c>
    </row>
    <row r="340" s="14" customFormat="1">
      <c r="A340" s="14"/>
      <c r="B340" s="251"/>
      <c r="C340" s="252"/>
      <c r="D340" s="242" t="s">
        <v>184</v>
      </c>
      <c r="E340" s="253" t="s">
        <v>1</v>
      </c>
      <c r="F340" s="254" t="s">
        <v>1557</v>
      </c>
      <c r="G340" s="252"/>
      <c r="H340" s="255">
        <v>1.8500000000000001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184</v>
      </c>
      <c r="AU340" s="261" t="s">
        <v>87</v>
      </c>
      <c r="AV340" s="14" t="s">
        <v>87</v>
      </c>
      <c r="AW340" s="14" t="s">
        <v>32</v>
      </c>
      <c r="AX340" s="14" t="s">
        <v>77</v>
      </c>
      <c r="AY340" s="261" t="s">
        <v>175</v>
      </c>
    </row>
    <row r="341" s="14" customFormat="1">
      <c r="A341" s="14"/>
      <c r="B341" s="251"/>
      <c r="C341" s="252"/>
      <c r="D341" s="242" t="s">
        <v>184</v>
      </c>
      <c r="E341" s="253" t="s">
        <v>1</v>
      </c>
      <c r="F341" s="254" t="s">
        <v>1558</v>
      </c>
      <c r="G341" s="252"/>
      <c r="H341" s="255">
        <v>1.23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184</v>
      </c>
      <c r="AU341" s="261" t="s">
        <v>87</v>
      </c>
      <c r="AV341" s="14" t="s">
        <v>87</v>
      </c>
      <c r="AW341" s="14" t="s">
        <v>32</v>
      </c>
      <c r="AX341" s="14" t="s">
        <v>77</v>
      </c>
      <c r="AY341" s="261" t="s">
        <v>175</v>
      </c>
    </row>
    <row r="342" s="14" customFormat="1">
      <c r="A342" s="14"/>
      <c r="B342" s="251"/>
      <c r="C342" s="252"/>
      <c r="D342" s="242" t="s">
        <v>184</v>
      </c>
      <c r="E342" s="253" t="s">
        <v>1</v>
      </c>
      <c r="F342" s="254" t="s">
        <v>1559</v>
      </c>
      <c r="G342" s="252"/>
      <c r="H342" s="255">
        <v>1.25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184</v>
      </c>
      <c r="AU342" s="261" t="s">
        <v>87</v>
      </c>
      <c r="AV342" s="14" t="s">
        <v>87</v>
      </c>
      <c r="AW342" s="14" t="s">
        <v>32</v>
      </c>
      <c r="AX342" s="14" t="s">
        <v>77</v>
      </c>
      <c r="AY342" s="261" t="s">
        <v>175</v>
      </c>
    </row>
    <row r="343" s="14" customFormat="1">
      <c r="A343" s="14"/>
      <c r="B343" s="251"/>
      <c r="C343" s="252"/>
      <c r="D343" s="242" t="s">
        <v>184</v>
      </c>
      <c r="E343" s="253" t="s">
        <v>1</v>
      </c>
      <c r="F343" s="254" t="s">
        <v>1560</v>
      </c>
      <c r="G343" s="252"/>
      <c r="H343" s="255">
        <v>0.90000000000000002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184</v>
      </c>
      <c r="AU343" s="261" t="s">
        <v>87</v>
      </c>
      <c r="AV343" s="14" t="s">
        <v>87</v>
      </c>
      <c r="AW343" s="14" t="s">
        <v>32</v>
      </c>
      <c r="AX343" s="14" t="s">
        <v>77</v>
      </c>
      <c r="AY343" s="261" t="s">
        <v>175</v>
      </c>
    </row>
    <row r="344" s="14" customFormat="1">
      <c r="A344" s="14"/>
      <c r="B344" s="251"/>
      <c r="C344" s="252"/>
      <c r="D344" s="242" t="s">
        <v>184</v>
      </c>
      <c r="E344" s="253" t="s">
        <v>1</v>
      </c>
      <c r="F344" s="254" t="s">
        <v>1561</v>
      </c>
      <c r="G344" s="252"/>
      <c r="H344" s="255">
        <v>1.74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184</v>
      </c>
      <c r="AU344" s="261" t="s">
        <v>87</v>
      </c>
      <c r="AV344" s="14" t="s">
        <v>87</v>
      </c>
      <c r="AW344" s="14" t="s">
        <v>32</v>
      </c>
      <c r="AX344" s="14" t="s">
        <v>77</v>
      </c>
      <c r="AY344" s="261" t="s">
        <v>175</v>
      </c>
    </row>
    <row r="345" s="14" customFormat="1">
      <c r="A345" s="14"/>
      <c r="B345" s="251"/>
      <c r="C345" s="252"/>
      <c r="D345" s="242" t="s">
        <v>184</v>
      </c>
      <c r="E345" s="253" t="s">
        <v>1</v>
      </c>
      <c r="F345" s="254" t="s">
        <v>1558</v>
      </c>
      <c r="G345" s="252"/>
      <c r="H345" s="255">
        <v>1.23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184</v>
      </c>
      <c r="AU345" s="261" t="s">
        <v>87</v>
      </c>
      <c r="AV345" s="14" t="s">
        <v>87</v>
      </c>
      <c r="AW345" s="14" t="s">
        <v>32</v>
      </c>
      <c r="AX345" s="14" t="s">
        <v>77</v>
      </c>
      <c r="AY345" s="261" t="s">
        <v>175</v>
      </c>
    </row>
    <row r="346" s="14" customFormat="1">
      <c r="A346" s="14"/>
      <c r="B346" s="251"/>
      <c r="C346" s="252"/>
      <c r="D346" s="242" t="s">
        <v>184</v>
      </c>
      <c r="E346" s="253" t="s">
        <v>1</v>
      </c>
      <c r="F346" s="254" t="s">
        <v>1554</v>
      </c>
      <c r="G346" s="252"/>
      <c r="H346" s="255">
        <v>4.9199999999999999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184</v>
      </c>
      <c r="AU346" s="261" t="s">
        <v>87</v>
      </c>
      <c r="AV346" s="14" t="s">
        <v>87</v>
      </c>
      <c r="AW346" s="14" t="s">
        <v>32</v>
      </c>
      <c r="AX346" s="14" t="s">
        <v>77</v>
      </c>
      <c r="AY346" s="261" t="s">
        <v>175</v>
      </c>
    </row>
    <row r="347" s="14" customFormat="1">
      <c r="A347" s="14"/>
      <c r="B347" s="251"/>
      <c r="C347" s="252"/>
      <c r="D347" s="242" t="s">
        <v>184</v>
      </c>
      <c r="E347" s="253" t="s">
        <v>1</v>
      </c>
      <c r="F347" s="254" t="s">
        <v>1558</v>
      </c>
      <c r="G347" s="252"/>
      <c r="H347" s="255">
        <v>1.23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1" t="s">
        <v>184</v>
      </c>
      <c r="AU347" s="261" t="s">
        <v>87</v>
      </c>
      <c r="AV347" s="14" t="s">
        <v>87</v>
      </c>
      <c r="AW347" s="14" t="s">
        <v>32</v>
      </c>
      <c r="AX347" s="14" t="s">
        <v>77</v>
      </c>
      <c r="AY347" s="261" t="s">
        <v>175</v>
      </c>
    </row>
    <row r="348" s="14" customFormat="1">
      <c r="A348" s="14"/>
      <c r="B348" s="251"/>
      <c r="C348" s="252"/>
      <c r="D348" s="242" t="s">
        <v>184</v>
      </c>
      <c r="E348" s="253" t="s">
        <v>1</v>
      </c>
      <c r="F348" s="254" t="s">
        <v>1562</v>
      </c>
      <c r="G348" s="252"/>
      <c r="H348" s="255">
        <v>1.8300000000000001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184</v>
      </c>
      <c r="AU348" s="261" t="s">
        <v>87</v>
      </c>
      <c r="AV348" s="14" t="s">
        <v>87</v>
      </c>
      <c r="AW348" s="14" t="s">
        <v>32</v>
      </c>
      <c r="AX348" s="14" t="s">
        <v>77</v>
      </c>
      <c r="AY348" s="261" t="s">
        <v>175</v>
      </c>
    </row>
    <row r="349" s="14" customFormat="1">
      <c r="A349" s="14"/>
      <c r="B349" s="251"/>
      <c r="C349" s="252"/>
      <c r="D349" s="242" t="s">
        <v>184</v>
      </c>
      <c r="E349" s="253" t="s">
        <v>1</v>
      </c>
      <c r="F349" s="254" t="s">
        <v>255</v>
      </c>
      <c r="G349" s="252"/>
      <c r="H349" s="255">
        <v>3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1" t="s">
        <v>184</v>
      </c>
      <c r="AU349" s="261" t="s">
        <v>87</v>
      </c>
      <c r="AV349" s="14" t="s">
        <v>87</v>
      </c>
      <c r="AW349" s="14" t="s">
        <v>32</v>
      </c>
      <c r="AX349" s="14" t="s">
        <v>77</v>
      </c>
      <c r="AY349" s="261" t="s">
        <v>175</v>
      </c>
    </row>
    <row r="350" s="14" customFormat="1">
      <c r="A350" s="14"/>
      <c r="B350" s="251"/>
      <c r="C350" s="252"/>
      <c r="D350" s="242" t="s">
        <v>184</v>
      </c>
      <c r="E350" s="253" t="s">
        <v>1</v>
      </c>
      <c r="F350" s="254" t="s">
        <v>1557</v>
      </c>
      <c r="G350" s="252"/>
      <c r="H350" s="255">
        <v>1.8500000000000001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184</v>
      </c>
      <c r="AU350" s="261" t="s">
        <v>87</v>
      </c>
      <c r="AV350" s="14" t="s">
        <v>87</v>
      </c>
      <c r="AW350" s="14" t="s">
        <v>32</v>
      </c>
      <c r="AX350" s="14" t="s">
        <v>77</v>
      </c>
      <c r="AY350" s="261" t="s">
        <v>175</v>
      </c>
    </row>
    <row r="351" s="14" customFormat="1">
      <c r="A351" s="14"/>
      <c r="B351" s="251"/>
      <c r="C351" s="252"/>
      <c r="D351" s="242" t="s">
        <v>184</v>
      </c>
      <c r="E351" s="253" t="s">
        <v>1</v>
      </c>
      <c r="F351" s="254" t="s">
        <v>1558</v>
      </c>
      <c r="G351" s="252"/>
      <c r="H351" s="255">
        <v>1.23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184</v>
      </c>
      <c r="AU351" s="261" t="s">
        <v>87</v>
      </c>
      <c r="AV351" s="14" t="s">
        <v>87</v>
      </c>
      <c r="AW351" s="14" t="s">
        <v>32</v>
      </c>
      <c r="AX351" s="14" t="s">
        <v>77</v>
      </c>
      <c r="AY351" s="261" t="s">
        <v>175</v>
      </c>
    </row>
    <row r="352" s="14" customFormat="1">
      <c r="A352" s="14"/>
      <c r="B352" s="251"/>
      <c r="C352" s="252"/>
      <c r="D352" s="242" t="s">
        <v>184</v>
      </c>
      <c r="E352" s="253" t="s">
        <v>1</v>
      </c>
      <c r="F352" s="254" t="s">
        <v>1559</v>
      </c>
      <c r="G352" s="252"/>
      <c r="H352" s="255">
        <v>1.25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184</v>
      </c>
      <c r="AU352" s="261" t="s">
        <v>87</v>
      </c>
      <c r="AV352" s="14" t="s">
        <v>87</v>
      </c>
      <c r="AW352" s="14" t="s">
        <v>32</v>
      </c>
      <c r="AX352" s="14" t="s">
        <v>77</v>
      </c>
      <c r="AY352" s="261" t="s">
        <v>175</v>
      </c>
    </row>
    <row r="353" s="14" customFormat="1">
      <c r="A353" s="14"/>
      <c r="B353" s="251"/>
      <c r="C353" s="252"/>
      <c r="D353" s="242" t="s">
        <v>184</v>
      </c>
      <c r="E353" s="253" t="s">
        <v>1</v>
      </c>
      <c r="F353" s="254" t="s">
        <v>1563</v>
      </c>
      <c r="G353" s="252"/>
      <c r="H353" s="255">
        <v>0.93999999999999995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184</v>
      </c>
      <c r="AU353" s="261" t="s">
        <v>87</v>
      </c>
      <c r="AV353" s="14" t="s">
        <v>87</v>
      </c>
      <c r="AW353" s="14" t="s">
        <v>32</v>
      </c>
      <c r="AX353" s="14" t="s">
        <v>77</v>
      </c>
      <c r="AY353" s="261" t="s">
        <v>175</v>
      </c>
    </row>
    <row r="354" s="14" customFormat="1">
      <c r="A354" s="14"/>
      <c r="B354" s="251"/>
      <c r="C354" s="252"/>
      <c r="D354" s="242" t="s">
        <v>184</v>
      </c>
      <c r="E354" s="253" t="s">
        <v>1</v>
      </c>
      <c r="F354" s="254" t="s">
        <v>1556</v>
      </c>
      <c r="G354" s="252"/>
      <c r="H354" s="255">
        <v>1.75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184</v>
      </c>
      <c r="AU354" s="261" t="s">
        <v>87</v>
      </c>
      <c r="AV354" s="14" t="s">
        <v>87</v>
      </c>
      <c r="AW354" s="14" t="s">
        <v>32</v>
      </c>
      <c r="AX354" s="14" t="s">
        <v>77</v>
      </c>
      <c r="AY354" s="261" t="s">
        <v>175</v>
      </c>
    </row>
    <row r="355" s="14" customFormat="1">
      <c r="A355" s="14"/>
      <c r="B355" s="251"/>
      <c r="C355" s="252"/>
      <c r="D355" s="242" t="s">
        <v>184</v>
      </c>
      <c r="E355" s="253" t="s">
        <v>1</v>
      </c>
      <c r="F355" s="254" t="s">
        <v>1521</v>
      </c>
      <c r="G355" s="252"/>
      <c r="H355" s="255">
        <v>59.200000000000003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1" t="s">
        <v>184</v>
      </c>
      <c r="AU355" s="261" t="s">
        <v>87</v>
      </c>
      <c r="AV355" s="14" t="s">
        <v>87</v>
      </c>
      <c r="AW355" s="14" t="s">
        <v>32</v>
      </c>
      <c r="AX355" s="14" t="s">
        <v>77</v>
      </c>
      <c r="AY355" s="261" t="s">
        <v>175</v>
      </c>
    </row>
    <row r="356" s="13" customFormat="1">
      <c r="A356" s="13"/>
      <c r="B356" s="240"/>
      <c r="C356" s="241"/>
      <c r="D356" s="242" t="s">
        <v>184</v>
      </c>
      <c r="E356" s="243" t="s">
        <v>1</v>
      </c>
      <c r="F356" s="244" t="s">
        <v>1564</v>
      </c>
      <c r="G356" s="241"/>
      <c r="H356" s="243" t="s">
        <v>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0" t="s">
        <v>184</v>
      </c>
      <c r="AU356" s="250" t="s">
        <v>87</v>
      </c>
      <c r="AV356" s="13" t="s">
        <v>85</v>
      </c>
      <c r="AW356" s="13" t="s">
        <v>32</v>
      </c>
      <c r="AX356" s="13" t="s">
        <v>77</v>
      </c>
      <c r="AY356" s="250" t="s">
        <v>175</v>
      </c>
    </row>
    <row r="357" s="14" customFormat="1">
      <c r="A357" s="14"/>
      <c r="B357" s="251"/>
      <c r="C357" s="252"/>
      <c r="D357" s="242" t="s">
        <v>184</v>
      </c>
      <c r="E357" s="253" t="s">
        <v>1</v>
      </c>
      <c r="F357" s="254" t="s">
        <v>1565</v>
      </c>
      <c r="G357" s="252"/>
      <c r="H357" s="255">
        <v>3.1600000000000001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1" t="s">
        <v>184</v>
      </c>
      <c r="AU357" s="261" t="s">
        <v>87</v>
      </c>
      <c r="AV357" s="14" t="s">
        <v>87</v>
      </c>
      <c r="AW357" s="14" t="s">
        <v>32</v>
      </c>
      <c r="AX357" s="14" t="s">
        <v>77</v>
      </c>
      <c r="AY357" s="261" t="s">
        <v>175</v>
      </c>
    </row>
    <row r="358" s="14" customFormat="1">
      <c r="A358" s="14"/>
      <c r="B358" s="251"/>
      <c r="C358" s="252"/>
      <c r="D358" s="242" t="s">
        <v>184</v>
      </c>
      <c r="E358" s="253" t="s">
        <v>1</v>
      </c>
      <c r="F358" s="254" t="s">
        <v>1566</v>
      </c>
      <c r="G358" s="252"/>
      <c r="H358" s="255">
        <v>3.6600000000000001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184</v>
      </c>
      <c r="AU358" s="261" t="s">
        <v>87</v>
      </c>
      <c r="AV358" s="14" t="s">
        <v>87</v>
      </c>
      <c r="AW358" s="14" t="s">
        <v>32</v>
      </c>
      <c r="AX358" s="14" t="s">
        <v>77</v>
      </c>
      <c r="AY358" s="261" t="s">
        <v>175</v>
      </c>
    </row>
    <row r="359" s="14" customFormat="1">
      <c r="A359" s="14"/>
      <c r="B359" s="251"/>
      <c r="C359" s="252"/>
      <c r="D359" s="242" t="s">
        <v>184</v>
      </c>
      <c r="E359" s="253" t="s">
        <v>1</v>
      </c>
      <c r="F359" s="254" t="s">
        <v>1567</v>
      </c>
      <c r="G359" s="252"/>
      <c r="H359" s="255">
        <v>3.7599999999999998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184</v>
      </c>
      <c r="AU359" s="261" t="s">
        <v>87</v>
      </c>
      <c r="AV359" s="14" t="s">
        <v>87</v>
      </c>
      <c r="AW359" s="14" t="s">
        <v>32</v>
      </c>
      <c r="AX359" s="14" t="s">
        <v>77</v>
      </c>
      <c r="AY359" s="261" t="s">
        <v>175</v>
      </c>
    </row>
    <row r="360" s="15" customFormat="1">
      <c r="A360" s="15"/>
      <c r="B360" s="262"/>
      <c r="C360" s="263"/>
      <c r="D360" s="242" t="s">
        <v>184</v>
      </c>
      <c r="E360" s="264" t="s">
        <v>1</v>
      </c>
      <c r="F360" s="265" t="s">
        <v>191</v>
      </c>
      <c r="G360" s="263"/>
      <c r="H360" s="266">
        <v>106.73</v>
      </c>
      <c r="I360" s="267"/>
      <c r="J360" s="263"/>
      <c r="K360" s="263"/>
      <c r="L360" s="268"/>
      <c r="M360" s="269"/>
      <c r="N360" s="270"/>
      <c r="O360" s="270"/>
      <c r="P360" s="270"/>
      <c r="Q360" s="270"/>
      <c r="R360" s="270"/>
      <c r="S360" s="270"/>
      <c r="T360" s="271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2" t="s">
        <v>184</v>
      </c>
      <c r="AU360" s="272" t="s">
        <v>87</v>
      </c>
      <c r="AV360" s="15" t="s">
        <v>182</v>
      </c>
      <c r="AW360" s="15" t="s">
        <v>32</v>
      </c>
      <c r="AX360" s="15" t="s">
        <v>85</v>
      </c>
      <c r="AY360" s="272" t="s">
        <v>175</v>
      </c>
    </row>
    <row r="361" s="14" customFormat="1">
      <c r="A361" s="14"/>
      <c r="B361" s="251"/>
      <c r="C361" s="252"/>
      <c r="D361" s="242" t="s">
        <v>184</v>
      </c>
      <c r="E361" s="252"/>
      <c r="F361" s="254" t="s">
        <v>1568</v>
      </c>
      <c r="G361" s="252"/>
      <c r="H361" s="255">
        <v>117.40300000000001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184</v>
      </c>
      <c r="AU361" s="261" t="s">
        <v>87</v>
      </c>
      <c r="AV361" s="14" t="s">
        <v>87</v>
      </c>
      <c r="AW361" s="14" t="s">
        <v>4</v>
      </c>
      <c r="AX361" s="14" t="s">
        <v>85</v>
      </c>
      <c r="AY361" s="261" t="s">
        <v>175</v>
      </c>
    </row>
    <row r="362" s="2" customFormat="1" ht="24.15" customHeight="1">
      <c r="A362" s="39"/>
      <c r="B362" s="40"/>
      <c r="C362" s="291" t="s">
        <v>413</v>
      </c>
      <c r="D362" s="291" t="s">
        <v>587</v>
      </c>
      <c r="E362" s="292" t="s">
        <v>1569</v>
      </c>
      <c r="F362" s="293" t="s">
        <v>1570</v>
      </c>
      <c r="G362" s="294" t="s">
        <v>303</v>
      </c>
      <c r="H362" s="295">
        <v>52.854999999999997</v>
      </c>
      <c r="I362" s="296"/>
      <c r="J362" s="297">
        <f>ROUND(I362*H362,2)</f>
        <v>0</v>
      </c>
      <c r="K362" s="293" t="s">
        <v>181</v>
      </c>
      <c r="L362" s="298"/>
      <c r="M362" s="299" t="s">
        <v>1</v>
      </c>
      <c r="N362" s="300" t="s">
        <v>42</v>
      </c>
      <c r="O362" s="92"/>
      <c r="P362" s="236">
        <f>O362*H362</f>
        <v>0</v>
      </c>
      <c r="Q362" s="236">
        <v>0.00020000000000000001</v>
      </c>
      <c r="R362" s="236">
        <f>Q362*H362</f>
        <v>0.010571000000000001</v>
      </c>
      <c r="S362" s="236">
        <v>0</v>
      </c>
      <c r="T362" s="23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8" t="s">
        <v>230</v>
      </c>
      <c r="AT362" s="238" t="s">
        <v>587</v>
      </c>
      <c r="AU362" s="238" t="s">
        <v>87</v>
      </c>
      <c r="AY362" s="18" t="s">
        <v>175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8" t="s">
        <v>85</v>
      </c>
      <c r="BK362" s="239">
        <f>ROUND(I362*H362,2)</f>
        <v>0</v>
      </c>
      <c r="BL362" s="18" t="s">
        <v>182</v>
      </c>
      <c r="BM362" s="238" t="s">
        <v>1571</v>
      </c>
    </row>
    <row r="363" s="13" customFormat="1">
      <c r="A363" s="13"/>
      <c r="B363" s="240"/>
      <c r="C363" s="241"/>
      <c r="D363" s="242" t="s">
        <v>184</v>
      </c>
      <c r="E363" s="243" t="s">
        <v>1</v>
      </c>
      <c r="F363" s="244" t="s">
        <v>618</v>
      </c>
      <c r="G363" s="241"/>
      <c r="H363" s="243" t="s">
        <v>1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0" t="s">
        <v>184</v>
      </c>
      <c r="AU363" s="250" t="s">
        <v>87</v>
      </c>
      <c r="AV363" s="13" t="s">
        <v>85</v>
      </c>
      <c r="AW363" s="13" t="s">
        <v>32</v>
      </c>
      <c r="AX363" s="13" t="s">
        <v>77</v>
      </c>
      <c r="AY363" s="250" t="s">
        <v>175</v>
      </c>
    </row>
    <row r="364" s="13" customFormat="1">
      <c r="A364" s="13"/>
      <c r="B364" s="240"/>
      <c r="C364" s="241"/>
      <c r="D364" s="242" t="s">
        <v>184</v>
      </c>
      <c r="E364" s="243" t="s">
        <v>1</v>
      </c>
      <c r="F364" s="244" t="s">
        <v>1572</v>
      </c>
      <c r="G364" s="241"/>
      <c r="H364" s="243" t="s">
        <v>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184</v>
      </c>
      <c r="AU364" s="250" t="s">
        <v>87</v>
      </c>
      <c r="AV364" s="13" t="s">
        <v>85</v>
      </c>
      <c r="AW364" s="13" t="s">
        <v>32</v>
      </c>
      <c r="AX364" s="13" t="s">
        <v>77</v>
      </c>
      <c r="AY364" s="250" t="s">
        <v>175</v>
      </c>
    </row>
    <row r="365" s="14" customFormat="1">
      <c r="A365" s="14"/>
      <c r="B365" s="251"/>
      <c r="C365" s="252"/>
      <c r="D365" s="242" t="s">
        <v>184</v>
      </c>
      <c r="E365" s="253" t="s">
        <v>1</v>
      </c>
      <c r="F365" s="254" t="s">
        <v>1573</v>
      </c>
      <c r="G365" s="252"/>
      <c r="H365" s="255">
        <v>32.649999999999999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184</v>
      </c>
      <c r="AU365" s="261" t="s">
        <v>87</v>
      </c>
      <c r="AV365" s="14" t="s">
        <v>87</v>
      </c>
      <c r="AW365" s="14" t="s">
        <v>32</v>
      </c>
      <c r="AX365" s="14" t="s">
        <v>77</v>
      </c>
      <c r="AY365" s="261" t="s">
        <v>175</v>
      </c>
    </row>
    <row r="366" s="14" customFormat="1">
      <c r="A366" s="14"/>
      <c r="B366" s="251"/>
      <c r="C366" s="252"/>
      <c r="D366" s="242" t="s">
        <v>184</v>
      </c>
      <c r="E366" s="253" t="s">
        <v>1</v>
      </c>
      <c r="F366" s="254" t="s">
        <v>1574</v>
      </c>
      <c r="G366" s="252"/>
      <c r="H366" s="255">
        <v>15.4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184</v>
      </c>
      <c r="AU366" s="261" t="s">
        <v>87</v>
      </c>
      <c r="AV366" s="14" t="s">
        <v>87</v>
      </c>
      <c r="AW366" s="14" t="s">
        <v>32</v>
      </c>
      <c r="AX366" s="14" t="s">
        <v>77</v>
      </c>
      <c r="AY366" s="261" t="s">
        <v>175</v>
      </c>
    </row>
    <row r="367" s="15" customFormat="1">
      <c r="A367" s="15"/>
      <c r="B367" s="262"/>
      <c r="C367" s="263"/>
      <c r="D367" s="242" t="s">
        <v>184</v>
      </c>
      <c r="E367" s="264" t="s">
        <v>1</v>
      </c>
      <c r="F367" s="265" t="s">
        <v>191</v>
      </c>
      <c r="G367" s="263"/>
      <c r="H367" s="266">
        <v>48.049999999999997</v>
      </c>
      <c r="I367" s="267"/>
      <c r="J367" s="263"/>
      <c r="K367" s="263"/>
      <c r="L367" s="268"/>
      <c r="M367" s="269"/>
      <c r="N367" s="270"/>
      <c r="O367" s="270"/>
      <c r="P367" s="270"/>
      <c r="Q367" s="270"/>
      <c r="R367" s="270"/>
      <c r="S367" s="270"/>
      <c r="T367" s="27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2" t="s">
        <v>184</v>
      </c>
      <c r="AU367" s="272" t="s">
        <v>87</v>
      </c>
      <c r="AV367" s="15" t="s">
        <v>182</v>
      </c>
      <c r="AW367" s="15" t="s">
        <v>32</v>
      </c>
      <c r="AX367" s="15" t="s">
        <v>85</v>
      </c>
      <c r="AY367" s="272" t="s">
        <v>175</v>
      </c>
    </row>
    <row r="368" s="14" customFormat="1">
      <c r="A368" s="14"/>
      <c r="B368" s="251"/>
      <c r="C368" s="252"/>
      <c r="D368" s="242" t="s">
        <v>184</v>
      </c>
      <c r="E368" s="252"/>
      <c r="F368" s="254" t="s">
        <v>1575</v>
      </c>
      <c r="G368" s="252"/>
      <c r="H368" s="255">
        <v>52.854999999999997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184</v>
      </c>
      <c r="AU368" s="261" t="s">
        <v>87</v>
      </c>
      <c r="AV368" s="14" t="s">
        <v>87</v>
      </c>
      <c r="AW368" s="14" t="s">
        <v>4</v>
      </c>
      <c r="AX368" s="14" t="s">
        <v>85</v>
      </c>
      <c r="AY368" s="261" t="s">
        <v>175</v>
      </c>
    </row>
    <row r="369" s="2" customFormat="1" ht="24.15" customHeight="1">
      <c r="A369" s="39"/>
      <c r="B369" s="40"/>
      <c r="C369" s="227" t="s">
        <v>420</v>
      </c>
      <c r="D369" s="227" t="s">
        <v>177</v>
      </c>
      <c r="E369" s="228" t="s">
        <v>1576</v>
      </c>
      <c r="F369" s="229" t="s">
        <v>1577</v>
      </c>
      <c r="G369" s="230" t="s">
        <v>180</v>
      </c>
      <c r="H369" s="231">
        <v>17.760000000000002</v>
      </c>
      <c r="I369" s="232"/>
      <c r="J369" s="233">
        <f>ROUND(I369*H369,2)</f>
        <v>0</v>
      </c>
      <c r="K369" s="229" t="s">
        <v>181</v>
      </c>
      <c r="L369" s="45"/>
      <c r="M369" s="234" t="s">
        <v>1</v>
      </c>
      <c r="N369" s="235" t="s">
        <v>42</v>
      </c>
      <c r="O369" s="92"/>
      <c r="P369" s="236">
        <f>O369*H369</f>
        <v>0</v>
      </c>
      <c r="Q369" s="236">
        <v>0.0057000000000000002</v>
      </c>
      <c r="R369" s="236">
        <f>Q369*H369</f>
        <v>0.10123200000000002</v>
      </c>
      <c r="S369" s="236">
        <v>0</v>
      </c>
      <c r="T369" s="23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8" t="s">
        <v>182</v>
      </c>
      <c r="AT369" s="238" t="s">
        <v>177</v>
      </c>
      <c r="AU369" s="238" t="s">
        <v>87</v>
      </c>
      <c r="AY369" s="18" t="s">
        <v>175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8" t="s">
        <v>85</v>
      </c>
      <c r="BK369" s="239">
        <f>ROUND(I369*H369,2)</f>
        <v>0</v>
      </c>
      <c r="BL369" s="18" t="s">
        <v>182</v>
      </c>
      <c r="BM369" s="238" t="s">
        <v>1578</v>
      </c>
    </row>
    <row r="370" s="13" customFormat="1">
      <c r="A370" s="13"/>
      <c r="B370" s="240"/>
      <c r="C370" s="241"/>
      <c r="D370" s="242" t="s">
        <v>184</v>
      </c>
      <c r="E370" s="243" t="s">
        <v>1</v>
      </c>
      <c r="F370" s="244" t="s">
        <v>1579</v>
      </c>
      <c r="G370" s="241"/>
      <c r="H370" s="243" t="s">
        <v>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0" t="s">
        <v>184</v>
      </c>
      <c r="AU370" s="250" t="s">
        <v>87</v>
      </c>
      <c r="AV370" s="13" t="s">
        <v>85</v>
      </c>
      <c r="AW370" s="13" t="s">
        <v>32</v>
      </c>
      <c r="AX370" s="13" t="s">
        <v>77</v>
      </c>
      <c r="AY370" s="250" t="s">
        <v>175</v>
      </c>
    </row>
    <row r="371" s="14" customFormat="1">
      <c r="A371" s="14"/>
      <c r="B371" s="251"/>
      <c r="C371" s="252"/>
      <c r="D371" s="242" t="s">
        <v>184</v>
      </c>
      <c r="E371" s="253" t="s">
        <v>1</v>
      </c>
      <c r="F371" s="254" t="s">
        <v>1580</v>
      </c>
      <c r="G371" s="252"/>
      <c r="H371" s="255">
        <v>17.760000000000002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1" t="s">
        <v>184</v>
      </c>
      <c r="AU371" s="261" t="s">
        <v>87</v>
      </c>
      <c r="AV371" s="14" t="s">
        <v>87</v>
      </c>
      <c r="AW371" s="14" t="s">
        <v>32</v>
      </c>
      <c r="AX371" s="14" t="s">
        <v>85</v>
      </c>
      <c r="AY371" s="261" t="s">
        <v>175</v>
      </c>
    </row>
    <row r="372" s="2" customFormat="1" ht="24.15" customHeight="1">
      <c r="A372" s="39"/>
      <c r="B372" s="40"/>
      <c r="C372" s="227" t="s">
        <v>424</v>
      </c>
      <c r="D372" s="227" t="s">
        <v>177</v>
      </c>
      <c r="E372" s="228" t="s">
        <v>1581</v>
      </c>
      <c r="F372" s="229" t="s">
        <v>1582</v>
      </c>
      <c r="G372" s="230" t="s">
        <v>180</v>
      </c>
      <c r="H372" s="231">
        <v>446.43400000000003</v>
      </c>
      <c r="I372" s="232"/>
      <c r="J372" s="233">
        <f>ROUND(I372*H372,2)</f>
        <v>0</v>
      </c>
      <c r="K372" s="229" t="s">
        <v>271</v>
      </c>
      <c r="L372" s="45"/>
      <c r="M372" s="234" t="s">
        <v>1</v>
      </c>
      <c r="N372" s="235" t="s">
        <v>42</v>
      </c>
      <c r="O372" s="92"/>
      <c r="P372" s="236">
        <f>O372*H372</f>
        <v>0</v>
      </c>
      <c r="Q372" s="236">
        <v>0.0028500000000000001</v>
      </c>
      <c r="R372" s="236">
        <f>Q372*H372</f>
        <v>1.2723369000000002</v>
      </c>
      <c r="S372" s="236">
        <v>0</v>
      </c>
      <c r="T372" s="23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8" t="s">
        <v>182</v>
      </c>
      <c r="AT372" s="238" t="s">
        <v>177</v>
      </c>
      <c r="AU372" s="238" t="s">
        <v>87</v>
      </c>
      <c r="AY372" s="18" t="s">
        <v>175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8" t="s">
        <v>85</v>
      </c>
      <c r="BK372" s="239">
        <f>ROUND(I372*H372,2)</f>
        <v>0</v>
      </c>
      <c r="BL372" s="18" t="s">
        <v>182</v>
      </c>
      <c r="BM372" s="238" t="s">
        <v>1583</v>
      </c>
    </row>
    <row r="373" s="2" customFormat="1">
      <c r="A373" s="39"/>
      <c r="B373" s="40"/>
      <c r="C373" s="41"/>
      <c r="D373" s="242" t="s">
        <v>273</v>
      </c>
      <c r="E373" s="41"/>
      <c r="F373" s="284" t="s">
        <v>1435</v>
      </c>
      <c r="G373" s="41"/>
      <c r="H373" s="41"/>
      <c r="I373" s="285"/>
      <c r="J373" s="41"/>
      <c r="K373" s="41"/>
      <c r="L373" s="45"/>
      <c r="M373" s="286"/>
      <c r="N373" s="287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273</v>
      </c>
      <c r="AU373" s="18" t="s">
        <v>87</v>
      </c>
    </row>
    <row r="374" s="13" customFormat="1">
      <c r="A374" s="13"/>
      <c r="B374" s="240"/>
      <c r="C374" s="241"/>
      <c r="D374" s="242" t="s">
        <v>184</v>
      </c>
      <c r="E374" s="243" t="s">
        <v>1</v>
      </c>
      <c r="F374" s="244" t="s">
        <v>1441</v>
      </c>
      <c r="G374" s="241"/>
      <c r="H374" s="243" t="s">
        <v>1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0" t="s">
        <v>184</v>
      </c>
      <c r="AU374" s="250" t="s">
        <v>87</v>
      </c>
      <c r="AV374" s="13" t="s">
        <v>85</v>
      </c>
      <c r="AW374" s="13" t="s">
        <v>32</v>
      </c>
      <c r="AX374" s="13" t="s">
        <v>77</v>
      </c>
      <c r="AY374" s="250" t="s">
        <v>175</v>
      </c>
    </row>
    <row r="375" s="14" customFormat="1">
      <c r="A375" s="14"/>
      <c r="B375" s="251"/>
      <c r="C375" s="252"/>
      <c r="D375" s="242" t="s">
        <v>184</v>
      </c>
      <c r="E375" s="253" t="s">
        <v>1</v>
      </c>
      <c r="F375" s="254" t="s">
        <v>1442</v>
      </c>
      <c r="G375" s="252"/>
      <c r="H375" s="255">
        <v>404.09199999999998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1" t="s">
        <v>184</v>
      </c>
      <c r="AU375" s="261" t="s">
        <v>87</v>
      </c>
      <c r="AV375" s="14" t="s">
        <v>87</v>
      </c>
      <c r="AW375" s="14" t="s">
        <v>32</v>
      </c>
      <c r="AX375" s="14" t="s">
        <v>77</v>
      </c>
      <c r="AY375" s="261" t="s">
        <v>175</v>
      </c>
    </row>
    <row r="376" s="13" customFormat="1">
      <c r="A376" s="13"/>
      <c r="B376" s="240"/>
      <c r="C376" s="241"/>
      <c r="D376" s="242" t="s">
        <v>184</v>
      </c>
      <c r="E376" s="243" t="s">
        <v>1</v>
      </c>
      <c r="F376" s="244" t="s">
        <v>1445</v>
      </c>
      <c r="G376" s="241"/>
      <c r="H376" s="243" t="s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184</v>
      </c>
      <c r="AU376" s="250" t="s">
        <v>87</v>
      </c>
      <c r="AV376" s="13" t="s">
        <v>85</v>
      </c>
      <c r="AW376" s="13" t="s">
        <v>32</v>
      </c>
      <c r="AX376" s="13" t="s">
        <v>77</v>
      </c>
      <c r="AY376" s="250" t="s">
        <v>175</v>
      </c>
    </row>
    <row r="377" s="14" customFormat="1">
      <c r="A377" s="14"/>
      <c r="B377" s="251"/>
      <c r="C377" s="252"/>
      <c r="D377" s="242" t="s">
        <v>184</v>
      </c>
      <c r="E377" s="253" t="s">
        <v>1</v>
      </c>
      <c r="F377" s="254" t="s">
        <v>1446</v>
      </c>
      <c r="G377" s="252"/>
      <c r="H377" s="255">
        <v>42.341999999999999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184</v>
      </c>
      <c r="AU377" s="261" t="s">
        <v>87</v>
      </c>
      <c r="AV377" s="14" t="s">
        <v>87</v>
      </c>
      <c r="AW377" s="14" t="s">
        <v>32</v>
      </c>
      <c r="AX377" s="14" t="s">
        <v>77</v>
      </c>
      <c r="AY377" s="261" t="s">
        <v>175</v>
      </c>
    </row>
    <row r="378" s="15" customFormat="1">
      <c r="A378" s="15"/>
      <c r="B378" s="262"/>
      <c r="C378" s="263"/>
      <c r="D378" s="242" t="s">
        <v>184</v>
      </c>
      <c r="E378" s="264" t="s">
        <v>1</v>
      </c>
      <c r="F378" s="265" t="s">
        <v>191</v>
      </c>
      <c r="G378" s="263"/>
      <c r="H378" s="266">
        <v>446.43399999999997</v>
      </c>
      <c r="I378" s="267"/>
      <c r="J378" s="263"/>
      <c r="K378" s="263"/>
      <c r="L378" s="268"/>
      <c r="M378" s="269"/>
      <c r="N378" s="270"/>
      <c r="O378" s="270"/>
      <c r="P378" s="270"/>
      <c r="Q378" s="270"/>
      <c r="R378" s="270"/>
      <c r="S378" s="270"/>
      <c r="T378" s="27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2" t="s">
        <v>184</v>
      </c>
      <c r="AU378" s="272" t="s">
        <v>87</v>
      </c>
      <c r="AV378" s="15" t="s">
        <v>182</v>
      </c>
      <c r="AW378" s="15" t="s">
        <v>32</v>
      </c>
      <c r="AX378" s="15" t="s">
        <v>85</v>
      </c>
      <c r="AY378" s="272" t="s">
        <v>175</v>
      </c>
    </row>
    <row r="379" s="2" customFormat="1" ht="16.5" customHeight="1">
      <c r="A379" s="39"/>
      <c r="B379" s="40"/>
      <c r="C379" s="227" t="s">
        <v>432</v>
      </c>
      <c r="D379" s="227" t="s">
        <v>177</v>
      </c>
      <c r="E379" s="228" t="s">
        <v>1584</v>
      </c>
      <c r="F379" s="229" t="s">
        <v>1585</v>
      </c>
      <c r="G379" s="230" t="s">
        <v>303</v>
      </c>
      <c r="H379" s="231">
        <v>32.649999999999999</v>
      </c>
      <c r="I379" s="232"/>
      <c r="J379" s="233">
        <f>ROUND(I379*H379,2)</f>
        <v>0</v>
      </c>
      <c r="K379" s="229" t="s">
        <v>181</v>
      </c>
      <c r="L379" s="45"/>
      <c r="M379" s="234" t="s">
        <v>1</v>
      </c>
      <c r="N379" s="235" t="s">
        <v>42</v>
      </c>
      <c r="O379" s="92"/>
      <c r="P379" s="236">
        <f>O379*H379</f>
        <v>0</v>
      </c>
      <c r="Q379" s="236">
        <v>0.00044000000000000002</v>
      </c>
      <c r="R379" s="236">
        <f>Q379*H379</f>
        <v>0.014366</v>
      </c>
      <c r="S379" s="236">
        <v>0</v>
      </c>
      <c r="T379" s="23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182</v>
      </c>
      <c r="AT379" s="238" t="s">
        <v>177</v>
      </c>
      <c r="AU379" s="238" t="s">
        <v>87</v>
      </c>
      <c r="AY379" s="18" t="s">
        <v>175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85</v>
      </c>
      <c r="BK379" s="239">
        <f>ROUND(I379*H379,2)</f>
        <v>0</v>
      </c>
      <c r="BL379" s="18" t="s">
        <v>182</v>
      </c>
      <c r="BM379" s="238" t="s">
        <v>1586</v>
      </c>
    </row>
    <row r="380" s="2" customFormat="1">
      <c r="A380" s="39"/>
      <c r="B380" s="40"/>
      <c r="C380" s="41"/>
      <c r="D380" s="242" t="s">
        <v>273</v>
      </c>
      <c r="E380" s="41"/>
      <c r="F380" s="284" t="s">
        <v>1587</v>
      </c>
      <c r="G380" s="41"/>
      <c r="H380" s="41"/>
      <c r="I380" s="285"/>
      <c r="J380" s="41"/>
      <c r="K380" s="41"/>
      <c r="L380" s="45"/>
      <c r="M380" s="286"/>
      <c r="N380" s="287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273</v>
      </c>
      <c r="AU380" s="18" t="s">
        <v>87</v>
      </c>
    </row>
    <row r="381" s="13" customFormat="1">
      <c r="A381" s="13"/>
      <c r="B381" s="240"/>
      <c r="C381" s="241"/>
      <c r="D381" s="242" t="s">
        <v>184</v>
      </c>
      <c r="E381" s="243" t="s">
        <v>1</v>
      </c>
      <c r="F381" s="244" t="s">
        <v>618</v>
      </c>
      <c r="G381" s="241"/>
      <c r="H381" s="243" t="s">
        <v>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0" t="s">
        <v>184</v>
      </c>
      <c r="AU381" s="250" t="s">
        <v>87</v>
      </c>
      <c r="AV381" s="13" t="s">
        <v>85</v>
      </c>
      <c r="AW381" s="13" t="s">
        <v>32</v>
      </c>
      <c r="AX381" s="13" t="s">
        <v>77</v>
      </c>
      <c r="AY381" s="250" t="s">
        <v>175</v>
      </c>
    </row>
    <row r="382" s="13" customFormat="1">
      <c r="A382" s="13"/>
      <c r="B382" s="240"/>
      <c r="C382" s="241"/>
      <c r="D382" s="242" t="s">
        <v>184</v>
      </c>
      <c r="E382" s="243" t="s">
        <v>1</v>
      </c>
      <c r="F382" s="244" t="s">
        <v>1572</v>
      </c>
      <c r="G382" s="241"/>
      <c r="H382" s="243" t="s">
        <v>1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0" t="s">
        <v>184</v>
      </c>
      <c r="AU382" s="250" t="s">
        <v>87</v>
      </c>
      <c r="AV382" s="13" t="s">
        <v>85</v>
      </c>
      <c r="AW382" s="13" t="s">
        <v>32</v>
      </c>
      <c r="AX382" s="13" t="s">
        <v>77</v>
      </c>
      <c r="AY382" s="250" t="s">
        <v>175</v>
      </c>
    </row>
    <row r="383" s="14" customFormat="1">
      <c r="A383" s="14"/>
      <c r="B383" s="251"/>
      <c r="C383" s="252"/>
      <c r="D383" s="242" t="s">
        <v>184</v>
      </c>
      <c r="E383" s="253" t="s">
        <v>1</v>
      </c>
      <c r="F383" s="254" t="s">
        <v>1573</v>
      </c>
      <c r="G383" s="252"/>
      <c r="H383" s="255">
        <v>32.649999999999999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184</v>
      </c>
      <c r="AU383" s="261" t="s">
        <v>87</v>
      </c>
      <c r="AV383" s="14" t="s">
        <v>87</v>
      </c>
      <c r="AW383" s="14" t="s">
        <v>32</v>
      </c>
      <c r="AX383" s="14" t="s">
        <v>85</v>
      </c>
      <c r="AY383" s="261" t="s">
        <v>175</v>
      </c>
    </row>
    <row r="384" s="2" customFormat="1" ht="16.5" customHeight="1">
      <c r="A384" s="39"/>
      <c r="B384" s="40"/>
      <c r="C384" s="227" t="s">
        <v>436</v>
      </c>
      <c r="D384" s="227" t="s">
        <v>177</v>
      </c>
      <c r="E384" s="228" t="s">
        <v>1588</v>
      </c>
      <c r="F384" s="229" t="s">
        <v>1589</v>
      </c>
      <c r="G384" s="230" t="s">
        <v>180</v>
      </c>
      <c r="H384" s="231">
        <v>128</v>
      </c>
      <c r="I384" s="232"/>
      <c r="J384" s="233">
        <f>ROUND(I384*H384,2)</f>
        <v>0</v>
      </c>
      <c r="K384" s="229" t="s">
        <v>181</v>
      </c>
      <c r="L384" s="45"/>
      <c r="M384" s="234" t="s">
        <v>1</v>
      </c>
      <c r="N384" s="235" t="s">
        <v>42</v>
      </c>
      <c r="O384" s="92"/>
      <c r="P384" s="236">
        <f>O384*H384</f>
        <v>0</v>
      </c>
      <c r="Q384" s="236">
        <v>0</v>
      </c>
      <c r="R384" s="236">
        <f>Q384*H384</f>
        <v>0</v>
      </c>
      <c r="S384" s="236">
        <v>0</v>
      </c>
      <c r="T384" s="237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8" t="s">
        <v>182</v>
      </c>
      <c r="AT384" s="238" t="s">
        <v>177</v>
      </c>
      <c r="AU384" s="238" t="s">
        <v>87</v>
      </c>
      <c r="AY384" s="18" t="s">
        <v>175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8" t="s">
        <v>85</v>
      </c>
      <c r="BK384" s="239">
        <f>ROUND(I384*H384,2)</f>
        <v>0</v>
      </c>
      <c r="BL384" s="18" t="s">
        <v>182</v>
      </c>
      <c r="BM384" s="238" t="s">
        <v>1590</v>
      </c>
    </row>
    <row r="385" s="13" customFormat="1">
      <c r="A385" s="13"/>
      <c r="B385" s="240"/>
      <c r="C385" s="241"/>
      <c r="D385" s="242" t="s">
        <v>184</v>
      </c>
      <c r="E385" s="243" t="s">
        <v>1</v>
      </c>
      <c r="F385" s="244" t="s">
        <v>1591</v>
      </c>
      <c r="G385" s="241"/>
      <c r="H385" s="243" t="s">
        <v>1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0" t="s">
        <v>184</v>
      </c>
      <c r="AU385" s="250" t="s">
        <v>87</v>
      </c>
      <c r="AV385" s="13" t="s">
        <v>85</v>
      </c>
      <c r="AW385" s="13" t="s">
        <v>32</v>
      </c>
      <c r="AX385" s="13" t="s">
        <v>77</v>
      </c>
      <c r="AY385" s="250" t="s">
        <v>175</v>
      </c>
    </row>
    <row r="386" s="14" customFormat="1">
      <c r="A386" s="14"/>
      <c r="B386" s="251"/>
      <c r="C386" s="252"/>
      <c r="D386" s="242" t="s">
        <v>184</v>
      </c>
      <c r="E386" s="253" t="s">
        <v>1</v>
      </c>
      <c r="F386" s="254" t="s">
        <v>1592</v>
      </c>
      <c r="G386" s="252"/>
      <c r="H386" s="255">
        <v>128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184</v>
      </c>
      <c r="AU386" s="261" t="s">
        <v>87</v>
      </c>
      <c r="AV386" s="14" t="s">
        <v>87</v>
      </c>
      <c r="AW386" s="14" t="s">
        <v>32</v>
      </c>
      <c r="AX386" s="14" t="s">
        <v>85</v>
      </c>
      <c r="AY386" s="261" t="s">
        <v>175</v>
      </c>
    </row>
    <row r="387" s="2" customFormat="1" ht="24.15" customHeight="1">
      <c r="A387" s="39"/>
      <c r="B387" s="40"/>
      <c r="C387" s="227" t="s">
        <v>440</v>
      </c>
      <c r="D387" s="227" t="s">
        <v>177</v>
      </c>
      <c r="E387" s="228" t="s">
        <v>1593</v>
      </c>
      <c r="F387" s="229" t="s">
        <v>1594</v>
      </c>
      <c r="G387" s="230" t="s">
        <v>180</v>
      </c>
      <c r="H387" s="231">
        <v>63.588000000000001</v>
      </c>
      <c r="I387" s="232"/>
      <c r="J387" s="233">
        <f>ROUND(I387*H387,2)</f>
        <v>0</v>
      </c>
      <c r="K387" s="229" t="s">
        <v>181</v>
      </c>
      <c r="L387" s="45"/>
      <c r="M387" s="234" t="s">
        <v>1</v>
      </c>
      <c r="N387" s="235" t="s">
        <v>42</v>
      </c>
      <c r="O387" s="92"/>
      <c r="P387" s="236">
        <f>O387*H387</f>
        <v>0</v>
      </c>
      <c r="Q387" s="236">
        <v>0</v>
      </c>
      <c r="R387" s="236">
        <f>Q387*H387</f>
        <v>0</v>
      </c>
      <c r="S387" s="236">
        <v>0</v>
      </c>
      <c r="T387" s="23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8" t="s">
        <v>182</v>
      </c>
      <c r="AT387" s="238" t="s">
        <v>177</v>
      </c>
      <c r="AU387" s="238" t="s">
        <v>87</v>
      </c>
      <c r="AY387" s="18" t="s">
        <v>175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8" t="s">
        <v>85</v>
      </c>
      <c r="BK387" s="239">
        <f>ROUND(I387*H387,2)</f>
        <v>0</v>
      </c>
      <c r="BL387" s="18" t="s">
        <v>182</v>
      </c>
      <c r="BM387" s="238" t="s">
        <v>1595</v>
      </c>
    </row>
    <row r="388" s="13" customFormat="1">
      <c r="A388" s="13"/>
      <c r="B388" s="240"/>
      <c r="C388" s="241"/>
      <c r="D388" s="242" t="s">
        <v>184</v>
      </c>
      <c r="E388" s="243" t="s">
        <v>1</v>
      </c>
      <c r="F388" s="244" t="s">
        <v>291</v>
      </c>
      <c r="G388" s="241"/>
      <c r="H388" s="243" t="s">
        <v>1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0" t="s">
        <v>184</v>
      </c>
      <c r="AU388" s="250" t="s">
        <v>87</v>
      </c>
      <c r="AV388" s="13" t="s">
        <v>85</v>
      </c>
      <c r="AW388" s="13" t="s">
        <v>32</v>
      </c>
      <c r="AX388" s="13" t="s">
        <v>77</v>
      </c>
      <c r="AY388" s="250" t="s">
        <v>175</v>
      </c>
    </row>
    <row r="389" s="14" customFormat="1">
      <c r="A389" s="14"/>
      <c r="B389" s="251"/>
      <c r="C389" s="252"/>
      <c r="D389" s="242" t="s">
        <v>184</v>
      </c>
      <c r="E389" s="253" t="s">
        <v>1</v>
      </c>
      <c r="F389" s="254" t="s">
        <v>1596</v>
      </c>
      <c r="G389" s="252"/>
      <c r="H389" s="255">
        <v>8.7579999999999991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1" t="s">
        <v>184</v>
      </c>
      <c r="AU389" s="261" t="s">
        <v>87</v>
      </c>
      <c r="AV389" s="14" t="s">
        <v>87</v>
      </c>
      <c r="AW389" s="14" t="s">
        <v>32</v>
      </c>
      <c r="AX389" s="14" t="s">
        <v>77</v>
      </c>
      <c r="AY389" s="261" t="s">
        <v>175</v>
      </c>
    </row>
    <row r="390" s="14" customFormat="1">
      <c r="A390" s="14"/>
      <c r="B390" s="251"/>
      <c r="C390" s="252"/>
      <c r="D390" s="242" t="s">
        <v>184</v>
      </c>
      <c r="E390" s="253" t="s">
        <v>1</v>
      </c>
      <c r="F390" s="254" t="s">
        <v>1597</v>
      </c>
      <c r="G390" s="252"/>
      <c r="H390" s="255">
        <v>2.2679999999999998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184</v>
      </c>
      <c r="AU390" s="261" t="s">
        <v>87</v>
      </c>
      <c r="AV390" s="14" t="s">
        <v>87</v>
      </c>
      <c r="AW390" s="14" t="s">
        <v>32</v>
      </c>
      <c r="AX390" s="14" t="s">
        <v>77</v>
      </c>
      <c r="AY390" s="261" t="s">
        <v>175</v>
      </c>
    </row>
    <row r="391" s="14" customFormat="1">
      <c r="A391" s="14"/>
      <c r="B391" s="251"/>
      <c r="C391" s="252"/>
      <c r="D391" s="242" t="s">
        <v>184</v>
      </c>
      <c r="E391" s="253" t="s">
        <v>1</v>
      </c>
      <c r="F391" s="254" t="s">
        <v>1598</v>
      </c>
      <c r="G391" s="252"/>
      <c r="H391" s="255">
        <v>3.7189999999999999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1" t="s">
        <v>184</v>
      </c>
      <c r="AU391" s="261" t="s">
        <v>87</v>
      </c>
      <c r="AV391" s="14" t="s">
        <v>87</v>
      </c>
      <c r="AW391" s="14" t="s">
        <v>32</v>
      </c>
      <c r="AX391" s="14" t="s">
        <v>77</v>
      </c>
      <c r="AY391" s="261" t="s">
        <v>175</v>
      </c>
    </row>
    <row r="392" s="14" customFormat="1">
      <c r="A392" s="14"/>
      <c r="B392" s="251"/>
      <c r="C392" s="252"/>
      <c r="D392" s="242" t="s">
        <v>184</v>
      </c>
      <c r="E392" s="253" t="s">
        <v>1</v>
      </c>
      <c r="F392" s="254" t="s">
        <v>1599</v>
      </c>
      <c r="G392" s="252"/>
      <c r="H392" s="255">
        <v>5.3399999999999999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184</v>
      </c>
      <c r="AU392" s="261" t="s">
        <v>87</v>
      </c>
      <c r="AV392" s="14" t="s">
        <v>87</v>
      </c>
      <c r="AW392" s="14" t="s">
        <v>32</v>
      </c>
      <c r="AX392" s="14" t="s">
        <v>77</v>
      </c>
      <c r="AY392" s="261" t="s">
        <v>175</v>
      </c>
    </row>
    <row r="393" s="14" customFormat="1">
      <c r="A393" s="14"/>
      <c r="B393" s="251"/>
      <c r="C393" s="252"/>
      <c r="D393" s="242" t="s">
        <v>184</v>
      </c>
      <c r="E393" s="253" t="s">
        <v>1</v>
      </c>
      <c r="F393" s="254" t="s">
        <v>1600</v>
      </c>
      <c r="G393" s="252"/>
      <c r="H393" s="255">
        <v>3.2930000000000001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184</v>
      </c>
      <c r="AU393" s="261" t="s">
        <v>87</v>
      </c>
      <c r="AV393" s="14" t="s">
        <v>87</v>
      </c>
      <c r="AW393" s="14" t="s">
        <v>32</v>
      </c>
      <c r="AX393" s="14" t="s">
        <v>77</v>
      </c>
      <c r="AY393" s="261" t="s">
        <v>175</v>
      </c>
    </row>
    <row r="394" s="14" customFormat="1">
      <c r="A394" s="14"/>
      <c r="B394" s="251"/>
      <c r="C394" s="252"/>
      <c r="D394" s="242" t="s">
        <v>184</v>
      </c>
      <c r="E394" s="253" t="s">
        <v>1</v>
      </c>
      <c r="F394" s="254" t="s">
        <v>285</v>
      </c>
      <c r="G394" s="252"/>
      <c r="H394" s="255">
        <v>2.1890000000000001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1" t="s">
        <v>184</v>
      </c>
      <c r="AU394" s="261" t="s">
        <v>87</v>
      </c>
      <c r="AV394" s="14" t="s">
        <v>87</v>
      </c>
      <c r="AW394" s="14" t="s">
        <v>32</v>
      </c>
      <c r="AX394" s="14" t="s">
        <v>77</v>
      </c>
      <c r="AY394" s="261" t="s">
        <v>175</v>
      </c>
    </row>
    <row r="395" s="14" customFormat="1">
      <c r="A395" s="14"/>
      <c r="B395" s="251"/>
      <c r="C395" s="252"/>
      <c r="D395" s="242" t="s">
        <v>184</v>
      </c>
      <c r="E395" s="253" t="s">
        <v>1</v>
      </c>
      <c r="F395" s="254" t="s">
        <v>1601</v>
      </c>
      <c r="G395" s="252"/>
      <c r="H395" s="255">
        <v>1.125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1" t="s">
        <v>184</v>
      </c>
      <c r="AU395" s="261" t="s">
        <v>87</v>
      </c>
      <c r="AV395" s="14" t="s">
        <v>87</v>
      </c>
      <c r="AW395" s="14" t="s">
        <v>32</v>
      </c>
      <c r="AX395" s="14" t="s">
        <v>77</v>
      </c>
      <c r="AY395" s="261" t="s">
        <v>175</v>
      </c>
    </row>
    <row r="396" s="14" customFormat="1">
      <c r="A396" s="14"/>
      <c r="B396" s="251"/>
      <c r="C396" s="252"/>
      <c r="D396" s="242" t="s">
        <v>184</v>
      </c>
      <c r="E396" s="253" t="s">
        <v>1</v>
      </c>
      <c r="F396" s="254" t="s">
        <v>1602</v>
      </c>
      <c r="G396" s="252"/>
      <c r="H396" s="255">
        <v>0.81000000000000005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1" t="s">
        <v>184</v>
      </c>
      <c r="AU396" s="261" t="s">
        <v>87</v>
      </c>
      <c r="AV396" s="14" t="s">
        <v>87</v>
      </c>
      <c r="AW396" s="14" t="s">
        <v>32</v>
      </c>
      <c r="AX396" s="14" t="s">
        <v>77</v>
      </c>
      <c r="AY396" s="261" t="s">
        <v>175</v>
      </c>
    </row>
    <row r="397" s="14" customFormat="1">
      <c r="A397" s="14"/>
      <c r="B397" s="251"/>
      <c r="C397" s="252"/>
      <c r="D397" s="242" t="s">
        <v>184</v>
      </c>
      <c r="E397" s="253" t="s">
        <v>1</v>
      </c>
      <c r="F397" s="254" t="s">
        <v>1603</v>
      </c>
      <c r="G397" s="252"/>
      <c r="H397" s="255">
        <v>3.6890000000000001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1" t="s">
        <v>184</v>
      </c>
      <c r="AU397" s="261" t="s">
        <v>87</v>
      </c>
      <c r="AV397" s="14" t="s">
        <v>87</v>
      </c>
      <c r="AW397" s="14" t="s">
        <v>32</v>
      </c>
      <c r="AX397" s="14" t="s">
        <v>77</v>
      </c>
      <c r="AY397" s="261" t="s">
        <v>175</v>
      </c>
    </row>
    <row r="398" s="14" customFormat="1">
      <c r="A398" s="14"/>
      <c r="B398" s="251"/>
      <c r="C398" s="252"/>
      <c r="D398" s="242" t="s">
        <v>184</v>
      </c>
      <c r="E398" s="253" t="s">
        <v>1</v>
      </c>
      <c r="F398" s="254" t="s">
        <v>1604</v>
      </c>
      <c r="G398" s="252"/>
      <c r="H398" s="255">
        <v>1.968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1" t="s">
        <v>184</v>
      </c>
      <c r="AU398" s="261" t="s">
        <v>87</v>
      </c>
      <c r="AV398" s="14" t="s">
        <v>87</v>
      </c>
      <c r="AW398" s="14" t="s">
        <v>32</v>
      </c>
      <c r="AX398" s="14" t="s">
        <v>77</v>
      </c>
      <c r="AY398" s="261" t="s">
        <v>175</v>
      </c>
    </row>
    <row r="399" s="14" customFormat="1">
      <c r="A399" s="14"/>
      <c r="B399" s="251"/>
      <c r="C399" s="252"/>
      <c r="D399" s="242" t="s">
        <v>184</v>
      </c>
      <c r="E399" s="253" t="s">
        <v>1</v>
      </c>
      <c r="F399" s="254" t="s">
        <v>1605</v>
      </c>
      <c r="G399" s="252"/>
      <c r="H399" s="255">
        <v>8.8559999999999999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184</v>
      </c>
      <c r="AU399" s="261" t="s">
        <v>87</v>
      </c>
      <c r="AV399" s="14" t="s">
        <v>87</v>
      </c>
      <c r="AW399" s="14" t="s">
        <v>32</v>
      </c>
      <c r="AX399" s="14" t="s">
        <v>77</v>
      </c>
      <c r="AY399" s="261" t="s">
        <v>175</v>
      </c>
    </row>
    <row r="400" s="14" customFormat="1">
      <c r="A400" s="14"/>
      <c r="B400" s="251"/>
      <c r="C400" s="252"/>
      <c r="D400" s="242" t="s">
        <v>184</v>
      </c>
      <c r="E400" s="253" t="s">
        <v>1</v>
      </c>
      <c r="F400" s="254" t="s">
        <v>1606</v>
      </c>
      <c r="G400" s="252"/>
      <c r="H400" s="255">
        <v>2.214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184</v>
      </c>
      <c r="AU400" s="261" t="s">
        <v>87</v>
      </c>
      <c r="AV400" s="14" t="s">
        <v>87</v>
      </c>
      <c r="AW400" s="14" t="s">
        <v>32</v>
      </c>
      <c r="AX400" s="14" t="s">
        <v>77</v>
      </c>
      <c r="AY400" s="261" t="s">
        <v>175</v>
      </c>
    </row>
    <row r="401" s="14" customFormat="1">
      <c r="A401" s="14"/>
      <c r="B401" s="251"/>
      <c r="C401" s="252"/>
      <c r="D401" s="242" t="s">
        <v>184</v>
      </c>
      <c r="E401" s="253" t="s">
        <v>1</v>
      </c>
      <c r="F401" s="254" t="s">
        <v>1607</v>
      </c>
      <c r="G401" s="252"/>
      <c r="H401" s="255">
        <v>3.294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1" t="s">
        <v>184</v>
      </c>
      <c r="AU401" s="261" t="s">
        <v>87</v>
      </c>
      <c r="AV401" s="14" t="s">
        <v>87</v>
      </c>
      <c r="AW401" s="14" t="s">
        <v>32</v>
      </c>
      <c r="AX401" s="14" t="s">
        <v>77</v>
      </c>
      <c r="AY401" s="261" t="s">
        <v>175</v>
      </c>
    </row>
    <row r="402" s="14" customFormat="1">
      <c r="A402" s="14"/>
      <c r="B402" s="251"/>
      <c r="C402" s="252"/>
      <c r="D402" s="242" t="s">
        <v>184</v>
      </c>
      <c r="E402" s="253" t="s">
        <v>1</v>
      </c>
      <c r="F402" s="254" t="s">
        <v>1608</v>
      </c>
      <c r="G402" s="252"/>
      <c r="H402" s="255">
        <v>5.4000000000000004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1" t="s">
        <v>184</v>
      </c>
      <c r="AU402" s="261" t="s">
        <v>87</v>
      </c>
      <c r="AV402" s="14" t="s">
        <v>87</v>
      </c>
      <c r="AW402" s="14" t="s">
        <v>32</v>
      </c>
      <c r="AX402" s="14" t="s">
        <v>77</v>
      </c>
      <c r="AY402" s="261" t="s">
        <v>175</v>
      </c>
    </row>
    <row r="403" s="14" customFormat="1">
      <c r="A403" s="14"/>
      <c r="B403" s="251"/>
      <c r="C403" s="252"/>
      <c r="D403" s="242" t="s">
        <v>184</v>
      </c>
      <c r="E403" s="253" t="s">
        <v>1</v>
      </c>
      <c r="F403" s="254" t="s">
        <v>1609</v>
      </c>
      <c r="G403" s="252"/>
      <c r="H403" s="255">
        <v>3.3300000000000001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1" t="s">
        <v>184</v>
      </c>
      <c r="AU403" s="261" t="s">
        <v>87</v>
      </c>
      <c r="AV403" s="14" t="s">
        <v>87</v>
      </c>
      <c r="AW403" s="14" t="s">
        <v>32</v>
      </c>
      <c r="AX403" s="14" t="s">
        <v>77</v>
      </c>
      <c r="AY403" s="261" t="s">
        <v>175</v>
      </c>
    </row>
    <row r="404" s="14" customFormat="1">
      <c r="A404" s="14"/>
      <c r="B404" s="251"/>
      <c r="C404" s="252"/>
      <c r="D404" s="242" t="s">
        <v>184</v>
      </c>
      <c r="E404" s="253" t="s">
        <v>1</v>
      </c>
      <c r="F404" s="254" t="s">
        <v>1606</v>
      </c>
      <c r="G404" s="252"/>
      <c r="H404" s="255">
        <v>2.214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184</v>
      </c>
      <c r="AU404" s="261" t="s">
        <v>87</v>
      </c>
      <c r="AV404" s="14" t="s">
        <v>87</v>
      </c>
      <c r="AW404" s="14" t="s">
        <v>32</v>
      </c>
      <c r="AX404" s="14" t="s">
        <v>77</v>
      </c>
      <c r="AY404" s="261" t="s">
        <v>175</v>
      </c>
    </row>
    <row r="405" s="14" customFormat="1">
      <c r="A405" s="14"/>
      <c r="B405" s="251"/>
      <c r="C405" s="252"/>
      <c r="D405" s="242" t="s">
        <v>184</v>
      </c>
      <c r="E405" s="253" t="s">
        <v>1</v>
      </c>
      <c r="F405" s="254" t="s">
        <v>1601</v>
      </c>
      <c r="G405" s="252"/>
      <c r="H405" s="255">
        <v>1.125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184</v>
      </c>
      <c r="AU405" s="261" t="s">
        <v>87</v>
      </c>
      <c r="AV405" s="14" t="s">
        <v>87</v>
      </c>
      <c r="AW405" s="14" t="s">
        <v>32</v>
      </c>
      <c r="AX405" s="14" t="s">
        <v>77</v>
      </c>
      <c r="AY405" s="261" t="s">
        <v>175</v>
      </c>
    </row>
    <row r="406" s="14" customFormat="1">
      <c r="A406" s="14"/>
      <c r="B406" s="251"/>
      <c r="C406" s="252"/>
      <c r="D406" s="242" t="s">
        <v>184</v>
      </c>
      <c r="E406" s="253" t="s">
        <v>1</v>
      </c>
      <c r="F406" s="254" t="s">
        <v>1610</v>
      </c>
      <c r="G406" s="252"/>
      <c r="H406" s="255">
        <v>0.84599999999999997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1" t="s">
        <v>184</v>
      </c>
      <c r="AU406" s="261" t="s">
        <v>87</v>
      </c>
      <c r="AV406" s="14" t="s">
        <v>87</v>
      </c>
      <c r="AW406" s="14" t="s">
        <v>32</v>
      </c>
      <c r="AX406" s="14" t="s">
        <v>77</v>
      </c>
      <c r="AY406" s="261" t="s">
        <v>175</v>
      </c>
    </row>
    <row r="407" s="14" customFormat="1">
      <c r="A407" s="14"/>
      <c r="B407" s="251"/>
      <c r="C407" s="252"/>
      <c r="D407" s="242" t="s">
        <v>184</v>
      </c>
      <c r="E407" s="253" t="s">
        <v>1</v>
      </c>
      <c r="F407" s="254" t="s">
        <v>1611</v>
      </c>
      <c r="G407" s="252"/>
      <c r="H407" s="255">
        <v>3.1499999999999999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1" t="s">
        <v>184</v>
      </c>
      <c r="AU407" s="261" t="s">
        <v>87</v>
      </c>
      <c r="AV407" s="14" t="s">
        <v>87</v>
      </c>
      <c r="AW407" s="14" t="s">
        <v>32</v>
      </c>
      <c r="AX407" s="14" t="s">
        <v>77</v>
      </c>
      <c r="AY407" s="261" t="s">
        <v>175</v>
      </c>
    </row>
    <row r="408" s="15" customFormat="1">
      <c r="A408" s="15"/>
      <c r="B408" s="262"/>
      <c r="C408" s="263"/>
      <c r="D408" s="242" t="s">
        <v>184</v>
      </c>
      <c r="E408" s="264" t="s">
        <v>1</v>
      </c>
      <c r="F408" s="265" t="s">
        <v>191</v>
      </c>
      <c r="G408" s="263"/>
      <c r="H408" s="266">
        <v>63.587999999999987</v>
      </c>
      <c r="I408" s="267"/>
      <c r="J408" s="263"/>
      <c r="K408" s="263"/>
      <c r="L408" s="268"/>
      <c r="M408" s="269"/>
      <c r="N408" s="270"/>
      <c r="O408" s="270"/>
      <c r="P408" s="270"/>
      <c r="Q408" s="270"/>
      <c r="R408" s="270"/>
      <c r="S408" s="270"/>
      <c r="T408" s="271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2" t="s">
        <v>184</v>
      </c>
      <c r="AU408" s="272" t="s">
        <v>87</v>
      </c>
      <c r="AV408" s="15" t="s">
        <v>182</v>
      </c>
      <c r="AW408" s="15" t="s">
        <v>32</v>
      </c>
      <c r="AX408" s="15" t="s">
        <v>85</v>
      </c>
      <c r="AY408" s="272" t="s">
        <v>175</v>
      </c>
    </row>
    <row r="409" s="2" customFormat="1" ht="16.5" customHeight="1">
      <c r="A409" s="39"/>
      <c r="B409" s="40"/>
      <c r="C409" s="227" t="s">
        <v>444</v>
      </c>
      <c r="D409" s="227" t="s">
        <v>177</v>
      </c>
      <c r="E409" s="228" t="s">
        <v>1612</v>
      </c>
      <c r="F409" s="229" t="s">
        <v>1613</v>
      </c>
      <c r="G409" s="230" t="s">
        <v>180</v>
      </c>
      <c r="H409" s="231">
        <v>498.63999999999999</v>
      </c>
      <c r="I409" s="232"/>
      <c r="J409" s="233">
        <f>ROUND(I409*H409,2)</f>
        <v>0</v>
      </c>
      <c r="K409" s="229" t="s">
        <v>181</v>
      </c>
      <c r="L409" s="45"/>
      <c r="M409" s="234" t="s">
        <v>1</v>
      </c>
      <c r="N409" s="235" t="s">
        <v>42</v>
      </c>
      <c r="O409" s="92"/>
      <c r="P409" s="236">
        <f>O409*H409</f>
        <v>0</v>
      </c>
      <c r="Q409" s="236">
        <v>0</v>
      </c>
      <c r="R409" s="236">
        <f>Q409*H409</f>
        <v>0</v>
      </c>
      <c r="S409" s="236">
        <v>0</v>
      </c>
      <c r="T409" s="23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8" t="s">
        <v>182</v>
      </c>
      <c r="AT409" s="238" t="s">
        <v>177</v>
      </c>
      <c r="AU409" s="238" t="s">
        <v>87</v>
      </c>
      <c r="AY409" s="18" t="s">
        <v>175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8" t="s">
        <v>85</v>
      </c>
      <c r="BK409" s="239">
        <f>ROUND(I409*H409,2)</f>
        <v>0</v>
      </c>
      <c r="BL409" s="18" t="s">
        <v>182</v>
      </c>
      <c r="BM409" s="238" t="s">
        <v>1614</v>
      </c>
    </row>
    <row r="410" s="13" customFormat="1">
      <c r="A410" s="13"/>
      <c r="B410" s="240"/>
      <c r="C410" s="241"/>
      <c r="D410" s="242" t="s">
        <v>184</v>
      </c>
      <c r="E410" s="243" t="s">
        <v>1</v>
      </c>
      <c r="F410" s="244" t="s">
        <v>1439</v>
      </c>
      <c r="G410" s="241"/>
      <c r="H410" s="243" t="s">
        <v>1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0" t="s">
        <v>184</v>
      </c>
      <c r="AU410" s="250" t="s">
        <v>87</v>
      </c>
      <c r="AV410" s="13" t="s">
        <v>85</v>
      </c>
      <c r="AW410" s="13" t="s">
        <v>32</v>
      </c>
      <c r="AX410" s="13" t="s">
        <v>77</v>
      </c>
      <c r="AY410" s="250" t="s">
        <v>175</v>
      </c>
    </row>
    <row r="411" s="14" customFormat="1">
      <c r="A411" s="14"/>
      <c r="B411" s="251"/>
      <c r="C411" s="252"/>
      <c r="D411" s="242" t="s">
        <v>184</v>
      </c>
      <c r="E411" s="253" t="s">
        <v>1</v>
      </c>
      <c r="F411" s="254" t="s">
        <v>1440</v>
      </c>
      <c r="G411" s="252"/>
      <c r="H411" s="255">
        <v>35.520000000000003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1" t="s">
        <v>184</v>
      </c>
      <c r="AU411" s="261" t="s">
        <v>87</v>
      </c>
      <c r="AV411" s="14" t="s">
        <v>87</v>
      </c>
      <c r="AW411" s="14" t="s">
        <v>32</v>
      </c>
      <c r="AX411" s="14" t="s">
        <v>77</v>
      </c>
      <c r="AY411" s="261" t="s">
        <v>175</v>
      </c>
    </row>
    <row r="412" s="13" customFormat="1">
      <c r="A412" s="13"/>
      <c r="B412" s="240"/>
      <c r="C412" s="241"/>
      <c r="D412" s="242" t="s">
        <v>184</v>
      </c>
      <c r="E412" s="243" t="s">
        <v>1</v>
      </c>
      <c r="F412" s="244" t="s">
        <v>1441</v>
      </c>
      <c r="G412" s="241"/>
      <c r="H412" s="243" t="s">
        <v>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0" t="s">
        <v>184</v>
      </c>
      <c r="AU412" s="250" t="s">
        <v>87</v>
      </c>
      <c r="AV412" s="13" t="s">
        <v>85</v>
      </c>
      <c r="AW412" s="13" t="s">
        <v>32</v>
      </c>
      <c r="AX412" s="13" t="s">
        <v>77</v>
      </c>
      <c r="AY412" s="250" t="s">
        <v>175</v>
      </c>
    </row>
    <row r="413" s="14" customFormat="1">
      <c r="A413" s="14"/>
      <c r="B413" s="251"/>
      <c r="C413" s="252"/>
      <c r="D413" s="242" t="s">
        <v>184</v>
      </c>
      <c r="E413" s="253" t="s">
        <v>1</v>
      </c>
      <c r="F413" s="254" t="s">
        <v>1442</v>
      </c>
      <c r="G413" s="252"/>
      <c r="H413" s="255">
        <v>404.09199999999998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1" t="s">
        <v>184</v>
      </c>
      <c r="AU413" s="261" t="s">
        <v>87</v>
      </c>
      <c r="AV413" s="14" t="s">
        <v>87</v>
      </c>
      <c r="AW413" s="14" t="s">
        <v>32</v>
      </c>
      <c r="AX413" s="14" t="s">
        <v>77</v>
      </c>
      <c r="AY413" s="261" t="s">
        <v>175</v>
      </c>
    </row>
    <row r="414" s="13" customFormat="1">
      <c r="A414" s="13"/>
      <c r="B414" s="240"/>
      <c r="C414" s="241"/>
      <c r="D414" s="242" t="s">
        <v>184</v>
      </c>
      <c r="E414" s="243" t="s">
        <v>1</v>
      </c>
      <c r="F414" s="244" t="s">
        <v>1443</v>
      </c>
      <c r="G414" s="241"/>
      <c r="H414" s="243" t="s">
        <v>1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0" t="s">
        <v>184</v>
      </c>
      <c r="AU414" s="250" t="s">
        <v>87</v>
      </c>
      <c r="AV414" s="13" t="s">
        <v>85</v>
      </c>
      <c r="AW414" s="13" t="s">
        <v>32</v>
      </c>
      <c r="AX414" s="13" t="s">
        <v>77</v>
      </c>
      <c r="AY414" s="250" t="s">
        <v>175</v>
      </c>
    </row>
    <row r="415" s="14" customFormat="1">
      <c r="A415" s="14"/>
      <c r="B415" s="251"/>
      <c r="C415" s="252"/>
      <c r="D415" s="242" t="s">
        <v>184</v>
      </c>
      <c r="E415" s="253" t="s">
        <v>1</v>
      </c>
      <c r="F415" s="254" t="s">
        <v>1444</v>
      </c>
      <c r="G415" s="252"/>
      <c r="H415" s="255">
        <v>11.428000000000001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1" t="s">
        <v>184</v>
      </c>
      <c r="AU415" s="261" t="s">
        <v>87</v>
      </c>
      <c r="AV415" s="14" t="s">
        <v>87</v>
      </c>
      <c r="AW415" s="14" t="s">
        <v>32</v>
      </c>
      <c r="AX415" s="14" t="s">
        <v>77</v>
      </c>
      <c r="AY415" s="261" t="s">
        <v>175</v>
      </c>
    </row>
    <row r="416" s="13" customFormat="1">
      <c r="A416" s="13"/>
      <c r="B416" s="240"/>
      <c r="C416" s="241"/>
      <c r="D416" s="242" t="s">
        <v>184</v>
      </c>
      <c r="E416" s="243" t="s">
        <v>1</v>
      </c>
      <c r="F416" s="244" t="s">
        <v>1445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184</v>
      </c>
      <c r="AU416" s="250" t="s">
        <v>87</v>
      </c>
      <c r="AV416" s="13" t="s">
        <v>85</v>
      </c>
      <c r="AW416" s="13" t="s">
        <v>32</v>
      </c>
      <c r="AX416" s="13" t="s">
        <v>77</v>
      </c>
      <c r="AY416" s="250" t="s">
        <v>175</v>
      </c>
    </row>
    <row r="417" s="14" customFormat="1">
      <c r="A417" s="14"/>
      <c r="B417" s="251"/>
      <c r="C417" s="252"/>
      <c r="D417" s="242" t="s">
        <v>184</v>
      </c>
      <c r="E417" s="253" t="s">
        <v>1</v>
      </c>
      <c r="F417" s="254" t="s">
        <v>1446</v>
      </c>
      <c r="G417" s="252"/>
      <c r="H417" s="255">
        <v>42.341999999999999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1" t="s">
        <v>184</v>
      </c>
      <c r="AU417" s="261" t="s">
        <v>87</v>
      </c>
      <c r="AV417" s="14" t="s">
        <v>87</v>
      </c>
      <c r="AW417" s="14" t="s">
        <v>32</v>
      </c>
      <c r="AX417" s="14" t="s">
        <v>77</v>
      </c>
      <c r="AY417" s="261" t="s">
        <v>175</v>
      </c>
    </row>
    <row r="418" s="13" customFormat="1">
      <c r="A418" s="13"/>
      <c r="B418" s="240"/>
      <c r="C418" s="241"/>
      <c r="D418" s="242" t="s">
        <v>184</v>
      </c>
      <c r="E418" s="243" t="s">
        <v>1</v>
      </c>
      <c r="F418" s="244" t="s">
        <v>1564</v>
      </c>
      <c r="G418" s="241"/>
      <c r="H418" s="243" t="s">
        <v>1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0" t="s">
        <v>184</v>
      </c>
      <c r="AU418" s="250" t="s">
        <v>87</v>
      </c>
      <c r="AV418" s="13" t="s">
        <v>85</v>
      </c>
      <c r="AW418" s="13" t="s">
        <v>32</v>
      </c>
      <c r="AX418" s="13" t="s">
        <v>77</v>
      </c>
      <c r="AY418" s="250" t="s">
        <v>175</v>
      </c>
    </row>
    <row r="419" s="14" customFormat="1">
      <c r="A419" s="14"/>
      <c r="B419" s="251"/>
      <c r="C419" s="252"/>
      <c r="D419" s="242" t="s">
        <v>184</v>
      </c>
      <c r="E419" s="253" t="s">
        <v>1</v>
      </c>
      <c r="F419" s="254" t="s">
        <v>1427</v>
      </c>
      <c r="G419" s="252"/>
      <c r="H419" s="255">
        <v>5.258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1" t="s">
        <v>184</v>
      </c>
      <c r="AU419" s="261" t="s">
        <v>87</v>
      </c>
      <c r="AV419" s="14" t="s">
        <v>87</v>
      </c>
      <c r="AW419" s="14" t="s">
        <v>32</v>
      </c>
      <c r="AX419" s="14" t="s">
        <v>77</v>
      </c>
      <c r="AY419" s="261" t="s">
        <v>175</v>
      </c>
    </row>
    <row r="420" s="15" customFormat="1">
      <c r="A420" s="15"/>
      <c r="B420" s="262"/>
      <c r="C420" s="263"/>
      <c r="D420" s="242" t="s">
        <v>184</v>
      </c>
      <c r="E420" s="264" t="s">
        <v>1</v>
      </c>
      <c r="F420" s="265" t="s">
        <v>191</v>
      </c>
      <c r="G420" s="263"/>
      <c r="H420" s="266">
        <v>498.63999999999993</v>
      </c>
      <c r="I420" s="267"/>
      <c r="J420" s="263"/>
      <c r="K420" s="263"/>
      <c r="L420" s="268"/>
      <c r="M420" s="269"/>
      <c r="N420" s="270"/>
      <c r="O420" s="270"/>
      <c r="P420" s="270"/>
      <c r="Q420" s="270"/>
      <c r="R420" s="270"/>
      <c r="S420" s="270"/>
      <c r="T420" s="271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2" t="s">
        <v>184</v>
      </c>
      <c r="AU420" s="272" t="s">
        <v>87</v>
      </c>
      <c r="AV420" s="15" t="s">
        <v>182</v>
      </c>
      <c r="AW420" s="15" t="s">
        <v>32</v>
      </c>
      <c r="AX420" s="15" t="s">
        <v>85</v>
      </c>
      <c r="AY420" s="272" t="s">
        <v>175</v>
      </c>
    </row>
    <row r="421" s="12" customFormat="1" ht="22.8" customHeight="1">
      <c r="A421" s="12"/>
      <c r="B421" s="211"/>
      <c r="C421" s="212"/>
      <c r="D421" s="213" t="s">
        <v>76</v>
      </c>
      <c r="E421" s="225" t="s">
        <v>199</v>
      </c>
      <c r="F421" s="225" t="s">
        <v>200</v>
      </c>
      <c r="G421" s="212"/>
      <c r="H421" s="212"/>
      <c r="I421" s="215"/>
      <c r="J421" s="226">
        <f>BK421</f>
        <v>0</v>
      </c>
      <c r="K421" s="212"/>
      <c r="L421" s="217"/>
      <c r="M421" s="218"/>
      <c r="N421" s="219"/>
      <c r="O421" s="219"/>
      <c r="P421" s="220">
        <f>SUM(P422:P451)</f>
        <v>0</v>
      </c>
      <c r="Q421" s="219"/>
      <c r="R421" s="220">
        <f>SUM(R422:R451)</f>
        <v>0</v>
      </c>
      <c r="S421" s="219"/>
      <c r="T421" s="221">
        <f>SUM(T422:T451)</f>
        <v>0.084128000000000008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22" t="s">
        <v>85</v>
      </c>
      <c r="AT421" s="223" t="s">
        <v>76</v>
      </c>
      <c r="AU421" s="223" t="s">
        <v>85</v>
      </c>
      <c r="AY421" s="222" t="s">
        <v>175</v>
      </c>
      <c r="BK421" s="224">
        <f>SUM(BK422:BK451)</f>
        <v>0</v>
      </c>
    </row>
    <row r="422" s="2" customFormat="1" ht="33" customHeight="1">
      <c r="A422" s="39"/>
      <c r="B422" s="40"/>
      <c r="C422" s="227" t="s">
        <v>449</v>
      </c>
      <c r="D422" s="227" t="s">
        <v>177</v>
      </c>
      <c r="E422" s="228" t="s">
        <v>1615</v>
      </c>
      <c r="F422" s="229" t="s">
        <v>1616</v>
      </c>
      <c r="G422" s="230" t="s">
        <v>180</v>
      </c>
      <c r="H422" s="231">
        <v>492.80000000000001</v>
      </c>
      <c r="I422" s="232"/>
      <c r="J422" s="233">
        <f>ROUND(I422*H422,2)</f>
        <v>0</v>
      </c>
      <c r="K422" s="229" t="s">
        <v>181</v>
      </c>
      <c r="L422" s="45"/>
      <c r="M422" s="234" t="s">
        <v>1</v>
      </c>
      <c r="N422" s="235" t="s">
        <v>42</v>
      </c>
      <c r="O422" s="92"/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8" t="s">
        <v>182</v>
      </c>
      <c r="AT422" s="238" t="s">
        <v>177</v>
      </c>
      <c r="AU422" s="238" t="s">
        <v>87</v>
      </c>
      <c r="AY422" s="18" t="s">
        <v>175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8" t="s">
        <v>85</v>
      </c>
      <c r="BK422" s="239">
        <f>ROUND(I422*H422,2)</f>
        <v>0</v>
      </c>
      <c r="BL422" s="18" t="s">
        <v>182</v>
      </c>
      <c r="BM422" s="238" t="s">
        <v>1617</v>
      </c>
    </row>
    <row r="423" s="14" customFormat="1">
      <c r="A423" s="14"/>
      <c r="B423" s="251"/>
      <c r="C423" s="252"/>
      <c r="D423" s="242" t="s">
        <v>184</v>
      </c>
      <c r="E423" s="253" t="s">
        <v>1</v>
      </c>
      <c r="F423" s="254" t="s">
        <v>1618</v>
      </c>
      <c r="G423" s="252"/>
      <c r="H423" s="255">
        <v>492.80000000000001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184</v>
      </c>
      <c r="AU423" s="261" t="s">
        <v>87</v>
      </c>
      <c r="AV423" s="14" t="s">
        <v>87</v>
      </c>
      <c r="AW423" s="14" t="s">
        <v>32</v>
      </c>
      <c r="AX423" s="14" t="s">
        <v>85</v>
      </c>
      <c r="AY423" s="261" t="s">
        <v>175</v>
      </c>
    </row>
    <row r="424" s="2" customFormat="1" ht="37.8" customHeight="1">
      <c r="A424" s="39"/>
      <c r="B424" s="40"/>
      <c r="C424" s="227" t="s">
        <v>455</v>
      </c>
      <c r="D424" s="227" t="s">
        <v>177</v>
      </c>
      <c r="E424" s="228" t="s">
        <v>1619</v>
      </c>
      <c r="F424" s="229" t="s">
        <v>1620</v>
      </c>
      <c r="G424" s="230" t="s">
        <v>180</v>
      </c>
      <c r="H424" s="231">
        <v>44352</v>
      </c>
      <c r="I424" s="232"/>
      <c r="J424" s="233">
        <f>ROUND(I424*H424,2)</f>
        <v>0</v>
      </c>
      <c r="K424" s="229" t="s">
        <v>181</v>
      </c>
      <c r="L424" s="45"/>
      <c r="M424" s="234" t="s">
        <v>1</v>
      </c>
      <c r="N424" s="235" t="s">
        <v>42</v>
      </c>
      <c r="O424" s="92"/>
      <c r="P424" s="236">
        <f>O424*H424</f>
        <v>0</v>
      </c>
      <c r="Q424" s="236">
        <v>0</v>
      </c>
      <c r="R424" s="236">
        <f>Q424*H424</f>
        <v>0</v>
      </c>
      <c r="S424" s="236">
        <v>0</v>
      </c>
      <c r="T424" s="237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8" t="s">
        <v>182</v>
      </c>
      <c r="AT424" s="238" t="s">
        <v>177</v>
      </c>
      <c r="AU424" s="238" t="s">
        <v>87</v>
      </c>
      <c r="AY424" s="18" t="s">
        <v>175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8" t="s">
        <v>85</v>
      </c>
      <c r="BK424" s="239">
        <f>ROUND(I424*H424,2)</f>
        <v>0</v>
      </c>
      <c r="BL424" s="18" t="s">
        <v>182</v>
      </c>
      <c r="BM424" s="238" t="s">
        <v>1621</v>
      </c>
    </row>
    <row r="425" s="14" customFormat="1">
      <c r="A425" s="14"/>
      <c r="B425" s="251"/>
      <c r="C425" s="252"/>
      <c r="D425" s="242" t="s">
        <v>184</v>
      </c>
      <c r="E425" s="253" t="s">
        <v>1</v>
      </c>
      <c r="F425" s="254" t="s">
        <v>1622</v>
      </c>
      <c r="G425" s="252"/>
      <c r="H425" s="255">
        <v>44352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1" t="s">
        <v>184</v>
      </c>
      <c r="AU425" s="261" t="s">
        <v>87</v>
      </c>
      <c r="AV425" s="14" t="s">
        <v>87</v>
      </c>
      <c r="AW425" s="14" t="s">
        <v>32</v>
      </c>
      <c r="AX425" s="14" t="s">
        <v>77</v>
      </c>
      <c r="AY425" s="261" t="s">
        <v>175</v>
      </c>
    </row>
    <row r="426" s="15" customFormat="1">
      <c r="A426" s="15"/>
      <c r="B426" s="262"/>
      <c r="C426" s="263"/>
      <c r="D426" s="242" t="s">
        <v>184</v>
      </c>
      <c r="E426" s="264" t="s">
        <v>1</v>
      </c>
      <c r="F426" s="265" t="s">
        <v>191</v>
      </c>
      <c r="G426" s="263"/>
      <c r="H426" s="266">
        <v>44352</v>
      </c>
      <c r="I426" s="267"/>
      <c r="J426" s="263"/>
      <c r="K426" s="263"/>
      <c r="L426" s="268"/>
      <c r="M426" s="269"/>
      <c r="N426" s="270"/>
      <c r="O426" s="270"/>
      <c r="P426" s="270"/>
      <c r="Q426" s="270"/>
      <c r="R426" s="270"/>
      <c r="S426" s="270"/>
      <c r="T426" s="27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2" t="s">
        <v>184</v>
      </c>
      <c r="AU426" s="272" t="s">
        <v>87</v>
      </c>
      <c r="AV426" s="15" t="s">
        <v>182</v>
      </c>
      <c r="AW426" s="15" t="s">
        <v>32</v>
      </c>
      <c r="AX426" s="15" t="s">
        <v>85</v>
      </c>
      <c r="AY426" s="272" t="s">
        <v>175</v>
      </c>
    </row>
    <row r="427" s="2" customFormat="1" ht="37.8" customHeight="1">
      <c r="A427" s="39"/>
      <c r="B427" s="40"/>
      <c r="C427" s="227" t="s">
        <v>465</v>
      </c>
      <c r="D427" s="227" t="s">
        <v>177</v>
      </c>
      <c r="E427" s="228" t="s">
        <v>1623</v>
      </c>
      <c r="F427" s="229" t="s">
        <v>1624</v>
      </c>
      <c r="G427" s="230" t="s">
        <v>180</v>
      </c>
      <c r="H427" s="231">
        <v>492.80000000000001</v>
      </c>
      <c r="I427" s="232"/>
      <c r="J427" s="233">
        <f>ROUND(I427*H427,2)</f>
        <v>0</v>
      </c>
      <c r="K427" s="229" t="s">
        <v>181</v>
      </c>
      <c r="L427" s="45"/>
      <c r="M427" s="234" t="s">
        <v>1</v>
      </c>
      <c r="N427" s="235" t="s">
        <v>42</v>
      </c>
      <c r="O427" s="92"/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7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8" t="s">
        <v>182</v>
      </c>
      <c r="AT427" s="238" t="s">
        <v>177</v>
      </c>
      <c r="AU427" s="238" t="s">
        <v>87</v>
      </c>
      <c r="AY427" s="18" t="s">
        <v>175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8" t="s">
        <v>85</v>
      </c>
      <c r="BK427" s="239">
        <f>ROUND(I427*H427,2)</f>
        <v>0</v>
      </c>
      <c r="BL427" s="18" t="s">
        <v>182</v>
      </c>
      <c r="BM427" s="238" t="s">
        <v>1625</v>
      </c>
    </row>
    <row r="428" s="14" customFormat="1">
      <c r="A428" s="14"/>
      <c r="B428" s="251"/>
      <c r="C428" s="252"/>
      <c r="D428" s="242" t="s">
        <v>184</v>
      </c>
      <c r="E428" s="253" t="s">
        <v>1</v>
      </c>
      <c r="F428" s="254" t="s">
        <v>1626</v>
      </c>
      <c r="G428" s="252"/>
      <c r="H428" s="255">
        <v>492.80000000000001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1" t="s">
        <v>184</v>
      </c>
      <c r="AU428" s="261" t="s">
        <v>87</v>
      </c>
      <c r="AV428" s="14" t="s">
        <v>87</v>
      </c>
      <c r="AW428" s="14" t="s">
        <v>32</v>
      </c>
      <c r="AX428" s="14" t="s">
        <v>77</v>
      </c>
      <c r="AY428" s="261" t="s">
        <v>175</v>
      </c>
    </row>
    <row r="429" s="15" customFormat="1">
      <c r="A429" s="15"/>
      <c r="B429" s="262"/>
      <c r="C429" s="263"/>
      <c r="D429" s="242" t="s">
        <v>184</v>
      </c>
      <c r="E429" s="264" t="s">
        <v>1</v>
      </c>
      <c r="F429" s="265" t="s">
        <v>191</v>
      </c>
      <c r="G429" s="263"/>
      <c r="H429" s="266">
        <v>492.80000000000001</v>
      </c>
      <c r="I429" s="267"/>
      <c r="J429" s="263"/>
      <c r="K429" s="263"/>
      <c r="L429" s="268"/>
      <c r="M429" s="269"/>
      <c r="N429" s="270"/>
      <c r="O429" s="270"/>
      <c r="P429" s="270"/>
      <c r="Q429" s="270"/>
      <c r="R429" s="270"/>
      <c r="S429" s="270"/>
      <c r="T429" s="271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2" t="s">
        <v>184</v>
      </c>
      <c r="AU429" s="272" t="s">
        <v>87</v>
      </c>
      <c r="AV429" s="15" t="s">
        <v>182</v>
      </c>
      <c r="AW429" s="15" t="s">
        <v>32</v>
      </c>
      <c r="AX429" s="15" t="s">
        <v>85</v>
      </c>
      <c r="AY429" s="272" t="s">
        <v>175</v>
      </c>
    </row>
    <row r="430" s="2" customFormat="1" ht="16.5" customHeight="1">
      <c r="A430" s="39"/>
      <c r="B430" s="40"/>
      <c r="C430" s="227" t="s">
        <v>473</v>
      </c>
      <c r="D430" s="227" t="s">
        <v>177</v>
      </c>
      <c r="E430" s="228" t="s">
        <v>1627</v>
      </c>
      <c r="F430" s="229" t="s">
        <v>1628</v>
      </c>
      <c r="G430" s="230" t="s">
        <v>180</v>
      </c>
      <c r="H430" s="231">
        <v>492.80000000000001</v>
      </c>
      <c r="I430" s="232"/>
      <c r="J430" s="233">
        <f>ROUND(I430*H430,2)</f>
        <v>0</v>
      </c>
      <c r="K430" s="229" t="s">
        <v>181</v>
      </c>
      <c r="L430" s="45"/>
      <c r="M430" s="234" t="s">
        <v>1</v>
      </c>
      <c r="N430" s="235" t="s">
        <v>42</v>
      </c>
      <c r="O430" s="92"/>
      <c r="P430" s="236">
        <f>O430*H430</f>
        <v>0</v>
      </c>
      <c r="Q430" s="236">
        <v>0</v>
      </c>
      <c r="R430" s="236">
        <f>Q430*H430</f>
        <v>0</v>
      </c>
      <c r="S430" s="236">
        <v>0</v>
      </c>
      <c r="T430" s="237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8" t="s">
        <v>182</v>
      </c>
      <c r="AT430" s="238" t="s">
        <v>177</v>
      </c>
      <c r="AU430" s="238" t="s">
        <v>87</v>
      </c>
      <c r="AY430" s="18" t="s">
        <v>175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8" t="s">
        <v>85</v>
      </c>
      <c r="BK430" s="239">
        <f>ROUND(I430*H430,2)</f>
        <v>0</v>
      </c>
      <c r="BL430" s="18" t="s">
        <v>182</v>
      </c>
      <c r="BM430" s="238" t="s">
        <v>1629</v>
      </c>
    </row>
    <row r="431" s="14" customFormat="1">
      <c r="A431" s="14"/>
      <c r="B431" s="251"/>
      <c r="C431" s="252"/>
      <c r="D431" s="242" t="s">
        <v>184</v>
      </c>
      <c r="E431" s="253" t="s">
        <v>1</v>
      </c>
      <c r="F431" s="254" t="s">
        <v>1626</v>
      </c>
      <c r="G431" s="252"/>
      <c r="H431" s="255">
        <v>492.80000000000001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1" t="s">
        <v>184</v>
      </c>
      <c r="AU431" s="261" t="s">
        <v>87</v>
      </c>
      <c r="AV431" s="14" t="s">
        <v>87</v>
      </c>
      <c r="AW431" s="14" t="s">
        <v>32</v>
      </c>
      <c r="AX431" s="14" t="s">
        <v>77</v>
      </c>
      <c r="AY431" s="261" t="s">
        <v>175</v>
      </c>
    </row>
    <row r="432" s="15" customFormat="1">
      <c r="A432" s="15"/>
      <c r="B432" s="262"/>
      <c r="C432" s="263"/>
      <c r="D432" s="242" t="s">
        <v>184</v>
      </c>
      <c r="E432" s="264" t="s">
        <v>1</v>
      </c>
      <c r="F432" s="265" t="s">
        <v>191</v>
      </c>
      <c r="G432" s="263"/>
      <c r="H432" s="266">
        <v>492.80000000000001</v>
      </c>
      <c r="I432" s="267"/>
      <c r="J432" s="263"/>
      <c r="K432" s="263"/>
      <c r="L432" s="268"/>
      <c r="M432" s="269"/>
      <c r="N432" s="270"/>
      <c r="O432" s="270"/>
      <c r="P432" s="270"/>
      <c r="Q432" s="270"/>
      <c r="R432" s="270"/>
      <c r="S432" s="270"/>
      <c r="T432" s="271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2" t="s">
        <v>184</v>
      </c>
      <c r="AU432" s="272" t="s">
        <v>87</v>
      </c>
      <c r="AV432" s="15" t="s">
        <v>182</v>
      </c>
      <c r="AW432" s="15" t="s">
        <v>32</v>
      </c>
      <c r="AX432" s="15" t="s">
        <v>85</v>
      </c>
      <c r="AY432" s="272" t="s">
        <v>175</v>
      </c>
    </row>
    <row r="433" s="2" customFormat="1" ht="21.75" customHeight="1">
      <c r="A433" s="39"/>
      <c r="B433" s="40"/>
      <c r="C433" s="227" t="s">
        <v>479</v>
      </c>
      <c r="D433" s="227" t="s">
        <v>177</v>
      </c>
      <c r="E433" s="228" t="s">
        <v>1630</v>
      </c>
      <c r="F433" s="229" t="s">
        <v>1631</v>
      </c>
      <c r="G433" s="230" t="s">
        <v>180</v>
      </c>
      <c r="H433" s="231">
        <v>44352</v>
      </c>
      <c r="I433" s="232"/>
      <c r="J433" s="233">
        <f>ROUND(I433*H433,2)</f>
        <v>0</v>
      </c>
      <c r="K433" s="229" t="s">
        <v>181</v>
      </c>
      <c r="L433" s="45"/>
      <c r="M433" s="234" t="s">
        <v>1</v>
      </c>
      <c r="N433" s="235" t="s">
        <v>42</v>
      </c>
      <c r="O433" s="92"/>
      <c r="P433" s="236">
        <f>O433*H433</f>
        <v>0</v>
      </c>
      <c r="Q433" s="236">
        <v>0</v>
      </c>
      <c r="R433" s="236">
        <f>Q433*H433</f>
        <v>0</v>
      </c>
      <c r="S433" s="236">
        <v>0</v>
      </c>
      <c r="T433" s="237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8" t="s">
        <v>182</v>
      </c>
      <c r="AT433" s="238" t="s">
        <v>177</v>
      </c>
      <c r="AU433" s="238" t="s">
        <v>87</v>
      </c>
      <c r="AY433" s="18" t="s">
        <v>175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8" t="s">
        <v>85</v>
      </c>
      <c r="BK433" s="239">
        <f>ROUND(I433*H433,2)</f>
        <v>0</v>
      </c>
      <c r="BL433" s="18" t="s">
        <v>182</v>
      </c>
      <c r="BM433" s="238" t="s">
        <v>1632</v>
      </c>
    </row>
    <row r="434" s="14" customFormat="1">
      <c r="A434" s="14"/>
      <c r="B434" s="251"/>
      <c r="C434" s="252"/>
      <c r="D434" s="242" t="s">
        <v>184</v>
      </c>
      <c r="E434" s="253" t="s">
        <v>1</v>
      </c>
      <c r="F434" s="254" t="s">
        <v>1622</v>
      </c>
      <c r="G434" s="252"/>
      <c r="H434" s="255">
        <v>44352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1" t="s">
        <v>184</v>
      </c>
      <c r="AU434" s="261" t="s">
        <v>87</v>
      </c>
      <c r="AV434" s="14" t="s">
        <v>87</v>
      </c>
      <c r="AW434" s="14" t="s">
        <v>32</v>
      </c>
      <c r="AX434" s="14" t="s">
        <v>77</v>
      </c>
      <c r="AY434" s="261" t="s">
        <v>175</v>
      </c>
    </row>
    <row r="435" s="15" customFormat="1">
      <c r="A435" s="15"/>
      <c r="B435" s="262"/>
      <c r="C435" s="263"/>
      <c r="D435" s="242" t="s">
        <v>184</v>
      </c>
      <c r="E435" s="264" t="s">
        <v>1</v>
      </c>
      <c r="F435" s="265" t="s">
        <v>191</v>
      </c>
      <c r="G435" s="263"/>
      <c r="H435" s="266">
        <v>44352</v>
      </c>
      <c r="I435" s="267"/>
      <c r="J435" s="263"/>
      <c r="K435" s="263"/>
      <c r="L435" s="268"/>
      <c r="M435" s="269"/>
      <c r="N435" s="270"/>
      <c r="O435" s="270"/>
      <c r="P435" s="270"/>
      <c r="Q435" s="270"/>
      <c r="R435" s="270"/>
      <c r="S435" s="270"/>
      <c r="T435" s="271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2" t="s">
        <v>184</v>
      </c>
      <c r="AU435" s="272" t="s">
        <v>87</v>
      </c>
      <c r="AV435" s="15" t="s">
        <v>182</v>
      </c>
      <c r="AW435" s="15" t="s">
        <v>32</v>
      </c>
      <c r="AX435" s="15" t="s">
        <v>85</v>
      </c>
      <c r="AY435" s="272" t="s">
        <v>175</v>
      </c>
    </row>
    <row r="436" s="2" customFormat="1" ht="21.75" customHeight="1">
      <c r="A436" s="39"/>
      <c r="B436" s="40"/>
      <c r="C436" s="227" t="s">
        <v>483</v>
      </c>
      <c r="D436" s="227" t="s">
        <v>177</v>
      </c>
      <c r="E436" s="228" t="s">
        <v>1633</v>
      </c>
      <c r="F436" s="229" t="s">
        <v>1634</v>
      </c>
      <c r="G436" s="230" t="s">
        <v>180</v>
      </c>
      <c r="H436" s="231">
        <v>492.80000000000001</v>
      </c>
      <c r="I436" s="232"/>
      <c r="J436" s="233">
        <f>ROUND(I436*H436,2)</f>
        <v>0</v>
      </c>
      <c r="K436" s="229" t="s">
        <v>181</v>
      </c>
      <c r="L436" s="45"/>
      <c r="M436" s="234" t="s">
        <v>1</v>
      </c>
      <c r="N436" s="235" t="s">
        <v>42</v>
      </c>
      <c r="O436" s="92"/>
      <c r="P436" s="236">
        <f>O436*H436</f>
        <v>0</v>
      </c>
      <c r="Q436" s="236">
        <v>0</v>
      </c>
      <c r="R436" s="236">
        <f>Q436*H436</f>
        <v>0</v>
      </c>
      <c r="S436" s="236">
        <v>0</v>
      </c>
      <c r="T436" s="23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8" t="s">
        <v>182</v>
      </c>
      <c r="AT436" s="238" t="s">
        <v>177</v>
      </c>
      <c r="AU436" s="238" t="s">
        <v>87</v>
      </c>
      <c r="AY436" s="18" t="s">
        <v>175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8" t="s">
        <v>85</v>
      </c>
      <c r="BK436" s="239">
        <f>ROUND(I436*H436,2)</f>
        <v>0</v>
      </c>
      <c r="BL436" s="18" t="s">
        <v>182</v>
      </c>
      <c r="BM436" s="238" t="s">
        <v>1635</v>
      </c>
    </row>
    <row r="437" s="14" customFormat="1">
      <c r="A437" s="14"/>
      <c r="B437" s="251"/>
      <c r="C437" s="252"/>
      <c r="D437" s="242" t="s">
        <v>184</v>
      </c>
      <c r="E437" s="253" t="s">
        <v>1</v>
      </c>
      <c r="F437" s="254" t="s">
        <v>1626</v>
      </c>
      <c r="G437" s="252"/>
      <c r="H437" s="255">
        <v>492.80000000000001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1" t="s">
        <v>184</v>
      </c>
      <c r="AU437" s="261" t="s">
        <v>87</v>
      </c>
      <c r="AV437" s="14" t="s">
        <v>87</v>
      </c>
      <c r="AW437" s="14" t="s">
        <v>32</v>
      </c>
      <c r="AX437" s="14" t="s">
        <v>77</v>
      </c>
      <c r="AY437" s="261" t="s">
        <v>175</v>
      </c>
    </row>
    <row r="438" s="15" customFormat="1">
      <c r="A438" s="15"/>
      <c r="B438" s="262"/>
      <c r="C438" s="263"/>
      <c r="D438" s="242" t="s">
        <v>184</v>
      </c>
      <c r="E438" s="264" t="s">
        <v>1</v>
      </c>
      <c r="F438" s="265" t="s">
        <v>191</v>
      </c>
      <c r="G438" s="263"/>
      <c r="H438" s="266">
        <v>492.80000000000001</v>
      </c>
      <c r="I438" s="267"/>
      <c r="J438" s="263"/>
      <c r="K438" s="263"/>
      <c r="L438" s="268"/>
      <c r="M438" s="269"/>
      <c r="N438" s="270"/>
      <c r="O438" s="270"/>
      <c r="P438" s="270"/>
      <c r="Q438" s="270"/>
      <c r="R438" s="270"/>
      <c r="S438" s="270"/>
      <c r="T438" s="271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2" t="s">
        <v>184</v>
      </c>
      <c r="AU438" s="272" t="s">
        <v>87</v>
      </c>
      <c r="AV438" s="15" t="s">
        <v>182</v>
      </c>
      <c r="AW438" s="15" t="s">
        <v>32</v>
      </c>
      <c r="AX438" s="15" t="s">
        <v>85</v>
      </c>
      <c r="AY438" s="272" t="s">
        <v>175</v>
      </c>
    </row>
    <row r="439" s="2" customFormat="1" ht="16.5" customHeight="1">
      <c r="A439" s="39"/>
      <c r="B439" s="40"/>
      <c r="C439" s="227" t="s">
        <v>489</v>
      </c>
      <c r="D439" s="227" t="s">
        <v>177</v>
      </c>
      <c r="E439" s="228" t="s">
        <v>1636</v>
      </c>
      <c r="F439" s="229" t="s">
        <v>1637</v>
      </c>
      <c r="G439" s="230" t="s">
        <v>303</v>
      </c>
      <c r="H439" s="231">
        <v>5</v>
      </c>
      <c r="I439" s="232"/>
      <c r="J439" s="233">
        <f>ROUND(I439*H439,2)</f>
        <v>0</v>
      </c>
      <c r="K439" s="229" t="s">
        <v>181</v>
      </c>
      <c r="L439" s="45"/>
      <c r="M439" s="234" t="s">
        <v>1</v>
      </c>
      <c r="N439" s="235" t="s">
        <v>42</v>
      </c>
      <c r="O439" s="92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8" t="s">
        <v>182</v>
      </c>
      <c r="AT439" s="238" t="s">
        <v>177</v>
      </c>
      <c r="AU439" s="238" t="s">
        <v>87</v>
      </c>
      <c r="AY439" s="18" t="s">
        <v>175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8" t="s">
        <v>85</v>
      </c>
      <c r="BK439" s="239">
        <f>ROUND(I439*H439,2)</f>
        <v>0</v>
      </c>
      <c r="BL439" s="18" t="s">
        <v>182</v>
      </c>
      <c r="BM439" s="238" t="s">
        <v>1638</v>
      </c>
    </row>
    <row r="440" s="14" customFormat="1">
      <c r="A440" s="14"/>
      <c r="B440" s="251"/>
      <c r="C440" s="252"/>
      <c r="D440" s="242" t="s">
        <v>184</v>
      </c>
      <c r="E440" s="253" t="s">
        <v>1</v>
      </c>
      <c r="F440" s="254" t="s">
        <v>1639</v>
      </c>
      <c r="G440" s="252"/>
      <c r="H440" s="255">
        <v>5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1" t="s">
        <v>184</v>
      </c>
      <c r="AU440" s="261" t="s">
        <v>87</v>
      </c>
      <c r="AV440" s="14" t="s">
        <v>87</v>
      </c>
      <c r="AW440" s="14" t="s">
        <v>32</v>
      </c>
      <c r="AX440" s="14" t="s">
        <v>85</v>
      </c>
      <c r="AY440" s="261" t="s">
        <v>175</v>
      </c>
    </row>
    <row r="441" s="2" customFormat="1" ht="24.15" customHeight="1">
      <c r="A441" s="39"/>
      <c r="B441" s="40"/>
      <c r="C441" s="227" t="s">
        <v>494</v>
      </c>
      <c r="D441" s="227" t="s">
        <v>177</v>
      </c>
      <c r="E441" s="228" t="s">
        <v>1640</v>
      </c>
      <c r="F441" s="229" t="s">
        <v>1641</v>
      </c>
      <c r="G441" s="230" t="s">
        <v>303</v>
      </c>
      <c r="H441" s="231">
        <v>450</v>
      </c>
      <c r="I441" s="232"/>
      <c r="J441" s="233">
        <f>ROUND(I441*H441,2)</f>
        <v>0</v>
      </c>
      <c r="K441" s="229" t="s">
        <v>181</v>
      </c>
      <c r="L441" s="45"/>
      <c r="M441" s="234" t="s">
        <v>1</v>
      </c>
      <c r="N441" s="235" t="s">
        <v>42</v>
      </c>
      <c r="O441" s="92"/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8" t="s">
        <v>182</v>
      </c>
      <c r="AT441" s="238" t="s">
        <v>177</v>
      </c>
      <c r="AU441" s="238" t="s">
        <v>87</v>
      </c>
      <c r="AY441" s="18" t="s">
        <v>175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8" t="s">
        <v>85</v>
      </c>
      <c r="BK441" s="239">
        <f>ROUND(I441*H441,2)</f>
        <v>0</v>
      </c>
      <c r="BL441" s="18" t="s">
        <v>182</v>
      </c>
      <c r="BM441" s="238" t="s">
        <v>1642</v>
      </c>
    </row>
    <row r="442" s="14" customFormat="1">
      <c r="A442" s="14"/>
      <c r="B442" s="251"/>
      <c r="C442" s="252"/>
      <c r="D442" s="242" t="s">
        <v>184</v>
      </c>
      <c r="E442" s="253" t="s">
        <v>1</v>
      </c>
      <c r="F442" s="254" t="s">
        <v>1643</v>
      </c>
      <c r="G442" s="252"/>
      <c r="H442" s="255">
        <v>450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1" t="s">
        <v>184</v>
      </c>
      <c r="AU442" s="261" t="s">
        <v>87</v>
      </c>
      <c r="AV442" s="14" t="s">
        <v>87</v>
      </c>
      <c r="AW442" s="14" t="s">
        <v>32</v>
      </c>
      <c r="AX442" s="14" t="s">
        <v>85</v>
      </c>
      <c r="AY442" s="261" t="s">
        <v>175</v>
      </c>
    </row>
    <row r="443" s="2" customFormat="1" ht="16.5" customHeight="1">
      <c r="A443" s="39"/>
      <c r="B443" s="40"/>
      <c r="C443" s="227" t="s">
        <v>499</v>
      </c>
      <c r="D443" s="227" t="s">
        <v>177</v>
      </c>
      <c r="E443" s="228" t="s">
        <v>1644</v>
      </c>
      <c r="F443" s="229" t="s">
        <v>1645</v>
      </c>
      <c r="G443" s="230" t="s">
        <v>303</v>
      </c>
      <c r="H443" s="231">
        <v>5</v>
      </c>
      <c r="I443" s="232"/>
      <c r="J443" s="233">
        <f>ROUND(I443*H443,2)</f>
        <v>0</v>
      </c>
      <c r="K443" s="229" t="s">
        <v>181</v>
      </c>
      <c r="L443" s="45"/>
      <c r="M443" s="234" t="s">
        <v>1</v>
      </c>
      <c r="N443" s="235" t="s">
        <v>42</v>
      </c>
      <c r="O443" s="92"/>
      <c r="P443" s="236">
        <f>O443*H443</f>
        <v>0</v>
      </c>
      <c r="Q443" s="236">
        <v>0</v>
      </c>
      <c r="R443" s="236">
        <f>Q443*H443</f>
        <v>0</v>
      </c>
      <c r="S443" s="236">
        <v>0</v>
      </c>
      <c r="T443" s="237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8" t="s">
        <v>182</v>
      </c>
      <c r="AT443" s="238" t="s">
        <v>177</v>
      </c>
      <c r="AU443" s="238" t="s">
        <v>87</v>
      </c>
      <c r="AY443" s="18" t="s">
        <v>175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8" t="s">
        <v>85</v>
      </c>
      <c r="BK443" s="239">
        <f>ROUND(I443*H443,2)</f>
        <v>0</v>
      </c>
      <c r="BL443" s="18" t="s">
        <v>182</v>
      </c>
      <c r="BM443" s="238" t="s">
        <v>1646</v>
      </c>
    </row>
    <row r="444" s="14" customFormat="1">
      <c r="A444" s="14"/>
      <c r="B444" s="251"/>
      <c r="C444" s="252"/>
      <c r="D444" s="242" t="s">
        <v>184</v>
      </c>
      <c r="E444" s="253" t="s">
        <v>1</v>
      </c>
      <c r="F444" s="254" t="s">
        <v>211</v>
      </c>
      <c r="G444" s="252"/>
      <c r="H444" s="255">
        <v>5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1" t="s">
        <v>184</v>
      </c>
      <c r="AU444" s="261" t="s">
        <v>87</v>
      </c>
      <c r="AV444" s="14" t="s">
        <v>87</v>
      </c>
      <c r="AW444" s="14" t="s">
        <v>32</v>
      </c>
      <c r="AX444" s="14" t="s">
        <v>85</v>
      </c>
      <c r="AY444" s="261" t="s">
        <v>175</v>
      </c>
    </row>
    <row r="445" s="2" customFormat="1" ht="24.15" customHeight="1">
      <c r="A445" s="39"/>
      <c r="B445" s="40"/>
      <c r="C445" s="227" t="s">
        <v>505</v>
      </c>
      <c r="D445" s="227" t="s">
        <v>177</v>
      </c>
      <c r="E445" s="228" t="s">
        <v>1647</v>
      </c>
      <c r="F445" s="229" t="s">
        <v>1648</v>
      </c>
      <c r="G445" s="230" t="s">
        <v>180</v>
      </c>
      <c r="H445" s="231">
        <v>5.258</v>
      </c>
      <c r="I445" s="232"/>
      <c r="J445" s="233">
        <f>ROUND(I445*H445,2)</f>
        <v>0</v>
      </c>
      <c r="K445" s="229" t="s">
        <v>181</v>
      </c>
      <c r="L445" s="45"/>
      <c r="M445" s="234" t="s">
        <v>1</v>
      </c>
      <c r="N445" s="235" t="s">
        <v>42</v>
      </c>
      <c r="O445" s="92"/>
      <c r="P445" s="236">
        <f>O445*H445</f>
        <v>0</v>
      </c>
      <c r="Q445" s="236">
        <v>0</v>
      </c>
      <c r="R445" s="236">
        <f>Q445*H445</f>
        <v>0</v>
      </c>
      <c r="S445" s="236">
        <v>0.016</v>
      </c>
      <c r="T445" s="237">
        <f>S445*H445</f>
        <v>0.084128000000000008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8" t="s">
        <v>182</v>
      </c>
      <c r="AT445" s="238" t="s">
        <v>177</v>
      </c>
      <c r="AU445" s="238" t="s">
        <v>87</v>
      </c>
      <c r="AY445" s="18" t="s">
        <v>175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8" t="s">
        <v>85</v>
      </c>
      <c r="BK445" s="239">
        <f>ROUND(I445*H445,2)</f>
        <v>0</v>
      </c>
      <c r="BL445" s="18" t="s">
        <v>182</v>
      </c>
      <c r="BM445" s="238" t="s">
        <v>1649</v>
      </c>
    </row>
    <row r="446" s="13" customFormat="1">
      <c r="A446" s="13"/>
      <c r="B446" s="240"/>
      <c r="C446" s="241"/>
      <c r="D446" s="242" t="s">
        <v>184</v>
      </c>
      <c r="E446" s="243" t="s">
        <v>1</v>
      </c>
      <c r="F446" s="244" t="s">
        <v>1419</v>
      </c>
      <c r="G446" s="241"/>
      <c r="H446" s="243" t="s">
        <v>1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0" t="s">
        <v>184</v>
      </c>
      <c r="AU446" s="250" t="s">
        <v>87</v>
      </c>
      <c r="AV446" s="13" t="s">
        <v>85</v>
      </c>
      <c r="AW446" s="13" t="s">
        <v>32</v>
      </c>
      <c r="AX446" s="13" t="s">
        <v>77</v>
      </c>
      <c r="AY446" s="250" t="s">
        <v>175</v>
      </c>
    </row>
    <row r="447" s="14" customFormat="1">
      <c r="A447" s="14"/>
      <c r="B447" s="251"/>
      <c r="C447" s="252"/>
      <c r="D447" s="242" t="s">
        <v>184</v>
      </c>
      <c r="E447" s="253" t="s">
        <v>1</v>
      </c>
      <c r="F447" s="254" t="s">
        <v>1420</v>
      </c>
      <c r="G447" s="252"/>
      <c r="H447" s="255">
        <v>1.6599999999999999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1" t="s">
        <v>184</v>
      </c>
      <c r="AU447" s="261" t="s">
        <v>87</v>
      </c>
      <c r="AV447" s="14" t="s">
        <v>87</v>
      </c>
      <c r="AW447" s="14" t="s">
        <v>32</v>
      </c>
      <c r="AX447" s="14" t="s">
        <v>77</v>
      </c>
      <c r="AY447" s="261" t="s">
        <v>175</v>
      </c>
    </row>
    <row r="448" s="14" customFormat="1">
      <c r="A448" s="14"/>
      <c r="B448" s="251"/>
      <c r="C448" s="252"/>
      <c r="D448" s="242" t="s">
        <v>184</v>
      </c>
      <c r="E448" s="253" t="s">
        <v>1</v>
      </c>
      <c r="F448" s="254" t="s">
        <v>1421</v>
      </c>
      <c r="G448" s="252"/>
      <c r="H448" s="255">
        <v>0.91500000000000004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1" t="s">
        <v>184</v>
      </c>
      <c r="AU448" s="261" t="s">
        <v>87</v>
      </c>
      <c r="AV448" s="14" t="s">
        <v>87</v>
      </c>
      <c r="AW448" s="14" t="s">
        <v>32</v>
      </c>
      <c r="AX448" s="14" t="s">
        <v>77</v>
      </c>
      <c r="AY448" s="261" t="s">
        <v>175</v>
      </c>
    </row>
    <row r="449" s="14" customFormat="1">
      <c r="A449" s="14"/>
      <c r="B449" s="251"/>
      <c r="C449" s="252"/>
      <c r="D449" s="242" t="s">
        <v>184</v>
      </c>
      <c r="E449" s="253" t="s">
        <v>1</v>
      </c>
      <c r="F449" s="254" t="s">
        <v>1422</v>
      </c>
      <c r="G449" s="252"/>
      <c r="H449" s="255">
        <v>1.7430000000000001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184</v>
      </c>
      <c r="AU449" s="261" t="s">
        <v>87</v>
      </c>
      <c r="AV449" s="14" t="s">
        <v>87</v>
      </c>
      <c r="AW449" s="14" t="s">
        <v>32</v>
      </c>
      <c r="AX449" s="14" t="s">
        <v>77</v>
      </c>
      <c r="AY449" s="261" t="s">
        <v>175</v>
      </c>
    </row>
    <row r="450" s="14" customFormat="1">
      <c r="A450" s="14"/>
      <c r="B450" s="251"/>
      <c r="C450" s="252"/>
      <c r="D450" s="242" t="s">
        <v>184</v>
      </c>
      <c r="E450" s="253" t="s">
        <v>1</v>
      </c>
      <c r="F450" s="254" t="s">
        <v>1423</v>
      </c>
      <c r="G450" s="252"/>
      <c r="H450" s="255">
        <v>0.93999999999999995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1" t="s">
        <v>184</v>
      </c>
      <c r="AU450" s="261" t="s">
        <v>87</v>
      </c>
      <c r="AV450" s="14" t="s">
        <v>87</v>
      </c>
      <c r="AW450" s="14" t="s">
        <v>32</v>
      </c>
      <c r="AX450" s="14" t="s">
        <v>77</v>
      </c>
      <c r="AY450" s="261" t="s">
        <v>175</v>
      </c>
    </row>
    <row r="451" s="15" customFormat="1">
      <c r="A451" s="15"/>
      <c r="B451" s="262"/>
      <c r="C451" s="263"/>
      <c r="D451" s="242" t="s">
        <v>184</v>
      </c>
      <c r="E451" s="264" t="s">
        <v>1</v>
      </c>
      <c r="F451" s="265" t="s">
        <v>191</v>
      </c>
      <c r="G451" s="263"/>
      <c r="H451" s="266">
        <v>5.2580000000000009</v>
      </c>
      <c r="I451" s="267"/>
      <c r="J451" s="263"/>
      <c r="K451" s="263"/>
      <c r="L451" s="268"/>
      <c r="M451" s="269"/>
      <c r="N451" s="270"/>
      <c r="O451" s="270"/>
      <c r="P451" s="270"/>
      <c r="Q451" s="270"/>
      <c r="R451" s="270"/>
      <c r="S451" s="270"/>
      <c r="T451" s="271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2" t="s">
        <v>184</v>
      </c>
      <c r="AU451" s="272" t="s">
        <v>87</v>
      </c>
      <c r="AV451" s="15" t="s">
        <v>182</v>
      </c>
      <c r="AW451" s="15" t="s">
        <v>32</v>
      </c>
      <c r="AX451" s="15" t="s">
        <v>85</v>
      </c>
      <c r="AY451" s="272" t="s">
        <v>175</v>
      </c>
    </row>
    <row r="452" s="12" customFormat="1" ht="22.8" customHeight="1">
      <c r="A452" s="12"/>
      <c r="B452" s="211"/>
      <c r="C452" s="212"/>
      <c r="D452" s="213" t="s">
        <v>76</v>
      </c>
      <c r="E452" s="225" t="s">
        <v>373</v>
      </c>
      <c r="F452" s="225" t="s">
        <v>374</v>
      </c>
      <c r="G452" s="212"/>
      <c r="H452" s="212"/>
      <c r="I452" s="215"/>
      <c r="J452" s="226">
        <f>BK452</f>
        <v>0</v>
      </c>
      <c r="K452" s="212"/>
      <c r="L452" s="217"/>
      <c r="M452" s="218"/>
      <c r="N452" s="219"/>
      <c r="O452" s="219"/>
      <c r="P452" s="220">
        <f>SUM(P453:P457)</f>
        <v>0</v>
      </c>
      <c r="Q452" s="219"/>
      <c r="R452" s="220">
        <f>SUM(R453:R457)</f>
        <v>0</v>
      </c>
      <c r="S452" s="219"/>
      <c r="T452" s="221">
        <f>SUM(T453:T457)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22" t="s">
        <v>85</v>
      </c>
      <c r="AT452" s="223" t="s">
        <v>76</v>
      </c>
      <c r="AU452" s="223" t="s">
        <v>85</v>
      </c>
      <c r="AY452" s="222" t="s">
        <v>175</v>
      </c>
      <c r="BK452" s="224">
        <f>SUM(BK453:BK457)</f>
        <v>0</v>
      </c>
    </row>
    <row r="453" s="2" customFormat="1" ht="33" customHeight="1">
      <c r="A453" s="39"/>
      <c r="B453" s="40"/>
      <c r="C453" s="227" t="s">
        <v>513</v>
      </c>
      <c r="D453" s="227" t="s">
        <v>177</v>
      </c>
      <c r="E453" s="228" t="s">
        <v>376</v>
      </c>
      <c r="F453" s="229" t="s">
        <v>377</v>
      </c>
      <c r="G453" s="230" t="s">
        <v>378</v>
      </c>
      <c r="H453" s="231">
        <v>0.13900000000000001</v>
      </c>
      <c r="I453" s="232"/>
      <c r="J453" s="233">
        <f>ROUND(I453*H453,2)</f>
        <v>0</v>
      </c>
      <c r="K453" s="229" t="s">
        <v>181</v>
      </c>
      <c r="L453" s="45"/>
      <c r="M453" s="234" t="s">
        <v>1</v>
      </c>
      <c r="N453" s="235" t="s">
        <v>42</v>
      </c>
      <c r="O453" s="92"/>
      <c r="P453" s="236">
        <f>O453*H453</f>
        <v>0</v>
      </c>
      <c r="Q453" s="236">
        <v>0</v>
      </c>
      <c r="R453" s="236">
        <f>Q453*H453</f>
        <v>0</v>
      </c>
      <c r="S453" s="236">
        <v>0</v>
      </c>
      <c r="T453" s="23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8" t="s">
        <v>182</v>
      </c>
      <c r="AT453" s="238" t="s">
        <v>177</v>
      </c>
      <c r="AU453" s="238" t="s">
        <v>87</v>
      </c>
      <c r="AY453" s="18" t="s">
        <v>175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8" t="s">
        <v>85</v>
      </c>
      <c r="BK453" s="239">
        <f>ROUND(I453*H453,2)</f>
        <v>0</v>
      </c>
      <c r="BL453" s="18" t="s">
        <v>182</v>
      </c>
      <c r="BM453" s="238" t="s">
        <v>1650</v>
      </c>
    </row>
    <row r="454" s="2" customFormat="1" ht="24.15" customHeight="1">
      <c r="A454" s="39"/>
      <c r="B454" s="40"/>
      <c r="C454" s="227" t="s">
        <v>541</v>
      </c>
      <c r="D454" s="227" t="s">
        <v>177</v>
      </c>
      <c r="E454" s="228" t="s">
        <v>381</v>
      </c>
      <c r="F454" s="229" t="s">
        <v>382</v>
      </c>
      <c r="G454" s="230" t="s">
        <v>378</v>
      </c>
      <c r="H454" s="231">
        <v>0.13900000000000001</v>
      </c>
      <c r="I454" s="232"/>
      <c r="J454" s="233">
        <f>ROUND(I454*H454,2)</f>
        <v>0</v>
      </c>
      <c r="K454" s="229" t="s">
        <v>181</v>
      </c>
      <c r="L454" s="45"/>
      <c r="M454" s="234" t="s">
        <v>1</v>
      </c>
      <c r="N454" s="235" t="s">
        <v>42</v>
      </c>
      <c r="O454" s="92"/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8" t="s">
        <v>182</v>
      </c>
      <c r="AT454" s="238" t="s">
        <v>177</v>
      </c>
      <c r="AU454" s="238" t="s">
        <v>87</v>
      </c>
      <c r="AY454" s="18" t="s">
        <v>175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8" t="s">
        <v>85</v>
      </c>
      <c r="BK454" s="239">
        <f>ROUND(I454*H454,2)</f>
        <v>0</v>
      </c>
      <c r="BL454" s="18" t="s">
        <v>182</v>
      </c>
      <c r="BM454" s="238" t="s">
        <v>1651</v>
      </c>
    </row>
    <row r="455" s="2" customFormat="1" ht="24.15" customHeight="1">
      <c r="A455" s="39"/>
      <c r="B455" s="40"/>
      <c r="C455" s="227" t="s">
        <v>555</v>
      </c>
      <c r="D455" s="227" t="s">
        <v>177</v>
      </c>
      <c r="E455" s="228" t="s">
        <v>385</v>
      </c>
      <c r="F455" s="229" t="s">
        <v>386</v>
      </c>
      <c r="G455" s="230" t="s">
        <v>378</v>
      </c>
      <c r="H455" s="231">
        <v>1.3899999999999999</v>
      </c>
      <c r="I455" s="232"/>
      <c r="J455" s="233">
        <f>ROUND(I455*H455,2)</f>
        <v>0</v>
      </c>
      <c r="K455" s="229" t="s">
        <v>181</v>
      </c>
      <c r="L455" s="45"/>
      <c r="M455" s="234" t="s">
        <v>1</v>
      </c>
      <c r="N455" s="235" t="s">
        <v>42</v>
      </c>
      <c r="O455" s="92"/>
      <c r="P455" s="236">
        <f>O455*H455</f>
        <v>0</v>
      </c>
      <c r="Q455" s="236">
        <v>0</v>
      </c>
      <c r="R455" s="236">
        <f>Q455*H455</f>
        <v>0</v>
      </c>
      <c r="S455" s="236">
        <v>0</v>
      </c>
      <c r="T455" s="23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8" t="s">
        <v>182</v>
      </c>
      <c r="AT455" s="238" t="s">
        <v>177</v>
      </c>
      <c r="AU455" s="238" t="s">
        <v>87</v>
      </c>
      <c r="AY455" s="18" t="s">
        <v>175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8" t="s">
        <v>85</v>
      </c>
      <c r="BK455" s="239">
        <f>ROUND(I455*H455,2)</f>
        <v>0</v>
      </c>
      <c r="BL455" s="18" t="s">
        <v>182</v>
      </c>
      <c r="BM455" s="238" t="s">
        <v>1652</v>
      </c>
    </row>
    <row r="456" s="14" customFormat="1">
      <c r="A456" s="14"/>
      <c r="B456" s="251"/>
      <c r="C456" s="252"/>
      <c r="D456" s="242" t="s">
        <v>184</v>
      </c>
      <c r="E456" s="252"/>
      <c r="F456" s="254" t="s">
        <v>1653</v>
      </c>
      <c r="G456" s="252"/>
      <c r="H456" s="255">
        <v>1.3899999999999999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1" t="s">
        <v>184</v>
      </c>
      <c r="AU456" s="261" t="s">
        <v>87</v>
      </c>
      <c r="AV456" s="14" t="s">
        <v>87</v>
      </c>
      <c r="AW456" s="14" t="s">
        <v>4</v>
      </c>
      <c r="AX456" s="14" t="s">
        <v>85</v>
      </c>
      <c r="AY456" s="261" t="s">
        <v>175</v>
      </c>
    </row>
    <row r="457" s="2" customFormat="1" ht="44.25" customHeight="1">
      <c r="A457" s="39"/>
      <c r="B457" s="40"/>
      <c r="C457" s="227" t="s">
        <v>563</v>
      </c>
      <c r="D457" s="227" t="s">
        <v>177</v>
      </c>
      <c r="E457" s="228" t="s">
        <v>390</v>
      </c>
      <c r="F457" s="229" t="s">
        <v>1654</v>
      </c>
      <c r="G457" s="230" t="s">
        <v>378</v>
      </c>
      <c r="H457" s="231">
        <v>0.13900000000000001</v>
      </c>
      <c r="I457" s="232"/>
      <c r="J457" s="233">
        <f>ROUND(I457*H457,2)</f>
        <v>0</v>
      </c>
      <c r="K457" s="229" t="s">
        <v>181</v>
      </c>
      <c r="L457" s="45"/>
      <c r="M457" s="234" t="s">
        <v>1</v>
      </c>
      <c r="N457" s="235" t="s">
        <v>42</v>
      </c>
      <c r="O457" s="92"/>
      <c r="P457" s="236">
        <f>O457*H457</f>
        <v>0</v>
      </c>
      <c r="Q457" s="236">
        <v>0</v>
      </c>
      <c r="R457" s="236">
        <f>Q457*H457</f>
        <v>0</v>
      </c>
      <c r="S457" s="236">
        <v>0</v>
      </c>
      <c r="T457" s="23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8" t="s">
        <v>182</v>
      </c>
      <c r="AT457" s="238" t="s">
        <v>177</v>
      </c>
      <c r="AU457" s="238" t="s">
        <v>87</v>
      </c>
      <c r="AY457" s="18" t="s">
        <v>175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8" t="s">
        <v>85</v>
      </c>
      <c r="BK457" s="239">
        <f>ROUND(I457*H457,2)</f>
        <v>0</v>
      </c>
      <c r="BL457" s="18" t="s">
        <v>182</v>
      </c>
      <c r="BM457" s="238" t="s">
        <v>1655</v>
      </c>
    </row>
    <row r="458" s="12" customFormat="1" ht="22.8" customHeight="1">
      <c r="A458" s="12"/>
      <c r="B458" s="211"/>
      <c r="C458" s="212"/>
      <c r="D458" s="213" t="s">
        <v>76</v>
      </c>
      <c r="E458" s="225" t="s">
        <v>867</v>
      </c>
      <c r="F458" s="225" t="s">
        <v>868</v>
      </c>
      <c r="G458" s="212"/>
      <c r="H458" s="212"/>
      <c r="I458" s="215"/>
      <c r="J458" s="226">
        <f>BK458</f>
        <v>0</v>
      </c>
      <c r="K458" s="212"/>
      <c r="L458" s="217"/>
      <c r="M458" s="218"/>
      <c r="N458" s="219"/>
      <c r="O458" s="219"/>
      <c r="P458" s="220">
        <f>P459</f>
        <v>0</v>
      </c>
      <c r="Q458" s="219"/>
      <c r="R458" s="220">
        <f>R459</f>
        <v>0</v>
      </c>
      <c r="S458" s="219"/>
      <c r="T458" s="221">
        <f>T459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22" t="s">
        <v>85</v>
      </c>
      <c r="AT458" s="223" t="s">
        <v>76</v>
      </c>
      <c r="AU458" s="223" t="s">
        <v>85</v>
      </c>
      <c r="AY458" s="222" t="s">
        <v>175</v>
      </c>
      <c r="BK458" s="224">
        <f>BK459</f>
        <v>0</v>
      </c>
    </row>
    <row r="459" s="2" customFormat="1" ht="21.75" customHeight="1">
      <c r="A459" s="39"/>
      <c r="B459" s="40"/>
      <c r="C459" s="227" t="s">
        <v>883</v>
      </c>
      <c r="D459" s="227" t="s">
        <v>177</v>
      </c>
      <c r="E459" s="228" t="s">
        <v>869</v>
      </c>
      <c r="F459" s="229" t="s">
        <v>1656</v>
      </c>
      <c r="G459" s="230" t="s">
        <v>378</v>
      </c>
      <c r="H459" s="231">
        <v>11.92</v>
      </c>
      <c r="I459" s="232"/>
      <c r="J459" s="233">
        <f>ROUND(I459*H459,2)</f>
        <v>0</v>
      </c>
      <c r="K459" s="229" t="s">
        <v>181</v>
      </c>
      <c r="L459" s="45"/>
      <c r="M459" s="234" t="s">
        <v>1</v>
      </c>
      <c r="N459" s="235" t="s">
        <v>42</v>
      </c>
      <c r="O459" s="92"/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8" t="s">
        <v>182</v>
      </c>
      <c r="AT459" s="238" t="s">
        <v>177</v>
      </c>
      <c r="AU459" s="238" t="s">
        <v>87</v>
      </c>
      <c r="AY459" s="18" t="s">
        <v>175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8" t="s">
        <v>85</v>
      </c>
      <c r="BK459" s="239">
        <f>ROUND(I459*H459,2)</f>
        <v>0</v>
      </c>
      <c r="BL459" s="18" t="s">
        <v>182</v>
      </c>
      <c r="BM459" s="238" t="s">
        <v>1657</v>
      </c>
    </row>
    <row r="460" s="12" customFormat="1" ht="25.92" customHeight="1">
      <c r="A460" s="12"/>
      <c r="B460" s="211"/>
      <c r="C460" s="212"/>
      <c r="D460" s="213" t="s">
        <v>76</v>
      </c>
      <c r="E460" s="214" t="s">
        <v>399</v>
      </c>
      <c r="F460" s="214" t="s">
        <v>400</v>
      </c>
      <c r="G460" s="212"/>
      <c r="H460" s="212"/>
      <c r="I460" s="215"/>
      <c r="J460" s="216">
        <f>BK460</f>
        <v>0</v>
      </c>
      <c r="K460" s="212"/>
      <c r="L460" s="217"/>
      <c r="M460" s="218"/>
      <c r="N460" s="219"/>
      <c r="O460" s="219"/>
      <c r="P460" s="220">
        <f>P461+P471+P499+P507+P534+P548</f>
        <v>0</v>
      </c>
      <c r="Q460" s="219"/>
      <c r="R460" s="220">
        <f>R461+R471+R499+R507+R534+R548</f>
        <v>0.69326208</v>
      </c>
      <c r="S460" s="219"/>
      <c r="T460" s="221">
        <f>T461+T471+T499+T507+T534+T548</f>
        <v>0.054525499999999998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22" t="s">
        <v>87</v>
      </c>
      <c r="AT460" s="223" t="s">
        <v>76</v>
      </c>
      <c r="AU460" s="223" t="s">
        <v>77</v>
      </c>
      <c r="AY460" s="222" t="s">
        <v>175</v>
      </c>
      <c r="BK460" s="224">
        <f>BK461+BK471+BK499+BK507+BK534+BK548</f>
        <v>0</v>
      </c>
    </row>
    <row r="461" s="12" customFormat="1" ht="22.8" customHeight="1">
      <c r="A461" s="12"/>
      <c r="B461" s="211"/>
      <c r="C461" s="212"/>
      <c r="D461" s="213" t="s">
        <v>76</v>
      </c>
      <c r="E461" s="225" t="s">
        <v>401</v>
      </c>
      <c r="F461" s="225" t="s">
        <v>402</v>
      </c>
      <c r="G461" s="212"/>
      <c r="H461" s="212"/>
      <c r="I461" s="215"/>
      <c r="J461" s="226">
        <f>BK461</f>
        <v>0</v>
      </c>
      <c r="K461" s="212"/>
      <c r="L461" s="217"/>
      <c r="M461" s="218"/>
      <c r="N461" s="219"/>
      <c r="O461" s="219"/>
      <c r="P461" s="220">
        <f>SUM(P462:P470)</f>
        <v>0</v>
      </c>
      <c r="Q461" s="219"/>
      <c r="R461" s="220">
        <f>SUM(R462:R470)</f>
        <v>0.056832000000000008</v>
      </c>
      <c r="S461" s="219"/>
      <c r="T461" s="221">
        <f>SUM(T462:T470)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22" t="s">
        <v>87</v>
      </c>
      <c r="AT461" s="223" t="s">
        <v>76</v>
      </c>
      <c r="AU461" s="223" t="s">
        <v>85</v>
      </c>
      <c r="AY461" s="222" t="s">
        <v>175</v>
      </c>
      <c r="BK461" s="224">
        <f>SUM(BK462:BK470)</f>
        <v>0</v>
      </c>
    </row>
    <row r="462" s="2" customFormat="1" ht="24.15" customHeight="1">
      <c r="A462" s="39"/>
      <c r="B462" s="40"/>
      <c r="C462" s="227" t="s">
        <v>886</v>
      </c>
      <c r="D462" s="227" t="s">
        <v>177</v>
      </c>
      <c r="E462" s="228" t="s">
        <v>1658</v>
      </c>
      <c r="F462" s="229" t="s">
        <v>1659</v>
      </c>
      <c r="G462" s="230" t="s">
        <v>180</v>
      </c>
      <c r="H462" s="231">
        <v>59.200000000000003</v>
      </c>
      <c r="I462" s="232"/>
      <c r="J462" s="233">
        <f>ROUND(I462*H462,2)</f>
        <v>0</v>
      </c>
      <c r="K462" s="229" t="s">
        <v>181</v>
      </c>
      <c r="L462" s="45"/>
      <c r="M462" s="234" t="s">
        <v>1</v>
      </c>
      <c r="N462" s="235" t="s">
        <v>42</v>
      </c>
      <c r="O462" s="92"/>
      <c r="P462" s="236">
        <f>O462*H462</f>
        <v>0</v>
      </c>
      <c r="Q462" s="236">
        <v>0.00080000000000000004</v>
      </c>
      <c r="R462" s="236">
        <f>Q462*H462</f>
        <v>0.047360000000000006</v>
      </c>
      <c r="S462" s="236">
        <v>0</v>
      </c>
      <c r="T462" s="23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8" t="s">
        <v>295</v>
      </c>
      <c r="AT462" s="238" t="s">
        <v>177</v>
      </c>
      <c r="AU462" s="238" t="s">
        <v>87</v>
      </c>
      <c r="AY462" s="18" t="s">
        <v>175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8" t="s">
        <v>85</v>
      </c>
      <c r="BK462" s="239">
        <f>ROUND(I462*H462,2)</f>
        <v>0</v>
      </c>
      <c r="BL462" s="18" t="s">
        <v>295</v>
      </c>
      <c r="BM462" s="238" t="s">
        <v>1660</v>
      </c>
    </row>
    <row r="463" s="13" customFormat="1">
      <c r="A463" s="13"/>
      <c r="B463" s="240"/>
      <c r="C463" s="241"/>
      <c r="D463" s="242" t="s">
        <v>184</v>
      </c>
      <c r="E463" s="243" t="s">
        <v>1</v>
      </c>
      <c r="F463" s="244" t="s">
        <v>1661</v>
      </c>
      <c r="G463" s="241"/>
      <c r="H463" s="243" t="s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184</v>
      </c>
      <c r="AU463" s="250" t="s">
        <v>87</v>
      </c>
      <c r="AV463" s="13" t="s">
        <v>85</v>
      </c>
      <c r="AW463" s="13" t="s">
        <v>32</v>
      </c>
      <c r="AX463" s="13" t="s">
        <v>77</v>
      </c>
      <c r="AY463" s="250" t="s">
        <v>175</v>
      </c>
    </row>
    <row r="464" s="13" customFormat="1">
      <c r="A464" s="13"/>
      <c r="B464" s="240"/>
      <c r="C464" s="241"/>
      <c r="D464" s="242" t="s">
        <v>184</v>
      </c>
      <c r="E464" s="243" t="s">
        <v>1</v>
      </c>
      <c r="F464" s="244" t="s">
        <v>1662</v>
      </c>
      <c r="G464" s="241"/>
      <c r="H464" s="243" t="s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0" t="s">
        <v>184</v>
      </c>
      <c r="AU464" s="250" t="s">
        <v>87</v>
      </c>
      <c r="AV464" s="13" t="s">
        <v>85</v>
      </c>
      <c r="AW464" s="13" t="s">
        <v>32</v>
      </c>
      <c r="AX464" s="13" t="s">
        <v>77</v>
      </c>
      <c r="AY464" s="250" t="s">
        <v>175</v>
      </c>
    </row>
    <row r="465" s="14" customFormat="1">
      <c r="A465" s="14"/>
      <c r="B465" s="251"/>
      <c r="C465" s="252"/>
      <c r="D465" s="242" t="s">
        <v>184</v>
      </c>
      <c r="E465" s="253" t="s">
        <v>1</v>
      </c>
      <c r="F465" s="254" t="s">
        <v>882</v>
      </c>
      <c r="G465" s="252"/>
      <c r="H465" s="255">
        <v>59.200000000000003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1" t="s">
        <v>184</v>
      </c>
      <c r="AU465" s="261" t="s">
        <v>87</v>
      </c>
      <c r="AV465" s="14" t="s">
        <v>87</v>
      </c>
      <c r="AW465" s="14" t="s">
        <v>32</v>
      </c>
      <c r="AX465" s="14" t="s">
        <v>85</v>
      </c>
      <c r="AY465" s="261" t="s">
        <v>175</v>
      </c>
    </row>
    <row r="466" s="2" customFormat="1" ht="24.15" customHeight="1">
      <c r="A466" s="39"/>
      <c r="B466" s="40"/>
      <c r="C466" s="227" t="s">
        <v>890</v>
      </c>
      <c r="D466" s="227" t="s">
        <v>177</v>
      </c>
      <c r="E466" s="228" t="s">
        <v>1663</v>
      </c>
      <c r="F466" s="229" t="s">
        <v>1664</v>
      </c>
      <c r="G466" s="230" t="s">
        <v>303</v>
      </c>
      <c r="H466" s="231">
        <v>59.200000000000003</v>
      </c>
      <c r="I466" s="232"/>
      <c r="J466" s="233">
        <f>ROUND(I466*H466,2)</f>
        <v>0</v>
      </c>
      <c r="K466" s="229" t="s">
        <v>181</v>
      </c>
      <c r="L466" s="45"/>
      <c r="M466" s="234" t="s">
        <v>1</v>
      </c>
      <c r="N466" s="235" t="s">
        <v>42</v>
      </c>
      <c r="O466" s="92"/>
      <c r="P466" s="236">
        <f>O466*H466</f>
        <v>0</v>
      </c>
      <c r="Q466" s="236">
        <v>0.00016000000000000001</v>
      </c>
      <c r="R466" s="236">
        <f>Q466*H466</f>
        <v>0.0094720000000000013</v>
      </c>
      <c r="S466" s="236">
        <v>0</v>
      </c>
      <c r="T466" s="23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8" t="s">
        <v>295</v>
      </c>
      <c r="AT466" s="238" t="s">
        <v>177</v>
      </c>
      <c r="AU466" s="238" t="s">
        <v>87</v>
      </c>
      <c r="AY466" s="18" t="s">
        <v>175</v>
      </c>
      <c r="BE466" s="239">
        <f>IF(N466="základní",J466,0)</f>
        <v>0</v>
      </c>
      <c r="BF466" s="239">
        <f>IF(N466="snížená",J466,0)</f>
        <v>0</v>
      </c>
      <c r="BG466" s="239">
        <f>IF(N466="zákl. přenesená",J466,0)</f>
        <v>0</v>
      </c>
      <c r="BH466" s="239">
        <f>IF(N466="sníž. přenesená",J466,0)</f>
        <v>0</v>
      </c>
      <c r="BI466" s="239">
        <f>IF(N466="nulová",J466,0)</f>
        <v>0</v>
      </c>
      <c r="BJ466" s="18" t="s">
        <v>85</v>
      </c>
      <c r="BK466" s="239">
        <f>ROUND(I466*H466,2)</f>
        <v>0</v>
      </c>
      <c r="BL466" s="18" t="s">
        <v>295</v>
      </c>
      <c r="BM466" s="238" t="s">
        <v>1665</v>
      </c>
    </row>
    <row r="467" s="13" customFormat="1">
      <c r="A467" s="13"/>
      <c r="B467" s="240"/>
      <c r="C467" s="241"/>
      <c r="D467" s="242" t="s">
        <v>184</v>
      </c>
      <c r="E467" s="243" t="s">
        <v>1</v>
      </c>
      <c r="F467" s="244" t="s">
        <v>1661</v>
      </c>
      <c r="G467" s="241"/>
      <c r="H467" s="243" t="s">
        <v>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0" t="s">
        <v>184</v>
      </c>
      <c r="AU467" s="250" t="s">
        <v>87</v>
      </c>
      <c r="AV467" s="13" t="s">
        <v>85</v>
      </c>
      <c r="AW467" s="13" t="s">
        <v>32</v>
      </c>
      <c r="AX467" s="13" t="s">
        <v>77</v>
      </c>
      <c r="AY467" s="250" t="s">
        <v>175</v>
      </c>
    </row>
    <row r="468" s="13" customFormat="1">
      <c r="A468" s="13"/>
      <c r="B468" s="240"/>
      <c r="C468" s="241"/>
      <c r="D468" s="242" t="s">
        <v>184</v>
      </c>
      <c r="E468" s="243" t="s">
        <v>1</v>
      </c>
      <c r="F468" s="244" t="s">
        <v>1662</v>
      </c>
      <c r="G468" s="241"/>
      <c r="H468" s="243" t="s">
        <v>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0" t="s">
        <v>184</v>
      </c>
      <c r="AU468" s="250" t="s">
        <v>87</v>
      </c>
      <c r="AV468" s="13" t="s">
        <v>85</v>
      </c>
      <c r="AW468" s="13" t="s">
        <v>32</v>
      </c>
      <c r="AX468" s="13" t="s">
        <v>77</v>
      </c>
      <c r="AY468" s="250" t="s">
        <v>175</v>
      </c>
    </row>
    <row r="469" s="14" customFormat="1">
      <c r="A469" s="14"/>
      <c r="B469" s="251"/>
      <c r="C469" s="252"/>
      <c r="D469" s="242" t="s">
        <v>184</v>
      </c>
      <c r="E469" s="253" t="s">
        <v>1</v>
      </c>
      <c r="F469" s="254" t="s">
        <v>1521</v>
      </c>
      <c r="G469" s="252"/>
      <c r="H469" s="255">
        <v>59.200000000000003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1" t="s">
        <v>184</v>
      </c>
      <c r="AU469" s="261" t="s">
        <v>87</v>
      </c>
      <c r="AV469" s="14" t="s">
        <v>87</v>
      </c>
      <c r="AW469" s="14" t="s">
        <v>32</v>
      </c>
      <c r="AX469" s="14" t="s">
        <v>85</v>
      </c>
      <c r="AY469" s="261" t="s">
        <v>175</v>
      </c>
    </row>
    <row r="470" s="2" customFormat="1" ht="33" customHeight="1">
      <c r="A470" s="39"/>
      <c r="B470" s="40"/>
      <c r="C470" s="227" t="s">
        <v>894</v>
      </c>
      <c r="D470" s="227" t="s">
        <v>177</v>
      </c>
      <c r="E470" s="228" t="s">
        <v>901</v>
      </c>
      <c r="F470" s="229" t="s">
        <v>902</v>
      </c>
      <c r="G470" s="230" t="s">
        <v>378</v>
      </c>
      <c r="H470" s="231">
        <v>0.057000000000000002</v>
      </c>
      <c r="I470" s="232"/>
      <c r="J470" s="233">
        <f>ROUND(I470*H470,2)</f>
        <v>0</v>
      </c>
      <c r="K470" s="229" t="s">
        <v>181</v>
      </c>
      <c r="L470" s="45"/>
      <c r="M470" s="234" t="s">
        <v>1</v>
      </c>
      <c r="N470" s="235" t="s">
        <v>42</v>
      </c>
      <c r="O470" s="92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8" t="s">
        <v>295</v>
      </c>
      <c r="AT470" s="238" t="s">
        <v>177</v>
      </c>
      <c r="AU470" s="238" t="s">
        <v>87</v>
      </c>
      <c r="AY470" s="18" t="s">
        <v>175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8" t="s">
        <v>85</v>
      </c>
      <c r="BK470" s="239">
        <f>ROUND(I470*H470,2)</f>
        <v>0</v>
      </c>
      <c r="BL470" s="18" t="s">
        <v>295</v>
      </c>
      <c r="BM470" s="238" t="s">
        <v>1666</v>
      </c>
    </row>
    <row r="471" s="12" customFormat="1" ht="22.8" customHeight="1">
      <c r="A471" s="12"/>
      <c r="B471" s="211"/>
      <c r="C471" s="212"/>
      <c r="D471" s="213" t="s">
        <v>76</v>
      </c>
      <c r="E471" s="225" t="s">
        <v>407</v>
      </c>
      <c r="F471" s="225" t="s">
        <v>408</v>
      </c>
      <c r="G471" s="212"/>
      <c r="H471" s="212"/>
      <c r="I471" s="215"/>
      <c r="J471" s="226">
        <f>BK471</f>
        <v>0</v>
      </c>
      <c r="K471" s="212"/>
      <c r="L471" s="217"/>
      <c r="M471" s="218"/>
      <c r="N471" s="219"/>
      <c r="O471" s="219"/>
      <c r="P471" s="220">
        <f>SUM(P472:P498)</f>
        <v>0</v>
      </c>
      <c r="Q471" s="219"/>
      <c r="R471" s="220">
        <f>SUM(R472:R498)</f>
        <v>0.024148099999999999</v>
      </c>
      <c r="S471" s="219"/>
      <c r="T471" s="221">
        <f>SUM(T472:T498)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2" t="s">
        <v>87</v>
      </c>
      <c r="AT471" s="223" t="s">
        <v>76</v>
      </c>
      <c r="AU471" s="223" t="s">
        <v>85</v>
      </c>
      <c r="AY471" s="222" t="s">
        <v>175</v>
      </c>
      <c r="BK471" s="224">
        <f>SUM(BK472:BK498)</f>
        <v>0</v>
      </c>
    </row>
    <row r="472" s="2" customFormat="1" ht="24.15" customHeight="1">
      <c r="A472" s="39"/>
      <c r="B472" s="40"/>
      <c r="C472" s="227" t="s">
        <v>898</v>
      </c>
      <c r="D472" s="227" t="s">
        <v>177</v>
      </c>
      <c r="E472" s="228" t="s">
        <v>1667</v>
      </c>
      <c r="F472" s="229" t="s">
        <v>1668</v>
      </c>
      <c r="G472" s="230" t="s">
        <v>180</v>
      </c>
      <c r="H472" s="231">
        <v>1.1699999999999999</v>
      </c>
      <c r="I472" s="232"/>
      <c r="J472" s="233">
        <f>ROUND(I472*H472,2)</f>
        <v>0</v>
      </c>
      <c r="K472" s="229" t="s">
        <v>181</v>
      </c>
      <c r="L472" s="45"/>
      <c r="M472" s="234" t="s">
        <v>1</v>
      </c>
      <c r="N472" s="235" t="s">
        <v>42</v>
      </c>
      <c r="O472" s="92"/>
      <c r="P472" s="236">
        <f>O472*H472</f>
        <v>0</v>
      </c>
      <c r="Q472" s="236">
        <v>3.0000000000000001E-05</v>
      </c>
      <c r="R472" s="236">
        <f>Q472*H472</f>
        <v>3.5099999999999999E-05</v>
      </c>
      <c r="S472" s="236">
        <v>0</v>
      </c>
      <c r="T472" s="237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8" t="s">
        <v>295</v>
      </c>
      <c r="AT472" s="238" t="s">
        <v>177</v>
      </c>
      <c r="AU472" s="238" t="s">
        <v>87</v>
      </c>
      <c r="AY472" s="18" t="s">
        <v>175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8" t="s">
        <v>85</v>
      </c>
      <c r="BK472" s="239">
        <f>ROUND(I472*H472,2)</f>
        <v>0</v>
      </c>
      <c r="BL472" s="18" t="s">
        <v>295</v>
      </c>
      <c r="BM472" s="238" t="s">
        <v>1669</v>
      </c>
    </row>
    <row r="473" s="13" customFormat="1">
      <c r="A473" s="13"/>
      <c r="B473" s="240"/>
      <c r="C473" s="241"/>
      <c r="D473" s="242" t="s">
        <v>184</v>
      </c>
      <c r="E473" s="243" t="s">
        <v>1</v>
      </c>
      <c r="F473" s="244" t="s">
        <v>618</v>
      </c>
      <c r="G473" s="241"/>
      <c r="H473" s="243" t="s">
        <v>1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0" t="s">
        <v>184</v>
      </c>
      <c r="AU473" s="250" t="s">
        <v>87</v>
      </c>
      <c r="AV473" s="13" t="s">
        <v>85</v>
      </c>
      <c r="AW473" s="13" t="s">
        <v>32</v>
      </c>
      <c r="AX473" s="13" t="s">
        <v>77</v>
      </c>
      <c r="AY473" s="250" t="s">
        <v>175</v>
      </c>
    </row>
    <row r="474" s="13" customFormat="1">
      <c r="A474" s="13"/>
      <c r="B474" s="240"/>
      <c r="C474" s="241"/>
      <c r="D474" s="242" t="s">
        <v>184</v>
      </c>
      <c r="E474" s="243" t="s">
        <v>1</v>
      </c>
      <c r="F474" s="244" t="s">
        <v>1670</v>
      </c>
      <c r="G474" s="241"/>
      <c r="H474" s="243" t="s">
        <v>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0" t="s">
        <v>184</v>
      </c>
      <c r="AU474" s="250" t="s">
        <v>87</v>
      </c>
      <c r="AV474" s="13" t="s">
        <v>85</v>
      </c>
      <c r="AW474" s="13" t="s">
        <v>32</v>
      </c>
      <c r="AX474" s="13" t="s">
        <v>77</v>
      </c>
      <c r="AY474" s="250" t="s">
        <v>175</v>
      </c>
    </row>
    <row r="475" s="13" customFormat="1">
      <c r="A475" s="13"/>
      <c r="B475" s="240"/>
      <c r="C475" s="241"/>
      <c r="D475" s="242" t="s">
        <v>184</v>
      </c>
      <c r="E475" s="243" t="s">
        <v>1</v>
      </c>
      <c r="F475" s="244" t="s">
        <v>1671</v>
      </c>
      <c r="G475" s="241"/>
      <c r="H475" s="243" t="s">
        <v>1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0" t="s">
        <v>184</v>
      </c>
      <c r="AU475" s="250" t="s">
        <v>87</v>
      </c>
      <c r="AV475" s="13" t="s">
        <v>85</v>
      </c>
      <c r="AW475" s="13" t="s">
        <v>32</v>
      </c>
      <c r="AX475" s="13" t="s">
        <v>77</v>
      </c>
      <c r="AY475" s="250" t="s">
        <v>175</v>
      </c>
    </row>
    <row r="476" s="14" customFormat="1">
      <c r="A476" s="14"/>
      <c r="B476" s="251"/>
      <c r="C476" s="252"/>
      <c r="D476" s="242" t="s">
        <v>184</v>
      </c>
      <c r="E476" s="253" t="s">
        <v>1</v>
      </c>
      <c r="F476" s="254" t="s">
        <v>1409</v>
      </c>
      <c r="G476" s="252"/>
      <c r="H476" s="255">
        <v>1.1699999999999999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1" t="s">
        <v>184</v>
      </c>
      <c r="AU476" s="261" t="s">
        <v>87</v>
      </c>
      <c r="AV476" s="14" t="s">
        <v>87</v>
      </c>
      <c r="AW476" s="14" t="s">
        <v>32</v>
      </c>
      <c r="AX476" s="14" t="s">
        <v>85</v>
      </c>
      <c r="AY476" s="261" t="s">
        <v>175</v>
      </c>
    </row>
    <row r="477" s="2" customFormat="1" ht="24.15" customHeight="1">
      <c r="A477" s="39"/>
      <c r="B477" s="40"/>
      <c r="C477" s="291" t="s">
        <v>470</v>
      </c>
      <c r="D477" s="291" t="s">
        <v>587</v>
      </c>
      <c r="E477" s="292" t="s">
        <v>1672</v>
      </c>
      <c r="F477" s="293" t="s">
        <v>1673</v>
      </c>
      <c r="G477" s="294" t="s">
        <v>180</v>
      </c>
      <c r="H477" s="295">
        <v>1.4630000000000001</v>
      </c>
      <c r="I477" s="296"/>
      <c r="J477" s="297">
        <f>ROUND(I477*H477,2)</f>
        <v>0</v>
      </c>
      <c r="K477" s="293" t="s">
        <v>181</v>
      </c>
      <c r="L477" s="298"/>
      <c r="M477" s="299" t="s">
        <v>1</v>
      </c>
      <c r="N477" s="300" t="s">
        <v>42</v>
      </c>
      <c r="O477" s="92"/>
      <c r="P477" s="236">
        <f>O477*H477</f>
        <v>0</v>
      </c>
      <c r="Q477" s="236">
        <v>0.0019</v>
      </c>
      <c r="R477" s="236">
        <f>Q477*H477</f>
        <v>0.0027797</v>
      </c>
      <c r="S477" s="236">
        <v>0</v>
      </c>
      <c r="T477" s="23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8" t="s">
        <v>413</v>
      </c>
      <c r="AT477" s="238" t="s">
        <v>587</v>
      </c>
      <c r="AU477" s="238" t="s">
        <v>87</v>
      </c>
      <c r="AY477" s="18" t="s">
        <v>175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8" t="s">
        <v>85</v>
      </c>
      <c r="BK477" s="239">
        <f>ROUND(I477*H477,2)</f>
        <v>0</v>
      </c>
      <c r="BL477" s="18" t="s">
        <v>295</v>
      </c>
      <c r="BM477" s="238" t="s">
        <v>1674</v>
      </c>
    </row>
    <row r="478" s="13" customFormat="1">
      <c r="A478" s="13"/>
      <c r="B478" s="240"/>
      <c r="C478" s="241"/>
      <c r="D478" s="242" t="s">
        <v>184</v>
      </c>
      <c r="E478" s="243" t="s">
        <v>1</v>
      </c>
      <c r="F478" s="244" t="s">
        <v>1675</v>
      </c>
      <c r="G478" s="241"/>
      <c r="H478" s="243" t="s">
        <v>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0" t="s">
        <v>184</v>
      </c>
      <c r="AU478" s="250" t="s">
        <v>87</v>
      </c>
      <c r="AV478" s="13" t="s">
        <v>85</v>
      </c>
      <c r="AW478" s="13" t="s">
        <v>32</v>
      </c>
      <c r="AX478" s="13" t="s">
        <v>77</v>
      </c>
      <c r="AY478" s="250" t="s">
        <v>175</v>
      </c>
    </row>
    <row r="479" s="14" customFormat="1">
      <c r="A479" s="14"/>
      <c r="B479" s="251"/>
      <c r="C479" s="252"/>
      <c r="D479" s="242" t="s">
        <v>184</v>
      </c>
      <c r="E479" s="253" t="s">
        <v>1</v>
      </c>
      <c r="F479" s="254" t="s">
        <v>1676</v>
      </c>
      <c r="G479" s="252"/>
      <c r="H479" s="255">
        <v>1.1699999999999999</v>
      </c>
      <c r="I479" s="256"/>
      <c r="J479" s="252"/>
      <c r="K479" s="252"/>
      <c r="L479" s="257"/>
      <c r="M479" s="258"/>
      <c r="N479" s="259"/>
      <c r="O479" s="259"/>
      <c r="P479" s="259"/>
      <c r="Q479" s="259"/>
      <c r="R479" s="259"/>
      <c r="S479" s="259"/>
      <c r="T479" s="26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1" t="s">
        <v>184</v>
      </c>
      <c r="AU479" s="261" t="s">
        <v>87</v>
      </c>
      <c r="AV479" s="14" t="s">
        <v>87</v>
      </c>
      <c r="AW479" s="14" t="s">
        <v>32</v>
      </c>
      <c r="AX479" s="14" t="s">
        <v>85</v>
      </c>
      <c r="AY479" s="261" t="s">
        <v>175</v>
      </c>
    </row>
    <row r="480" s="14" customFormat="1">
      <c r="A480" s="14"/>
      <c r="B480" s="251"/>
      <c r="C480" s="252"/>
      <c r="D480" s="242" t="s">
        <v>184</v>
      </c>
      <c r="E480" s="252"/>
      <c r="F480" s="254" t="s">
        <v>1677</v>
      </c>
      <c r="G480" s="252"/>
      <c r="H480" s="255">
        <v>1.4630000000000001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1" t="s">
        <v>184</v>
      </c>
      <c r="AU480" s="261" t="s">
        <v>87</v>
      </c>
      <c r="AV480" s="14" t="s">
        <v>87</v>
      </c>
      <c r="AW480" s="14" t="s">
        <v>4</v>
      </c>
      <c r="AX480" s="14" t="s">
        <v>85</v>
      </c>
      <c r="AY480" s="261" t="s">
        <v>175</v>
      </c>
    </row>
    <row r="481" s="2" customFormat="1" ht="37.8" customHeight="1">
      <c r="A481" s="39"/>
      <c r="B481" s="40"/>
      <c r="C481" s="227" t="s">
        <v>904</v>
      </c>
      <c r="D481" s="227" t="s">
        <v>177</v>
      </c>
      <c r="E481" s="228" t="s">
        <v>1678</v>
      </c>
      <c r="F481" s="229" t="s">
        <v>1679</v>
      </c>
      <c r="G481" s="230" t="s">
        <v>303</v>
      </c>
      <c r="H481" s="231">
        <v>4.9800000000000004</v>
      </c>
      <c r="I481" s="232"/>
      <c r="J481" s="233">
        <f>ROUND(I481*H481,2)</f>
        <v>0</v>
      </c>
      <c r="K481" s="229" t="s">
        <v>181</v>
      </c>
      <c r="L481" s="45"/>
      <c r="M481" s="234" t="s">
        <v>1</v>
      </c>
      <c r="N481" s="235" t="s">
        <v>42</v>
      </c>
      <c r="O481" s="92"/>
      <c r="P481" s="236">
        <f>O481*H481</f>
        <v>0</v>
      </c>
      <c r="Q481" s="236">
        <v>0.0015</v>
      </c>
      <c r="R481" s="236">
        <f>Q481*H481</f>
        <v>0.0074700000000000009</v>
      </c>
      <c r="S481" s="236">
        <v>0</v>
      </c>
      <c r="T481" s="237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8" t="s">
        <v>295</v>
      </c>
      <c r="AT481" s="238" t="s">
        <v>177</v>
      </c>
      <c r="AU481" s="238" t="s">
        <v>87</v>
      </c>
      <c r="AY481" s="18" t="s">
        <v>175</v>
      </c>
      <c r="BE481" s="239">
        <f>IF(N481="základní",J481,0)</f>
        <v>0</v>
      </c>
      <c r="BF481" s="239">
        <f>IF(N481="snížená",J481,0)</f>
        <v>0</v>
      </c>
      <c r="BG481" s="239">
        <f>IF(N481="zákl. přenesená",J481,0)</f>
        <v>0</v>
      </c>
      <c r="BH481" s="239">
        <f>IF(N481="sníž. přenesená",J481,0)</f>
        <v>0</v>
      </c>
      <c r="BI481" s="239">
        <f>IF(N481="nulová",J481,0)</f>
        <v>0</v>
      </c>
      <c r="BJ481" s="18" t="s">
        <v>85</v>
      </c>
      <c r="BK481" s="239">
        <f>ROUND(I481*H481,2)</f>
        <v>0</v>
      </c>
      <c r="BL481" s="18" t="s">
        <v>295</v>
      </c>
      <c r="BM481" s="238" t="s">
        <v>1680</v>
      </c>
    </row>
    <row r="482" s="13" customFormat="1">
      <c r="A482" s="13"/>
      <c r="B482" s="240"/>
      <c r="C482" s="241"/>
      <c r="D482" s="242" t="s">
        <v>184</v>
      </c>
      <c r="E482" s="243" t="s">
        <v>1</v>
      </c>
      <c r="F482" s="244" t="s">
        <v>1681</v>
      </c>
      <c r="G482" s="241"/>
      <c r="H482" s="243" t="s">
        <v>1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0" t="s">
        <v>184</v>
      </c>
      <c r="AU482" s="250" t="s">
        <v>87</v>
      </c>
      <c r="AV482" s="13" t="s">
        <v>85</v>
      </c>
      <c r="AW482" s="13" t="s">
        <v>32</v>
      </c>
      <c r="AX482" s="13" t="s">
        <v>77</v>
      </c>
      <c r="AY482" s="250" t="s">
        <v>175</v>
      </c>
    </row>
    <row r="483" s="13" customFormat="1">
      <c r="A483" s="13"/>
      <c r="B483" s="240"/>
      <c r="C483" s="241"/>
      <c r="D483" s="242" t="s">
        <v>184</v>
      </c>
      <c r="E483" s="243" t="s">
        <v>1</v>
      </c>
      <c r="F483" s="244" t="s">
        <v>1682</v>
      </c>
      <c r="G483" s="241"/>
      <c r="H483" s="243" t="s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0" t="s">
        <v>184</v>
      </c>
      <c r="AU483" s="250" t="s">
        <v>87</v>
      </c>
      <c r="AV483" s="13" t="s">
        <v>85</v>
      </c>
      <c r="AW483" s="13" t="s">
        <v>32</v>
      </c>
      <c r="AX483" s="13" t="s">
        <v>77</v>
      </c>
      <c r="AY483" s="250" t="s">
        <v>175</v>
      </c>
    </row>
    <row r="484" s="14" customFormat="1">
      <c r="A484" s="14"/>
      <c r="B484" s="251"/>
      <c r="C484" s="252"/>
      <c r="D484" s="242" t="s">
        <v>184</v>
      </c>
      <c r="E484" s="253" t="s">
        <v>1</v>
      </c>
      <c r="F484" s="254" t="s">
        <v>1683</v>
      </c>
      <c r="G484" s="252"/>
      <c r="H484" s="255">
        <v>4.9800000000000004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1" t="s">
        <v>184</v>
      </c>
      <c r="AU484" s="261" t="s">
        <v>87</v>
      </c>
      <c r="AV484" s="14" t="s">
        <v>87</v>
      </c>
      <c r="AW484" s="14" t="s">
        <v>32</v>
      </c>
      <c r="AX484" s="14" t="s">
        <v>85</v>
      </c>
      <c r="AY484" s="261" t="s">
        <v>175</v>
      </c>
    </row>
    <row r="485" s="2" customFormat="1" ht="33" customHeight="1">
      <c r="A485" s="39"/>
      <c r="B485" s="40"/>
      <c r="C485" s="227" t="s">
        <v>908</v>
      </c>
      <c r="D485" s="227" t="s">
        <v>177</v>
      </c>
      <c r="E485" s="228" t="s">
        <v>1684</v>
      </c>
      <c r="F485" s="229" t="s">
        <v>1685</v>
      </c>
      <c r="G485" s="230" t="s">
        <v>180</v>
      </c>
      <c r="H485" s="231">
        <v>1.2430000000000001</v>
      </c>
      <c r="I485" s="232"/>
      <c r="J485" s="233">
        <f>ROUND(I485*H485,2)</f>
        <v>0</v>
      </c>
      <c r="K485" s="229" t="s">
        <v>181</v>
      </c>
      <c r="L485" s="45"/>
      <c r="M485" s="234" t="s">
        <v>1</v>
      </c>
      <c r="N485" s="235" t="s">
        <v>42</v>
      </c>
      <c r="O485" s="92"/>
      <c r="P485" s="236">
        <f>O485*H485</f>
        <v>0</v>
      </c>
      <c r="Q485" s="236">
        <v>0.010800000000000001</v>
      </c>
      <c r="R485" s="236">
        <f>Q485*H485</f>
        <v>0.013424400000000001</v>
      </c>
      <c r="S485" s="236">
        <v>0</v>
      </c>
      <c r="T485" s="23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295</v>
      </c>
      <c r="AT485" s="238" t="s">
        <v>177</v>
      </c>
      <c r="AU485" s="238" t="s">
        <v>87</v>
      </c>
      <c r="AY485" s="18" t="s">
        <v>175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85</v>
      </c>
      <c r="BK485" s="239">
        <f>ROUND(I485*H485,2)</f>
        <v>0</v>
      </c>
      <c r="BL485" s="18" t="s">
        <v>295</v>
      </c>
      <c r="BM485" s="238" t="s">
        <v>1686</v>
      </c>
    </row>
    <row r="486" s="13" customFormat="1">
      <c r="A486" s="13"/>
      <c r="B486" s="240"/>
      <c r="C486" s="241"/>
      <c r="D486" s="242" t="s">
        <v>184</v>
      </c>
      <c r="E486" s="243" t="s">
        <v>1</v>
      </c>
      <c r="F486" s="244" t="s">
        <v>1681</v>
      </c>
      <c r="G486" s="241"/>
      <c r="H486" s="243" t="s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0" t="s">
        <v>184</v>
      </c>
      <c r="AU486" s="250" t="s">
        <v>87</v>
      </c>
      <c r="AV486" s="13" t="s">
        <v>85</v>
      </c>
      <c r="AW486" s="13" t="s">
        <v>32</v>
      </c>
      <c r="AX486" s="13" t="s">
        <v>77</v>
      </c>
      <c r="AY486" s="250" t="s">
        <v>175</v>
      </c>
    </row>
    <row r="487" s="13" customFormat="1">
      <c r="A487" s="13"/>
      <c r="B487" s="240"/>
      <c r="C487" s="241"/>
      <c r="D487" s="242" t="s">
        <v>184</v>
      </c>
      <c r="E487" s="243" t="s">
        <v>1</v>
      </c>
      <c r="F487" s="244" t="s">
        <v>1687</v>
      </c>
      <c r="G487" s="241"/>
      <c r="H487" s="243" t="s">
        <v>1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0" t="s">
        <v>184</v>
      </c>
      <c r="AU487" s="250" t="s">
        <v>87</v>
      </c>
      <c r="AV487" s="13" t="s">
        <v>85</v>
      </c>
      <c r="AW487" s="13" t="s">
        <v>32</v>
      </c>
      <c r="AX487" s="13" t="s">
        <v>77</v>
      </c>
      <c r="AY487" s="250" t="s">
        <v>175</v>
      </c>
    </row>
    <row r="488" s="14" customFormat="1">
      <c r="A488" s="14"/>
      <c r="B488" s="251"/>
      <c r="C488" s="252"/>
      <c r="D488" s="242" t="s">
        <v>184</v>
      </c>
      <c r="E488" s="253" t="s">
        <v>1</v>
      </c>
      <c r="F488" s="254" t="s">
        <v>1688</v>
      </c>
      <c r="G488" s="252"/>
      <c r="H488" s="255">
        <v>0.90300000000000002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1" t="s">
        <v>184</v>
      </c>
      <c r="AU488" s="261" t="s">
        <v>87</v>
      </c>
      <c r="AV488" s="14" t="s">
        <v>87</v>
      </c>
      <c r="AW488" s="14" t="s">
        <v>32</v>
      </c>
      <c r="AX488" s="14" t="s">
        <v>77</v>
      </c>
      <c r="AY488" s="261" t="s">
        <v>175</v>
      </c>
    </row>
    <row r="489" s="14" customFormat="1">
      <c r="A489" s="14"/>
      <c r="B489" s="251"/>
      <c r="C489" s="252"/>
      <c r="D489" s="242" t="s">
        <v>184</v>
      </c>
      <c r="E489" s="253" t="s">
        <v>1</v>
      </c>
      <c r="F489" s="254" t="s">
        <v>1689</v>
      </c>
      <c r="G489" s="252"/>
      <c r="H489" s="255">
        <v>0.34000000000000002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1" t="s">
        <v>184</v>
      </c>
      <c r="AU489" s="261" t="s">
        <v>87</v>
      </c>
      <c r="AV489" s="14" t="s">
        <v>87</v>
      </c>
      <c r="AW489" s="14" t="s">
        <v>32</v>
      </c>
      <c r="AX489" s="14" t="s">
        <v>77</v>
      </c>
      <c r="AY489" s="261" t="s">
        <v>175</v>
      </c>
    </row>
    <row r="490" s="15" customFormat="1">
      <c r="A490" s="15"/>
      <c r="B490" s="262"/>
      <c r="C490" s="263"/>
      <c r="D490" s="242" t="s">
        <v>184</v>
      </c>
      <c r="E490" s="264" t="s">
        <v>1</v>
      </c>
      <c r="F490" s="265" t="s">
        <v>191</v>
      </c>
      <c r="G490" s="263"/>
      <c r="H490" s="266">
        <v>1.2430000000000001</v>
      </c>
      <c r="I490" s="267"/>
      <c r="J490" s="263"/>
      <c r="K490" s="263"/>
      <c r="L490" s="268"/>
      <c r="M490" s="269"/>
      <c r="N490" s="270"/>
      <c r="O490" s="270"/>
      <c r="P490" s="270"/>
      <c r="Q490" s="270"/>
      <c r="R490" s="270"/>
      <c r="S490" s="270"/>
      <c r="T490" s="271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72" t="s">
        <v>184</v>
      </c>
      <c r="AU490" s="272" t="s">
        <v>87</v>
      </c>
      <c r="AV490" s="15" t="s">
        <v>182</v>
      </c>
      <c r="AW490" s="15" t="s">
        <v>32</v>
      </c>
      <c r="AX490" s="15" t="s">
        <v>85</v>
      </c>
      <c r="AY490" s="272" t="s">
        <v>175</v>
      </c>
    </row>
    <row r="491" s="2" customFormat="1" ht="24.15" customHeight="1">
      <c r="A491" s="39"/>
      <c r="B491" s="40"/>
      <c r="C491" s="227" t="s">
        <v>913</v>
      </c>
      <c r="D491" s="227" t="s">
        <v>177</v>
      </c>
      <c r="E491" s="228" t="s">
        <v>1690</v>
      </c>
      <c r="F491" s="229" t="s">
        <v>1691</v>
      </c>
      <c r="G491" s="230" t="s">
        <v>180</v>
      </c>
      <c r="H491" s="231">
        <v>1.1699999999999999</v>
      </c>
      <c r="I491" s="232"/>
      <c r="J491" s="233">
        <f>ROUND(I491*H491,2)</f>
        <v>0</v>
      </c>
      <c r="K491" s="229" t="s">
        <v>181</v>
      </c>
      <c r="L491" s="45"/>
      <c r="M491" s="234" t="s">
        <v>1</v>
      </c>
      <c r="N491" s="235" t="s">
        <v>42</v>
      </c>
      <c r="O491" s="92"/>
      <c r="P491" s="236">
        <f>O491*H491</f>
        <v>0</v>
      </c>
      <c r="Q491" s="236">
        <v>0</v>
      </c>
      <c r="R491" s="236">
        <f>Q491*H491</f>
        <v>0</v>
      </c>
      <c r="S491" s="236">
        <v>0</v>
      </c>
      <c r="T491" s="23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8" t="s">
        <v>295</v>
      </c>
      <c r="AT491" s="238" t="s">
        <v>177</v>
      </c>
      <c r="AU491" s="238" t="s">
        <v>87</v>
      </c>
      <c r="AY491" s="18" t="s">
        <v>175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8" t="s">
        <v>85</v>
      </c>
      <c r="BK491" s="239">
        <f>ROUND(I491*H491,2)</f>
        <v>0</v>
      </c>
      <c r="BL491" s="18" t="s">
        <v>295</v>
      </c>
      <c r="BM491" s="238" t="s">
        <v>1692</v>
      </c>
    </row>
    <row r="492" s="13" customFormat="1">
      <c r="A492" s="13"/>
      <c r="B492" s="240"/>
      <c r="C492" s="241"/>
      <c r="D492" s="242" t="s">
        <v>184</v>
      </c>
      <c r="E492" s="243" t="s">
        <v>1</v>
      </c>
      <c r="F492" s="244" t="s">
        <v>618</v>
      </c>
      <c r="G492" s="241"/>
      <c r="H492" s="243" t="s">
        <v>1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0" t="s">
        <v>184</v>
      </c>
      <c r="AU492" s="250" t="s">
        <v>87</v>
      </c>
      <c r="AV492" s="13" t="s">
        <v>85</v>
      </c>
      <c r="AW492" s="13" t="s">
        <v>32</v>
      </c>
      <c r="AX492" s="13" t="s">
        <v>77</v>
      </c>
      <c r="AY492" s="250" t="s">
        <v>175</v>
      </c>
    </row>
    <row r="493" s="14" customFormat="1">
      <c r="A493" s="14"/>
      <c r="B493" s="251"/>
      <c r="C493" s="252"/>
      <c r="D493" s="242" t="s">
        <v>184</v>
      </c>
      <c r="E493" s="253" t="s">
        <v>1</v>
      </c>
      <c r="F493" s="254" t="s">
        <v>1676</v>
      </c>
      <c r="G493" s="252"/>
      <c r="H493" s="255">
        <v>1.1699999999999999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1" t="s">
        <v>184</v>
      </c>
      <c r="AU493" s="261" t="s">
        <v>87</v>
      </c>
      <c r="AV493" s="14" t="s">
        <v>87</v>
      </c>
      <c r="AW493" s="14" t="s">
        <v>32</v>
      </c>
      <c r="AX493" s="14" t="s">
        <v>85</v>
      </c>
      <c r="AY493" s="261" t="s">
        <v>175</v>
      </c>
    </row>
    <row r="494" s="2" customFormat="1" ht="24.15" customHeight="1">
      <c r="A494" s="39"/>
      <c r="B494" s="40"/>
      <c r="C494" s="291" t="s">
        <v>918</v>
      </c>
      <c r="D494" s="291" t="s">
        <v>587</v>
      </c>
      <c r="E494" s="292" t="s">
        <v>602</v>
      </c>
      <c r="F494" s="293" t="s">
        <v>603</v>
      </c>
      <c r="G494" s="294" t="s">
        <v>180</v>
      </c>
      <c r="H494" s="295">
        <v>1.4630000000000001</v>
      </c>
      <c r="I494" s="296"/>
      <c r="J494" s="297">
        <f>ROUND(I494*H494,2)</f>
        <v>0</v>
      </c>
      <c r="K494" s="293" t="s">
        <v>181</v>
      </c>
      <c r="L494" s="298"/>
      <c r="M494" s="299" t="s">
        <v>1</v>
      </c>
      <c r="N494" s="300" t="s">
        <v>42</v>
      </c>
      <c r="O494" s="92"/>
      <c r="P494" s="236">
        <f>O494*H494</f>
        <v>0</v>
      </c>
      <c r="Q494" s="236">
        <v>0.00029999999999999997</v>
      </c>
      <c r="R494" s="236">
        <f>Q494*H494</f>
        <v>0.00043889999999999999</v>
      </c>
      <c r="S494" s="236">
        <v>0</v>
      </c>
      <c r="T494" s="237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8" t="s">
        <v>413</v>
      </c>
      <c r="AT494" s="238" t="s">
        <v>587</v>
      </c>
      <c r="AU494" s="238" t="s">
        <v>87</v>
      </c>
      <c r="AY494" s="18" t="s">
        <v>175</v>
      </c>
      <c r="BE494" s="239">
        <f>IF(N494="základní",J494,0)</f>
        <v>0</v>
      </c>
      <c r="BF494" s="239">
        <f>IF(N494="snížená",J494,0)</f>
        <v>0</v>
      </c>
      <c r="BG494" s="239">
        <f>IF(N494="zákl. přenesená",J494,0)</f>
        <v>0</v>
      </c>
      <c r="BH494" s="239">
        <f>IF(N494="sníž. přenesená",J494,0)</f>
        <v>0</v>
      </c>
      <c r="BI494" s="239">
        <f>IF(N494="nulová",J494,0)</f>
        <v>0</v>
      </c>
      <c r="BJ494" s="18" t="s">
        <v>85</v>
      </c>
      <c r="BK494" s="239">
        <f>ROUND(I494*H494,2)</f>
        <v>0</v>
      </c>
      <c r="BL494" s="18" t="s">
        <v>295</v>
      </c>
      <c r="BM494" s="238" t="s">
        <v>1693</v>
      </c>
    </row>
    <row r="495" s="13" customFormat="1">
      <c r="A495" s="13"/>
      <c r="B495" s="240"/>
      <c r="C495" s="241"/>
      <c r="D495" s="242" t="s">
        <v>184</v>
      </c>
      <c r="E495" s="243" t="s">
        <v>1</v>
      </c>
      <c r="F495" s="244" t="s">
        <v>618</v>
      </c>
      <c r="G495" s="241"/>
      <c r="H495" s="243" t="s">
        <v>1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0" t="s">
        <v>184</v>
      </c>
      <c r="AU495" s="250" t="s">
        <v>87</v>
      </c>
      <c r="AV495" s="13" t="s">
        <v>85</v>
      </c>
      <c r="AW495" s="13" t="s">
        <v>32</v>
      </c>
      <c r="AX495" s="13" t="s">
        <v>77</v>
      </c>
      <c r="AY495" s="250" t="s">
        <v>175</v>
      </c>
    </row>
    <row r="496" s="14" customFormat="1">
      <c r="A496" s="14"/>
      <c r="B496" s="251"/>
      <c r="C496" s="252"/>
      <c r="D496" s="242" t="s">
        <v>184</v>
      </c>
      <c r="E496" s="253" t="s">
        <v>1</v>
      </c>
      <c r="F496" s="254" t="s">
        <v>1676</v>
      </c>
      <c r="G496" s="252"/>
      <c r="H496" s="255">
        <v>1.1699999999999999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1" t="s">
        <v>184</v>
      </c>
      <c r="AU496" s="261" t="s">
        <v>87</v>
      </c>
      <c r="AV496" s="14" t="s">
        <v>87</v>
      </c>
      <c r="AW496" s="14" t="s">
        <v>32</v>
      </c>
      <c r="AX496" s="14" t="s">
        <v>85</v>
      </c>
      <c r="AY496" s="261" t="s">
        <v>175</v>
      </c>
    </row>
    <row r="497" s="14" customFormat="1">
      <c r="A497" s="14"/>
      <c r="B497" s="251"/>
      <c r="C497" s="252"/>
      <c r="D497" s="242" t="s">
        <v>184</v>
      </c>
      <c r="E497" s="252"/>
      <c r="F497" s="254" t="s">
        <v>1677</v>
      </c>
      <c r="G497" s="252"/>
      <c r="H497" s="255">
        <v>1.4630000000000001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1" t="s">
        <v>184</v>
      </c>
      <c r="AU497" s="261" t="s">
        <v>87</v>
      </c>
      <c r="AV497" s="14" t="s">
        <v>87</v>
      </c>
      <c r="AW497" s="14" t="s">
        <v>4</v>
      </c>
      <c r="AX497" s="14" t="s">
        <v>85</v>
      </c>
      <c r="AY497" s="261" t="s">
        <v>175</v>
      </c>
    </row>
    <row r="498" s="2" customFormat="1" ht="24.15" customHeight="1">
      <c r="A498" s="39"/>
      <c r="B498" s="40"/>
      <c r="C498" s="227" t="s">
        <v>924</v>
      </c>
      <c r="D498" s="227" t="s">
        <v>177</v>
      </c>
      <c r="E498" s="228" t="s">
        <v>1694</v>
      </c>
      <c r="F498" s="229" t="s">
        <v>1695</v>
      </c>
      <c r="G498" s="230" t="s">
        <v>378</v>
      </c>
      <c r="H498" s="231">
        <v>0.024</v>
      </c>
      <c r="I498" s="232"/>
      <c r="J498" s="233">
        <f>ROUND(I498*H498,2)</f>
        <v>0</v>
      </c>
      <c r="K498" s="229" t="s">
        <v>181</v>
      </c>
      <c r="L498" s="45"/>
      <c r="M498" s="234" t="s">
        <v>1</v>
      </c>
      <c r="N498" s="235" t="s">
        <v>42</v>
      </c>
      <c r="O498" s="92"/>
      <c r="P498" s="236">
        <f>O498*H498</f>
        <v>0</v>
      </c>
      <c r="Q498" s="236">
        <v>0</v>
      </c>
      <c r="R498" s="236">
        <f>Q498*H498</f>
        <v>0</v>
      </c>
      <c r="S498" s="236">
        <v>0</v>
      </c>
      <c r="T498" s="23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8" t="s">
        <v>295</v>
      </c>
      <c r="AT498" s="238" t="s">
        <v>177</v>
      </c>
      <c r="AU498" s="238" t="s">
        <v>87</v>
      </c>
      <c r="AY498" s="18" t="s">
        <v>175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8" t="s">
        <v>85</v>
      </c>
      <c r="BK498" s="239">
        <f>ROUND(I498*H498,2)</f>
        <v>0</v>
      </c>
      <c r="BL498" s="18" t="s">
        <v>295</v>
      </c>
      <c r="BM498" s="238" t="s">
        <v>1696</v>
      </c>
    </row>
    <row r="499" s="12" customFormat="1" ht="22.8" customHeight="1">
      <c r="A499" s="12"/>
      <c r="B499" s="211"/>
      <c r="C499" s="212"/>
      <c r="D499" s="213" t="s">
        <v>76</v>
      </c>
      <c r="E499" s="225" t="s">
        <v>418</v>
      </c>
      <c r="F499" s="225" t="s">
        <v>419</v>
      </c>
      <c r="G499" s="212"/>
      <c r="H499" s="212"/>
      <c r="I499" s="215"/>
      <c r="J499" s="226">
        <f>BK499</f>
        <v>0</v>
      </c>
      <c r="K499" s="212"/>
      <c r="L499" s="217"/>
      <c r="M499" s="218"/>
      <c r="N499" s="219"/>
      <c r="O499" s="219"/>
      <c r="P499" s="220">
        <f>SUM(P500:P506)</f>
        <v>0</v>
      </c>
      <c r="Q499" s="219"/>
      <c r="R499" s="220">
        <f>SUM(R500:R506)</f>
        <v>0.0021294</v>
      </c>
      <c r="S499" s="219"/>
      <c r="T499" s="221">
        <f>SUM(T500:T506)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22" t="s">
        <v>87</v>
      </c>
      <c r="AT499" s="223" t="s">
        <v>76</v>
      </c>
      <c r="AU499" s="223" t="s">
        <v>85</v>
      </c>
      <c r="AY499" s="222" t="s">
        <v>175</v>
      </c>
      <c r="BK499" s="224">
        <f>SUM(BK500:BK506)</f>
        <v>0</v>
      </c>
    </row>
    <row r="500" s="2" customFormat="1" ht="33" customHeight="1">
      <c r="A500" s="39"/>
      <c r="B500" s="40"/>
      <c r="C500" s="227" t="s">
        <v>929</v>
      </c>
      <c r="D500" s="227" t="s">
        <v>177</v>
      </c>
      <c r="E500" s="228" t="s">
        <v>1697</v>
      </c>
      <c r="F500" s="229" t="s">
        <v>1698</v>
      </c>
      <c r="G500" s="230" t="s">
        <v>180</v>
      </c>
      <c r="H500" s="231">
        <v>1.1699999999999999</v>
      </c>
      <c r="I500" s="232"/>
      <c r="J500" s="233">
        <f>ROUND(I500*H500,2)</f>
        <v>0</v>
      </c>
      <c r="K500" s="229" t="s">
        <v>181</v>
      </c>
      <c r="L500" s="45"/>
      <c r="M500" s="234" t="s">
        <v>1</v>
      </c>
      <c r="N500" s="235" t="s">
        <v>42</v>
      </c>
      <c r="O500" s="92"/>
      <c r="P500" s="236">
        <f>O500*H500</f>
        <v>0</v>
      </c>
      <c r="Q500" s="236">
        <v>0.00116</v>
      </c>
      <c r="R500" s="236">
        <f>Q500*H500</f>
        <v>0.0013572</v>
      </c>
      <c r="S500" s="236">
        <v>0</v>
      </c>
      <c r="T500" s="23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8" t="s">
        <v>295</v>
      </c>
      <c r="AT500" s="238" t="s">
        <v>177</v>
      </c>
      <c r="AU500" s="238" t="s">
        <v>87</v>
      </c>
      <c r="AY500" s="18" t="s">
        <v>175</v>
      </c>
      <c r="BE500" s="239">
        <f>IF(N500="základní",J500,0)</f>
        <v>0</v>
      </c>
      <c r="BF500" s="239">
        <f>IF(N500="snížená",J500,0)</f>
        <v>0</v>
      </c>
      <c r="BG500" s="239">
        <f>IF(N500="zákl. přenesená",J500,0)</f>
        <v>0</v>
      </c>
      <c r="BH500" s="239">
        <f>IF(N500="sníž. přenesená",J500,0)</f>
        <v>0</v>
      </c>
      <c r="BI500" s="239">
        <f>IF(N500="nulová",J500,0)</f>
        <v>0</v>
      </c>
      <c r="BJ500" s="18" t="s">
        <v>85</v>
      </c>
      <c r="BK500" s="239">
        <f>ROUND(I500*H500,2)</f>
        <v>0</v>
      </c>
      <c r="BL500" s="18" t="s">
        <v>295</v>
      </c>
      <c r="BM500" s="238" t="s">
        <v>1699</v>
      </c>
    </row>
    <row r="501" s="13" customFormat="1">
      <c r="A501" s="13"/>
      <c r="B501" s="240"/>
      <c r="C501" s="241"/>
      <c r="D501" s="242" t="s">
        <v>184</v>
      </c>
      <c r="E501" s="243" t="s">
        <v>1</v>
      </c>
      <c r="F501" s="244" t="s">
        <v>1670</v>
      </c>
      <c r="G501" s="241"/>
      <c r="H501" s="243" t="s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0" t="s">
        <v>184</v>
      </c>
      <c r="AU501" s="250" t="s">
        <v>87</v>
      </c>
      <c r="AV501" s="13" t="s">
        <v>85</v>
      </c>
      <c r="AW501" s="13" t="s">
        <v>32</v>
      </c>
      <c r="AX501" s="13" t="s">
        <v>77</v>
      </c>
      <c r="AY501" s="250" t="s">
        <v>175</v>
      </c>
    </row>
    <row r="502" s="13" customFormat="1">
      <c r="A502" s="13"/>
      <c r="B502" s="240"/>
      <c r="C502" s="241"/>
      <c r="D502" s="242" t="s">
        <v>184</v>
      </c>
      <c r="E502" s="243" t="s">
        <v>1</v>
      </c>
      <c r="F502" s="244" t="s">
        <v>1671</v>
      </c>
      <c r="G502" s="241"/>
      <c r="H502" s="243" t="s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0" t="s">
        <v>184</v>
      </c>
      <c r="AU502" s="250" t="s">
        <v>87</v>
      </c>
      <c r="AV502" s="13" t="s">
        <v>85</v>
      </c>
      <c r="AW502" s="13" t="s">
        <v>32</v>
      </c>
      <c r="AX502" s="13" t="s">
        <v>77</v>
      </c>
      <c r="AY502" s="250" t="s">
        <v>175</v>
      </c>
    </row>
    <row r="503" s="14" customFormat="1">
      <c r="A503" s="14"/>
      <c r="B503" s="251"/>
      <c r="C503" s="252"/>
      <c r="D503" s="242" t="s">
        <v>184</v>
      </c>
      <c r="E503" s="253" t="s">
        <v>1</v>
      </c>
      <c r="F503" s="254" t="s">
        <v>1409</v>
      </c>
      <c r="G503" s="252"/>
      <c r="H503" s="255">
        <v>1.1699999999999999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184</v>
      </c>
      <c r="AU503" s="261" t="s">
        <v>87</v>
      </c>
      <c r="AV503" s="14" t="s">
        <v>87</v>
      </c>
      <c r="AW503" s="14" t="s">
        <v>32</v>
      </c>
      <c r="AX503" s="14" t="s">
        <v>85</v>
      </c>
      <c r="AY503" s="261" t="s">
        <v>175</v>
      </c>
    </row>
    <row r="504" s="2" customFormat="1" ht="24.15" customHeight="1">
      <c r="A504" s="39"/>
      <c r="B504" s="40"/>
      <c r="C504" s="291" t="s">
        <v>934</v>
      </c>
      <c r="D504" s="291" t="s">
        <v>587</v>
      </c>
      <c r="E504" s="292" t="s">
        <v>1700</v>
      </c>
      <c r="F504" s="293" t="s">
        <v>1701</v>
      </c>
      <c r="G504" s="294" t="s">
        <v>180</v>
      </c>
      <c r="H504" s="295">
        <v>1.2869999999999999</v>
      </c>
      <c r="I504" s="296"/>
      <c r="J504" s="297">
        <f>ROUND(I504*H504,2)</f>
        <v>0</v>
      </c>
      <c r="K504" s="293" t="s">
        <v>181</v>
      </c>
      <c r="L504" s="298"/>
      <c r="M504" s="299" t="s">
        <v>1</v>
      </c>
      <c r="N504" s="300" t="s">
        <v>42</v>
      </c>
      <c r="O504" s="92"/>
      <c r="P504" s="236">
        <f>O504*H504</f>
        <v>0</v>
      </c>
      <c r="Q504" s="236">
        <v>0.00059999999999999995</v>
      </c>
      <c r="R504" s="236">
        <f>Q504*H504</f>
        <v>0.0007721999999999999</v>
      </c>
      <c r="S504" s="236">
        <v>0</v>
      </c>
      <c r="T504" s="23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8" t="s">
        <v>413</v>
      </c>
      <c r="AT504" s="238" t="s">
        <v>587</v>
      </c>
      <c r="AU504" s="238" t="s">
        <v>87</v>
      </c>
      <c r="AY504" s="18" t="s">
        <v>175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8" t="s">
        <v>85</v>
      </c>
      <c r="BK504" s="239">
        <f>ROUND(I504*H504,2)</f>
        <v>0</v>
      </c>
      <c r="BL504" s="18" t="s">
        <v>295</v>
      </c>
      <c r="BM504" s="238" t="s">
        <v>1702</v>
      </c>
    </row>
    <row r="505" s="14" customFormat="1">
      <c r="A505" s="14"/>
      <c r="B505" s="251"/>
      <c r="C505" s="252"/>
      <c r="D505" s="242" t="s">
        <v>184</v>
      </c>
      <c r="E505" s="253" t="s">
        <v>1</v>
      </c>
      <c r="F505" s="254" t="s">
        <v>1676</v>
      </c>
      <c r="G505" s="252"/>
      <c r="H505" s="255">
        <v>1.1699999999999999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1" t="s">
        <v>184</v>
      </c>
      <c r="AU505" s="261" t="s">
        <v>87</v>
      </c>
      <c r="AV505" s="14" t="s">
        <v>87</v>
      </c>
      <c r="AW505" s="14" t="s">
        <v>32</v>
      </c>
      <c r="AX505" s="14" t="s">
        <v>85</v>
      </c>
      <c r="AY505" s="261" t="s">
        <v>175</v>
      </c>
    </row>
    <row r="506" s="14" customFormat="1">
      <c r="A506" s="14"/>
      <c r="B506" s="251"/>
      <c r="C506" s="252"/>
      <c r="D506" s="242" t="s">
        <v>184</v>
      </c>
      <c r="E506" s="252"/>
      <c r="F506" s="254" t="s">
        <v>1703</v>
      </c>
      <c r="G506" s="252"/>
      <c r="H506" s="255">
        <v>1.2869999999999999</v>
      </c>
      <c r="I506" s="256"/>
      <c r="J506" s="252"/>
      <c r="K506" s="252"/>
      <c r="L506" s="257"/>
      <c r="M506" s="258"/>
      <c r="N506" s="259"/>
      <c r="O506" s="259"/>
      <c r="P506" s="259"/>
      <c r="Q506" s="259"/>
      <c r="R506" s="259"/>
      <c r="S506" s="259"/>
      <c r="T506" s="26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1" t="s">
        <v>184</v>
      </c>
      <c r="AU506" s="261" t="s">
        <v>87</v>
      </c>
      <c r="AV506" s="14" t="s">
        <v>87</v>
      </c>
      <c r="AW506" s="14" t="s">
        <v>4</v>
      </c>
      <c r="AX506" s="14" t="s">
        <v>85</v>
      </c>
      <c r="AY506" s="261" t="s">
        <v>175</v>
      </c>
    </row>
    <row r="507" s="12" customFormat="1" ht="22.8" customHeight="1">
      <c r="A507" s="12"/>
      <c r="B507" s="211"/>
      <c r="C507" s="212"/>
      <c r="D507" s="213" t="s">
        <v>76</v>
      </c>
      <c r="E507" s="225" t="s">
        <v>463</v>
      </c>
      <c r="F507" s="225" t="s">
        <v>464</v>
      </c>
      <c r="G507" s="212"/>
      <c r="H507" s="212"/>
      <c r="I507" s="215"/>
      <c r="J507" s="226">
        <f>BK507</f>
        <v>0</v>
      </c>
      <c r="K507" s="212"/>
      <c r="L507" s="217"/>
      <c r="M507" s="218"/>
      <c r="N507" s="219"/>
      <c r="O507" s="219"/>
      <c r="P507" s="220">
        <f>SUM(P508:P533)</f>
        <v>0</v>
      </c>
      <c r="Q507" s="219"/>
      <c r="R507" s="220">
        <f>SUM(R508:R533)</f>
        <v>0.18599057999999999</v>
      </c>
      <c r="S507" s="219"/>
      <c r="T507" s="221">
        <f>SUM(T508:T533)</f>
        <v>0.054525499999999998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22" t="s">
        <v>87</v>
      </c>
      <c r="AT507" s="223" t="s">
        <v>76</v>
      </c>
      <c r="AU507" s="223" t="s">
        <v>85</v>
      </c>
      <c r="AY507" s="222" t="s">
        <v>175</v>
      </c>
      <c r="BK507" s="224">
        <f>SUM(BK508:BK533)</f>
        <v>0</v>
      </c>
    </row>
    <row r="508" s="2" customFormat="1" ht="16.5" customHeight="1">
      <c r="A508" s="39"/>
      <c r="B508" s="40"/>
      <c r="C508" s="227" t="s">
        <v>939</v>
      </c>
      <c r="D508" s="227" t="s">
        <v>177</v>
      </c>
      <c r="E508" s="228" t="s">
        <v>1704</v>
      </c>
      <c r="F508" s="229" t="s">
        <v>1705</v>
      </c>
      <c r="G508" s="230" t="s">
        <v>303</v>
      </c>
      <c r="H508" s="231">
        <v>32.649999999999999</v>
      </c>
      <c r="I508" s="232"/>
      <c r="J508" s="233">
        <f>ROUND(I508*H508,2)</f>
        <v>0</v>
      </c>
      <c r="K508" s="229" t="s">
        <v>181</v>
      </c>
      <c r="L508" s="45"/>
      <c r="M508" s="234" t="s">
        <v>1</v>
      </c>
      <c r="N508" s="235" t="s">
        <v>42</v>
      </c>
      <c r="O508" s="92"/>
      <c r="P508" s="236">
        <f>O508*H508</f>
        <v>0</v>
      </c>
      <c r="Q508" s="236">
        <v>0</v>
      </c>
      <c r="R508" s="236">
        <f>Q508*H508</f>
        <v>0</v>
      </c>
      <c r="S508" s="236">
        <v>0.00167</v>
      </c>
      <c r="T508" s="237">
        <f>S508*H508</f>
        <v>0.054525499999999998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8" t="s">
        <v>295</v>
      </c>
      <c r="AT508" s="238" t="s">
        <v>177</v>
      </c>
      <c r="AU508" s="238" t="s">
        <v>87</v>
      </c>
      <c r="AY508" s="18" t="s">
        <v>175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8" t="s">
        <v>85</v>
      </c>
      <c r="BK508" s="239">
        <f>ROUND(I508*H508,2)</f>
        <v>0</v>
      </c>
      <c r="BL508" s="18" t="s">
        <v>295</v>
      </c>
      <c r="BM508" s="238" t="s">
        <v>1706</v>
      </c>
    </row>
    <row r="509" s="13" customFormat="1">
      <c r="A509" s="13"/>
      <c r="B509" s="240"/>
      <c r="C509" s="241"/>
      <c r="D509" s="242" t="s">
        <v>184</v>
      </c>
      <c r="E509" s="243" t="s">
        <v>1</v>
      </c>
      <c r="F509" s="244" t="s">
        <v>1707</v>
      </c>
      <c r="G509" s="241"/>
      <c r="H509" s="243" t="s">
        <v>1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0" t="s">
        <v>184</v>
      </c>
      <c r="AU509" s="250" t="s">
        <v>87</v>
      </c>
      <c r="AV509" s="13" t="s">
        <v>85</v>
      </c>
      <c r="AW509" s="13" t="s">
        <v>32</v>
      </c>
      <c r="AX509" s="13" t="s">
        <v>77</v>
      </c>
      <c r="AY509" s="250" t="s">
        <v>175</v>
      </c>
    </row>
    <row r="510" s="13" customFormat="1">
      <c r="A510" s="13"/>
      <c r="B510" s="240"/>
      <c r="C510" s="241"/>
      <c r="D510" s="242" t="s">
        <v>184</v>
      </c>
      <c r="E510" s="243" t="s">
        <v>1</v>
      </c>
      <c r="F510" s="244" t="s">
        <v>1708</v>
      </c>
      <c r="G510" s="241"/>
      <c r="H510" s="243" t="s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0" t="s">
        <v>184</v>
      </c>
      <c r="AU510" s="250" t="s">
        <v>87</v>
      </c>
      <c r="AV510" s="13" t="s">
        <v>85</v>
      </c>
      <c r="AW510" s="13" t="s">
        <v>32</v>
      </c>
      <c r="AX510" s="13" t="s">
        <v>77</v>
      </c>
      <c r="AY510" s="250" t="s">
        <v>175</v>
      </c>
    </row>
    <row r="511" s="14" customFormat="1">
      <c r="A511" s="14"/>
      <c r="B511" s="251"/>
      <c r="C511" s="252"/>
      <c r="D511" s="242" t="s">
        <v>184</v>
      </c>
      <c r="E511" s="253" t="s">
        <v>1</v>
      </c>
      <c r="F511" s="254" t="s">
        <v>1484</v>
      </c>
      <c r="G511" s="252"/>
      <c r="H511" s="255">
        <v>6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1" t="s">
        <v>184</v>
      </c>
      <c r="AU511" s="261" t="s">
        <v>87</v>
      </c>
      <c r="AV511" s="14" t="s">
        <v>87</v>
      </c>
      <c r="AW511" s="14" t="s">
        <v>32</v>
      </c>
      <c r="AX511" s="14" t="s">
        <v>77</v>
      </c>
      <c r="AY511" s="261" t="s">
        <v>175</v>
      </c>
    </row>
    <row r="512" s="14" customFormat="1">
      <c r="A512" s="14"/>
      <c r="B512" s="251"/>
      <c r="C512" s="252"/>
      <c r="D512" s="242" t="s">
        <v>184</v>
      </c>
      <c r="E512" s="253" t="s">
        <v>1</v>
      </c>
      <c r="F512" s="254" t="s">
        <v>1485</v>
      </c>
      <c r="G512" s="252"/>
      <c r="H512" s="255">
        <v>5.5499999999999998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1" t="s">
        <v>184</v>
      </c>
      <c r="AU512" s="261" t="s">
        <v>87</v>
      </c>
      <c r="AV512" s="14" t="s">
        <v>87</v>
      </c>
      <c r="AW512" s="14" t="s">
        <v>32</v>
      </c>
      <c r="AX512" s="14" t="s">
        <v>77</v>
      </c>
      <c r="AY512" s="261" t="s">
        <v>175</v>
      </c>
    </row>
    <row r="513" s="14" customFormat="1">
      <c r="A513" s="14"/>
      <c r="B513" s="251"/>
      <c r="C513" s="252"/>
      <c r="D513" s="242" t="s">
        <v>184</v>
      </c>
      <c r="E513" s="253" t="s">
        <v>1</v>
      </c>
      <c r="F513" s="254" t="s">
        <v>1486</v>
      </c>
      <c r="G513" s="252"/>
      <c r="H513" s="255">
        <v>1.75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1" t="s">
        <v>184</v>
      </c>
      <c r="AU513" s="261" t="s">
        <v>87</v>
      </c>
      <c r="AV513" s="14" t="s">
        <v>87</v>
      </c>
      <c r="AW513" s="14" t="s">
        <v>32</v>
      </c>
      <c r="AX513" s="14" t="s">
        <v>77</v>
      </c>
      <c r="AY513" s="261" t="s">
        <v>175</v>
      </c>
    </row>
    <row r="514" s="14" customFormat="1">
      <c r="A514" s="14"/>
      <c r="B514" s="251"/>
      <c r="C514" s="252"/>
      <c r="D514" s="242" t="s">
        <v>184</v>
      </c>
      <c r="E514" s="253" t="s">
        <v>1</v>
      </c>
      <c r="F514" s="254" t="s">
        <v>1487</v>
      </c>
      <c r="G514" s="252"/>
      <c r="H514" s="255">
        <v>17.5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1" t="s">
        <v>184</v>
      </c>
      <c r="AU514" s="261" t="s">
        <v>87</v>
      </c>
      <c r="AV514" s="14" t="s">
        <v>87</v>
      </c>
      <c r="AW514" s="14" t="s">
        <v>32</v>
      </c>
      <c r="AX514" s="14" t="s">
        <v>77</v>
      </c>
      <c r="AY514" s="261" t="s">
        <v>175</v>
      </c>
    </row>
    <row r="515" s="14" customFormat="1">
      <c r="A515" s="14"/>
      <c r="B515" s="251"/>
      <c r="C515" s="252"/>
      <c r="D515" s="242" t="s">
        <v>184</v>
      </c>
      <c r="E515" s="253" t="s">
        <v>1</v>
      </c>
      <c r="F515" s="254" t="s">
        <v>1488</v>
      </c>
      <c r="G515" s="252"/>
      <c r="H515" s="255">
        <v>0.94999999999999996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1" t="s">
        <v>184</v>
      </c>
      <c r="AU515" s="261" t="s">
        <v>87</v>
      </c>
      <c r="AV515" s="14" t="s">
        <v>87</v>
      </c>
      <c r="AW515" s="14" t="s">
        <v>32</v>
      </c>
      <c r="AX515" s="14" t="s">
        <v>77</v>
      </c>
      <c r="AY515" s="261" t="s">
        <v>175</v>
      </c>
    </row>
    <row r="516" s="14" customFormat="1">
      <c r="A516" s="14"/>
      <c r="B516" s="251"/>
      <c r="C516" s="252"/>
      <c r="D516" s="242" t="s">
        <v>184</v>
      </c>
      <c r="E516" s="253" t="s">
        <v>1</v>
      </c>
      <c r="F516" s="254" t="s">
        <v>1489</v>
      </c>
      <c r="G516" s="252"/>
      <c r="H516" s="255">
        <v>0.90000000000000002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1" t="s">
        <v>184</v>
      </c>
      <c r="AU516" s="261" t="s">
        <v>87</v>
      </c>
      <c r="AV516" s="14" t="s">
        <v>87</v>
      </c>
      <c r="AW516" s="14" t="s">
        <v>32</v>
      </c>
      <c r="AX516" s="14" t="s">
        <v>77</v>
      </c>
      <c r="AY516" s="261" t="s">
        <v>175</v>
      </c>
    </row>
    <row r="517" s="15" customFormat="1">
      <c r="A517" s="15"/>
      <c r="B517" s="262"/>
      <c r="C517" s="263"/>
      <c r="D517" s="242" t="s">
        <v>184</v>
      </c>
      <c r="E517" s="264" t="s">
        <v>1</v>
      </c>
      <c r="F517" s="265" t="s">
        <v>191</v>
      </c>
      <c r="G517" s="263"/>
      <c r="H517" s="266">
        <v>32.649999999999999</v>
      </c>
      <c r="I517" s="267"/>
      <c r="J517" s="263"/>
      <c r="K517" s="263"/>
      <c r="L517" s="268"/>
      <c r="M517" s="269"/>
      <c r="N517" s="270"/>
      <c r="O517" s="270"/>
      <c r="P517" s="270"/>
      <c r="Q517" s="270"/>
      <c r="R517" s="270"/>
      <c r="S517" s="270"/>
      <c r="T517" s="271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2" t="s">
        <v>184</v>
      </c>
      <c r="AU517" s="272" t="s">
        <v>87</v>
      </c>
      <c r="AV517" s="15" t="s">
        <v>182</v>
      </c>
      <c r="AW517" s="15" t="s">
        <v>32</v>
      </c>
      <c r="AX517" s="15" t="s">
        <v>85</v>
      </c>
      <c r="AY517" s="272" t="s">
        <v>175</v>
      </c>
    </row>
    <row r="518" s="2" customFormat="1" ht="33" customHeight="1">
      <c r="A518" s="39"/>
      <c r="B518" s="40"/>
      <c r="C518" s="227" t="s">
        <v>947</v>
      </c>
      <c r="D518" s="227" t="s">
        <v>177</v>
      </c>
      <c r="E518" s="228" t="s">
        <v>1709</v>
      </c>
      <c r="F518" s="229" t="s">
        <v>1710</v>
      </c>
      <c r="G518" s="230" t="s">
        <v>180</v>
      </c>
      <c r="H518" s="231">
        <v>3.403</v>
      </c>
      <c r="I518" s="232"/>
      <c r="J518" s="233">
        <f>ROUND(I518*H518,2)</f>
        <v>0</v>
      </c>
      <c r="K518" s="229" t="s">
        <v>181</v>
      </c>
      <c r="L518" s="45"/>
      <c r="M518" s="234" t="s">
        <v>1</v>
      </c>
      <c r="N518" s="235" t="s">
        <v>42</v>
      </c>
      <c r="O518" s="92"/>
      <c r="P518" s="236">
        <f>O518*H518</f>
        <v>0</v>
      </c>
      <c r="Q518" s="236">
        <v>0.0066100000000000004</v>
      </c>
      <c r="R518" s="236">
        <f>Q518*H518</f>
        <v>0.022493830000000003</v>
      </c>
      <c r="S518" s="236">
        <v>0</v>
      </c>
      <c r="T518" s="237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8" t="s">
        <v>295</v>
      </c>
      <c r="AT518" s="238" t="s">
        <v>177</v>
      </c>
      <c r="AU518" s="238" t="s">
        <v>87</v>
      </c>
      <c r="AY518" s="18" t="s">
        <v>175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8" t="s">
        <v>85</v>
      </c>
      <c r="BK518" s="239">
        <f>ROUND(I518*H518,2)</f>
        <v>0</v>
      </c>
      <c r="BL518" s="18" t="s">
        <v>295</v>
      </c>
      <c r="BM518" s="238" t="s">
        <v>1711</v>
      </c>
    </row>
    <row r="519" s="13" customFormat="1">
      <c r="A519" s="13"/>
      <c r="B519" s="240"/>
      <c r="C519" s="241"/>
      <c r="D519" s="242" t="s">
        <v>184</v>
      </c>
      <c r="E519" s="243" t="s">
        <v>1</v>
      </c>
      <c r="F519" s="244" t="s">
        <v>1712</v>
      </c>
      <c r="G519" s="241"/>
      <c r="H519" s="243" t="s">
        <v>1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0" t="s">
        <v>184</v>
      </c>
      <c r="AU519" s="250" t="s">
        <v>87</v>
      </c>
      <c r="AV519" s="13" t="s">
        <v>85</v>
      </c>
      <c r="AW519" s="13" t="s">
        <v>32</v>
      </c>
      <c r="AX519" s="13" t="s">
        <v>77</v>
      </c>
      <c r="AY519" s="250" t="s">
        <v>175</v>
      </c>
    </row>
    <row r="520" s="14" customFormat="1">
      <c r="A520" s="14"/>
      <c r="B520" s="251"/>
      <c r="C520" s="252"/>
      <c r="D520" s="242" t="s">
        <v>184</v>
      </c>
      <c r="E520" s="253" t="s">
        <v>1</v>
      </c>
      <c r="F520" s="254" t="s">
        <v>1422</v>
      </c>
      <c r="G520" s="252"/>
      <c r="H520" s="255">
        <v>1.7430000000000001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1" t="s">
        <v>184</v>
      </c>
      <c r="AU520" s="261" t="s">
        <v>87</v>
      </c>
      <c r="AV520" s="14" t="s">
        <v>87</v>
      </c>
      <c r="AW520" s="14" t="s">
        <v>32</v>
      </c>
      <c r="AX520" s="14" t="s">
        <v>77</v>
      </c>
      <c r="AY520" s="261" t="s">
        <v>175</v>
      </c>
    </row>
    <row r="521" s="14" customFormat="1">
      <c r="A521" s="14"/>
      <c r="B521" s="251"/>
      <c r="C521" s="252"/>
      <c r="D521" s="242" t="s">
        <v>184</v>
      </c>
      <c r="E521" s="253" t="s">
        <v>1</v>
      </c>
      <c r="F521" s="254" t="s">
        <v>1420</v>
      </c>
      <c r="G521" s="252"/>
      <c r="H521" s="255">
        <v>1.6599999999999999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1" t="s">
        <v>184</v>
      </c>
      <c r="AU521" s="261" t="s">
        <v>87</v>
      </c>
      <c r="AV521" s="14" t="s">
        <v>87</v>
      </c>
      <c r="AW521" s="14" t="s">
        <v>32</v>
      </c>
      <c r="AX521" s="14" t="s">
        <v>77</v>
      </c>
      <c r="AY521" s="261" t="s">
        <v>175</v>
      </c>
    </row>
    <row r="522" s="15" customFormat="1">
      <c r="A522" s="15"/>
      <c r="B522" s="262"/>
      <c r="C522" s="263"/>
      <c r="D522" s="242" t="s">
        <v>184</v>
      </c>
      <c r="E522" s="264" t="s">
        <v>1</v>
      </c>
      <c r="F522" s="265" t="s">
        <v>191</v>
      </c>
      <c r="G522" s="263"/>
      <c r="H522" s="266">
        <v>3.403</v>
      </c>
      <c r="I522" s="267"/>
      <c r="J522" s="263"/>
      <c r="K522" s="263"/>
      <c r="L522" s="268"/>
      <c r="M522" s="269"/>
      <c r="N522" s="270"/>
      <c r="O522" s="270"/>
      <c r="P522" s="270"/>
      <c r="Q522" s="270"/>
      <c r="R522" s="270"/>
      <c r="S522" s="270"/>
      <c r="T522" s="271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2" t="s">
        <v>184</v>
      </c>
      <c r="AU522" s="272" t="s">
        <v>87</v>
      </c>
      <c r="AV522" s="15" t="s">
        <v>182</v>
      </c>
      <c r="AW522" s="15" t="s">
        <v>32</v>
      </c>
      <c r="AX522" s="15" t="s">
        <v>85</v>
      </c>
      <c r="AY522" s="272" t="s">
        <v>175</v>
      </c>
    </row>
    <row r="523" s="2" customFormat="1" ht="24.15" customHeight="1">
      <c r="A523" s="39"/>
      <c r="B523" s="40"/>
      <c r="C523" s="227" t="s">
        <v>952</v>
      </c>
      <c r="D523" s="227" t="s">
        <v>177</v>
      </c>
      <c r="E523" s="228" t="s">
        <v>1713</v>
      </c>
      <c r="F523" s="229" t="s">
        <v>1714</v>
      </c>
      <c r="G523" s="230" t="s">
        <v>303</v>
      </c>
      <c r="H523" s="231">
        <v>35.914999999999999</v>
      </c>
      <c r="I523" s="232"/>
      <c r="J523" s="233">
        <f>ROUND(I523*H523,2)</f>
        <v>0</v>
      </c>
      <c r="K523" s="229" t="s">
        <v>181</v>
      </c>
      <c r="L523" s="45"/>
      <c r="M523" s="234" t="s">
        <v>1</v>
      </c>
      <c r="N523" s="235" t="s">
        <v>42</v>
      </c>
      <c r="O523" s="92"/>
      <c r="P523" s="236">
        <f>O523*H523</f>
        <v>0</v>
      </c>
      <c r="Q523" s="236">
        <v>0.0042900000000000004</v>
      </c>
      <c r="R523" s="236">
        <f>Q523*H523</f>
        <v>0.15407535</v>
      </c>
      <c r="S523" s="236">
        <v>0</v>
      </c>
      <c r="T523" s="23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8" t="s">
        <v>295</v>
      </c>
      <c r="AT523" s="238" t="s">
        <v>177</v>
      </c>
      <c r="AU523" s="238" t="s">
        <v>87</v>
      </c>
      <c r="AY523" s="18" t="s">
        <v>175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8" t="s">
        <v>85</v>
      </c>
      <c r="BK523" s="239">
        <f>ROUND(I523*H523,2)</f>
        <v>0</v>
      </c>
      <c r="BL523" s="18" t="s">
        <v>295</v>
      </c>
      <c r="BM523" s="238" t="s">
        <v>1715</v>
      </c>
    </row>
    <row r="524" s="13" customFormat="1">
      <c r="A524" s="13"/>
      <c r="B524" s="240"/>
      <c r="C524" s="241"/>
      <c r="D524" s="242" t="s">
        <v>184</v>
      </c>
      <c r="E524" s="243" t="s">
        <v>1</v>
      </c>
      <c r="F524" s="244" t="s">
        <v>1716</v>
      </c>
      <c r="G524" s="241"/>
      <c r="H524" s="243" t="s">
        <v>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0" t="s">
        <v>184</v>
      </c>
      <c r="AU524" s="250" t="s">
        <v>87</v>
      </c>
      <c r="AV524" s="13" t="s">
        <v>85</v>
      </c>
      <c r="AW524" s="13" t="s">
        <v>32</v>
      </c>
      <c r="AX524" s="13" t="s">
        <v>77</v>
      </c>
      <c r="AY524" s="250" t="s">
        <v>175</v>
      </c>
    </row>
    <row r="525" s="14" customFormat="1">
      <c r="A525" s="14"/>
      <c r="B525" s="251"/>
      <c r="C525" s="252"/>
      <c r="D525" s="242" t="s">
        <v>184</v>
      </c>
      <c r="E525" s="253" t="s">
        <v>1</v>
      </c>
      <c r="F525" s="254" t="s">
        <v>1573</v>
      </c>
      <c r="G525" s="252"/>
      <c r="H525" s="255">
        <v>32.649999999999999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1" t="s">
        <v>184</v>
      </c>
      <c r="AU525" s="261" t="s">
        <v>87</v>
      </c>
      <c r="AV525" s="14" t="s">
        <v>87</v>
      </c>
      <c r="AW525" s="14" t="s">
        <v>32</v>
      </c>
      <c r="AX525" s="14" t="s">
        <v>85</v>
      </c>
      <c r="AY525" s="261" t="s">
        <v>175</v>
      </c>
    </row>
    <row r="526" s="14" customFormat="1">
      <c r="A526" s="14"/>
      <c r="B526" s="251"/>
      <c r="C526" s="252"/>
      <c r="D526" s="242" t="s">
        <v>184</v>
      </c>
      <c r="E526" s="252"/>
      <c r="F526" s="254" t="s">
        <v>1717</v>
      </c>
      <c r="G526" s="252"/>
      <c r="H526" s="255">
        <v>35.914999999999999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184</v>
      </c>
      <c r="AU526" s="261" t="s">
        <v>87</v>
      </c>
      <c r="AV526" s="14" t="s">
        <v>87</v>
      </c>
      <c r="AW526" s="14" t="s">
        <v>4</v>
      </c>
      <c r="AX526" s="14" t="s">
        <v>85</v>
      </c>
      <c r="AY526" s="261" t="s">
        <v>175</v>
      </c>
    </row>
    <row r="527" s="2" customFormat="1" ht="24.15" customHeight="1">
      <c r="A527" s="39"/>
      <c r="B527" s="40"/>
      <c r="C527" s="227" t="s">
        <v>957</v>
      </c>
      <c r="D527" s="227" t="s">
        <v>177</v>
      </c>
      <c r="E527" s="228" t="s">
        <v>1718</v>
      </c>
      <c r="F527" s="229" t="s">
        <v>1719</v>
      </c>
      <c r="G527" s="230" t="s">
        <v>303</v>
      </c>
      <c r="H527" s="231">
        <v>5.7800000000000002</v>
      </c>
      <c r="I527" s="232"/>
      <c r="J527" s="233">
        <f>ROUND(I527*H527,2)</f>
        <v>0</v>
      </c>
      <c r="K527" s="229" t="s">
        <v>271</v>
      </c>
      <c r="L527" s="45"/>
      <c r="M527" s="234" t="s">
        <v>1</v>
      </c>
      <c r="N527" s="235" t="s">
        <v>42</v>
      </c>
      <c r="O527" s="92"/>
      <c r="P527" s="236">
        <f>O527*H527</f>
        <v>0</v>
      </c>
      <c r="Q527" s="236">
        <v>0.0016299999999999999</v>
      </c>
      <c r="R527" s="236">
        <f>Q527*H527</f>
        <v>0.0094213999999999999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295</v>
      </c>
      <c r="AT527" s="238" t="s">
        <v>177</v>
      </c>
      <c r="AU527" s="238" t="s">
        <v>87</v>
      </c>
      <c r="AY527" s="18" t="s">
        <v>175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85</v>
      </c>
      <c r="BK527" s="239">
        <f>ROUND(I527*H527,2)</f>
        <v>0</v>
      </c>
      <c r="BL527" s="18" t="s">
        <v>295</v>
      </c>
      <c r="BM527" s="238" t="s">
        <v>1720</v>
      </c>
    </row>
    <row r="528" s="13" customFormat="1">
      <c r="A528" s="13"/>
      <c r="B528" s="240"/>
      <c r="C528" s="241"/>
      <c r="D528" s="242" t="s">
        <v>184</v>
      </c>
      <c r="E528" s="243" t="s">
        <v>1</v>
      </c>
      <c r="F528" s="244" t="s">
        <v>291</v>
      </c>
      <c r="G528" s="241"/>
      <c r="H528" s="243" t="s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0" t="s">
        <v>184</v>
      </c>
      <c r="AU528" s="250" t="s">
        <v>87</v>
      </c>
      <c r="AV528" s="13" t="s">
        <v>85</v>
      </c>
      <c r="AW528" s="13" t="s">
        <v>32</v>
      </c>
      <c r="AX528" s="13" t="s">
        <v>77</v>
      </c>
      <c r="AY528" s="250" t="s">
        <v>175</v>
      </c>
    </row>
    <row r="529" s="13" customFormat="1">
      <c r="A529" s="13"/>
      <c r="B529" s="240"/>
      <c r="C529" s="241"/>
      <c r="D529" s="242" t="s">
        <v>184</v>
      </c>
      <c r="E529" s="243" t="s">
        <v>1</v>
      </c>
      <c r="F529" s="244" t="s">
        <v>1721</v>
      </c>
      <c r="G529" s="241"/>
      <c r="H529" s="243" t="s">
        <v>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0" t="s">
        <v>184</v>
      </c>
      <c r="AU529" s="250" t="s">
        <v>87</v>
      </c>
      <c r="AV529" s="13" t="s">
        <v>85</v>
      </c>
      <c r="AW529" s="13" t="s">
        <v>32</v>
      </c>
      <c r="AX529" s="13" t="s">
        <v>77</v>
      </c>
      <c r="AY529" s="250" t="s">
        <v>175</v>
      </c>
    </row>
    <row r="530" s="14" customFormat="1">
      <c r="A530" s="14"/>
      <c r="B530" s="251"/>
      <c r="C530" s="252"/>
      <c r="D530" s="242" t="s">
        <v>184</v>
      </c>
      <c r="E530" s="253" t="s">
        <v>1</v>
      </c>
      <c r="F530" s="254" t="s">
        <v>1722</v>
      </c>
      <c r="G530" s="252"/>
      <c r="H530" s="255">
        <v>4.2000000000000002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1" t="s">
        <v>184</v>
      </c>
      <c r="AU530" s="261" t="s">
        <v>87</v>
      </c>
      <c r="AV530" s="14" t="s">
        <v>87</v>
      </c>
      <c r="AW530" s="14" t="s">
        <v>32</v>
      </c>
      <c r="AX530" s="14" t="s">
        <v>77</v>
      </c>
      <c r="AY530" s="261" t="s">
        <v>175</v>
      </c>
    </row>
    <row r="531" s="14" customFormat="1">
      <c r="A531" s="14"/>
      <c r="B531" s="251"/>
      <c r="C531" s="252"/>
      <c r="D531" s="242" t="s">
        <v>184</v>
      </c>
      <c r="E531" s="253" t="s">
        <v>1</v>
      </c>
      <c r="F531" s="254" t="s">
        <v>1723</v>
      </c>
      <c r="G531" s="252"/>
      <c r="H531" s="255">
        <v>1.5800000000000001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1" t="s">
        <v>184</v>
      </c>
      <c r="AU531" s="261" t="s">
        <v>87</v>
      </c>
      <c r="AV531" s="14" t="s">
        <v>87</v>
      </c>
      <c r="AW531" s="14" t="s">
        <v>32</v>
      </c>
      <c r="AX531" s="14" t="s">
        <v>77</v>
      </c>
      <c r="AY531" s="261" t="s">
        <v>175</v>
      </c>
    </row>
    <row r="532" s="15" customFormat="1">
      <c r="A532" s="15"/>
      <c r="B532" s="262"/>
      <c r="C532" s="263"/>
      <c r="D532" s="242" t="s">
        <v>184</v>
      </c>
      <c r="E532" s="264" t="s">
        <v>1</v>
      </c>
      <c r="F532" s="265" t="s">
        <v>191</v>
      </c>
      <c r="G532" s="263"/>
      <c r="H532" s="266">
        <v>5.7800000000000002</v>
      </c>
      <c r="I532" s="267"/>
      <c r="J532" s="263"/>
      <c r="K532" s="263"/>
      <c r="L532" s="268"/>
      <c r="M532" s="269"/>
      <c r="N532" s="270"/>
      <c r="O532" s="270"/>
      <c r="P532" s="270"/>
      <c r="Q532" s="270"/>
      <c r="R532" s="270"/>
      <c r="S532" s="270"/>
      <c r="T532" s="271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72" t="s">
        <v>184</v>
      </c>
      <c r="AU532" s="272" t="s">
        <v>87</v>
      </c>
      <c r="AV532" s="15" t="s">
        <v>182</v>
      </c>
      <c r="AW532" s="15" t="s">
        <v>32</v>
      </c>
      <c r="AX532" s="15" t="s">
        <v>85</v>
      </c>
      <c r="AY532" s="272" t="s">
        <v>175</v>
      </c>
    </row>
    <row r="533" s="2" customFormat="1" ht="24.15" customHeight="1">
      <c r="A533" s="39"/>
      <c r="B533" s="40"/>
      <c r="C533" s="227" t="s">
        <v>962</v>
      </c>
      <c r="D533" s="227" t="s">
        <v>177</v>
      </c>
      <c r="E533" s="228" t="s">
        <v>1724</v>
      </c>
      <c r="F533" s="229" t="s">
        <v>1725</v>
      </c>
      <c r="G533" s="230" t="s">
        <v>378</v>
      </c>
      <c r="H533" s="231">
        <v>0.186</v>
      </c>
      <c r="I533" s="232"/>
      <c r="J533" s="233">
        <f>ROUND(I533*H533,2)</f>
        <v>0</v>
      </c>
      <c r="K533" s="229" t="s">
        <v>181</v>
      </c>
      <c r="L533" s="45"/>
      <c r="M533" s="234" t="s">
        <v>1</v>
      </c>
      <c r="N533" s="235" t="s">
        <v>42</v>
      </c>
      <c r="O533" s="92"/>
      <c r="P533" s="236">
        <f>O533*H533</f>
        <v>0</v>
      </c>
      <c r="Q533" s="236">
        <v>0</v>
      </c>
      <c r="R533" s="236">
        <f>Q533*H533</f>
        <v>0</v>
      </c>
      <c r="S533" s="236">
        <v>0</v>
      </c>
      <c r="T533" s="237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8" t="s">
        <v>295</v>
      </c>
      <c r="AT533" s="238" t="s">
        <v>177</v>
      </c>
      <c r="AU533" s="238" t="s">
        <v>87</v>
      </c>
      <c r="AY533" s="18" t="s">
        <v>175</v>
      </c>
      <c r="BE533" s="239">
        <f>IF(N533="základní",J533,0)</f>
        <v>0</v>
      </c>
      <c r="BF533" s="239">
        <f>IF(N533="snížená",J533,0)</f>
        <v>0</v>
      </c>
      <c r="BG533" s="239">
        <f>IF(N533="zákl. přenesená",J533,0)</f>
        <v>0</v>
      </c>
      <c r="BH533" s="239">
        <f>IF(N533="sníž. přenesená",J533,0)</f>
        <v>0</v>
      </c>
      <c r="BI533" s="239">
        <f>IF(N533="nulová",J533,0)</f>
        <v>0</v>
      </c>
      <c r="BJ533" s="18" t="s">
        <v>85</v>
      </c>
      <c r="BK533" s="239">
        <f>ROUND(I533*H533,2)</f>
        <v>0</v>
      </c>
      <c r="BL533" s="18" t="s">
        <v>295</v>
      </c>
      <c r="BM533" s="238" t="s">
        <v>1726</v>
      </c>
    </row>
    <row r="534" s="12" customFormat="1" ht="22.8" customHeight="1">
      <c r="A534" s="12"/>
      <c r="B534" s="211"/>
      <c r="C534" s="212"/>
      <c r="D534" s="213" t="s">
        <v>76</v>
      </c>
      <c r="E534" s="225" t="s">
        <v>487</v>
      </c>
      <c r="F534" s="225" t="s">
        <v>488</v>
      </c>
      <c r="G534" s="212"/>
      <c r="H534" s="212"/>
      <c r="I534" s="215"/>
      <c r="J534" s="226">
        <f>BK534</f>
        <v>0</v>
      </c>
      <c r="K534" s="212"/>
      <c r="L534" s="217"/>
      <c r="M534" s="218"/>
      <c r="N534" s="219"/>
      <c r="O534" s="219"/>
      <c r="P534" s="220">
        <f>SUM(P535:P547)</f>
        <v>0</v>
      </c>
      <c r="Q534" s="219"/>
      <c r="R534" s="220">
        <f>SUM(R535:R547)</f>
        <v>0.39004</v>
      </c>
      <c r="S534" s="219"/>
      <c r="T534" s="221">
        <f>SUM(T535:T547)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22" t="s">
        <v>87</v>
      </c>
      <c r="AT534" s="223" t="s">
        <v>76</v>
      </c>
      <c r="AU534" s="223" t="s">
        <v>85</v>
      </c>
      <c r="AY534" s="222" t="s">
        <v>175</v>
      </c>
      <c r="BK534" s="224">
        <f>SUM(BK535:BK547)</f>
        <v>0</v>
      </c>
    </row>
    <row r="535" s="2" customFormat="1" ht="16.5" customHeight="1">
      <c r="A535" s="39"/>
      <c r="B535" s="40"/>
      <c r="C535" s="227" t="s">
        <v>965</v>
      </c>
      <c r="D535" s="227" t="s">
        <v>177</v>
      </c>
      <c r="E535" s="228" t="s">
        <v>1727</v>
      </c>
      <c r="F535" s="229" t="s">
        <v>1728</v>
      </c>
      <c r="G535" s="230" t="s">
        <v>303</v>
      </c>
      <c r="H535" s="231">
        <v>6.2999999999999998</v>
      </c>
      <c r="I535" s="232"/>
      <c r="J535" s="233">
        <f>ROUND(I535*H535,2)</f>
        <v>0</v>
      </c>
      <c r="K535" s="229" t="s">
        <v>181</v>
      </c>
      <c r="L535" s="45"/>
      <c r="M535" s="234" t="s">
        <v>1</v>
      </c>
      <c r="N535" s="235" t="s">
        <v>42</v>
      </c>
      <c r="O535" s="92"/>
      <c r="P535" s="236">
        <f>O535*H535</f>
        <v>0</v>
      </c>
      <c r="Q535" s="236">
        <v>0</v>
      </c>
      <c r="R535" s="236">
        <f>Q535*H535</f>
        <v>0</v>
      </c>
      <c r="S535" s="236">
        <v>0</v>
      </c>
      <c r="T535" s="23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8" t="s">
        <v>295</v>
      </c>
      <c r="AT535" s="238" t="s">
        <v>177</v>
      </c>
      <c r="AU535" s="238" t="s">
        <v>87</v>
      </c>
      <c r="AY535" s="18" t="s">
        <v>175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8" t="s">
        <v>85</v>
      </c>
      <c r="BK535" s="239">
        <f>ROUND(I535*H535,2)</f>
        <v>0</v>
      </c>
      <c r="BL535" s="18" t="s">
        <v>295</v>
      </c>
      <c r="BM535" s="238" t="s">
        <v>1729</v>
      </c>
    </row>
    <row r="536" s="13" customFormat="1">
      <c r="A536" s="13"/>
      <c r="B536" s="240"/>
      <c r="C536" s="241"/>
      <c r="D536" s="242" t="s">
        <v>184</v>
      </c>
      <c r="E536" s="243" t="s">
        <v>1</v>
      </c>
      <c r="F536" s="244" t="s">
        <v>1730</v>
      </c>
      <c r="G536" s="241"/>
      <c r="H536" s="243" t="s">
        <v>1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0" t="s">
        <v>184</v>
      </c>
      <c r="AU536" s="250" t="s">
        <v>87</v>
      </c>
      <c r="AV536" s="13" t="s">
        <v>85</v>
      </c>
      <c r="AW536" s="13" t="s">
        <v>32</v>
      </c>
      <c r="AX536" s="13" t="s">
        <v>77</v>
      </c>
      <c r="AY536" s="250" t="s">
        <v>175</v>
      </c>
    </row>
    <row r="537" s="14" customFormat="1">
      <c r="A537" s="14"/>
      <c r="B537" s="251"/>
      <c r="C537" s="252"/>
      <c r="D537" s="242" t="s">
        <v>184</v>
      </c>
      <c r="E537" s="253" t="s">
        <v>1</v>
      </c>
      <c r="F537" s="254" t="s">
        <v>1731</v>
      </c>
      <c r="G537" s="252"/>
      <c r="H537" s="255">
        <v>6.2999999999999998</v>
      </c>
      <c r="I537" s="256"/>
      <c r="J537" s="252"/>
      <c r="K537" s="252"/>
      <c r="L537" s="257"/>
      <c r="M537" s="258"/>
      <c r="N537" s="259"/>
      <c r="O537" s="259"/>
      <c r="P537" s="259"/>
      <c r="Q537" s="259"/>
      <c r="R537" s="259"/>
      <c r="S537" s="259"/>
      <c r="T537" s="26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1" t="s">
        <v>184</v>
      </c>
      <c r="AU537" s="261" t="s">
        <v>87</v>
      </c>
      <c r="AV537" s="14" t="s">
        <v>87</v>
      </c>
      <c r="AW537" s="14" t="s">
        <v>32</v>
      </c>
      <c r="AX537" s="14" t="s">
        <v>85</v>
      </c>
      <c r="AY537" s="261" t="s">
        <v>175</v>
      </c>
    </row>
    <row r="538" s="2" customFormat="1" ht="24.15" customHeight="1">
      <c r="A538" s="39"/>
      <c r="B538" s="40"/>
      <c r="C538" s="291" t="s">
        <v>977</v>
      </c>
      <c r="D538" s="291" t="s">
        <v>587</v>
      </c>
      <c r="E538" s="292" t="s">
        <v>1732</v>
      </c>
      <c r="F538" s="293" t="s">
        <v>1733</v>
      </c>
      <c r="G538" s="294" t="s">
        <v>303</v>
      </c>
      <c r="H538" s="295">
        <v>6.2999999999999998</v>
      </c>
      <c r="I538" s="296"/>
      <c r="J538" s="297">
        <f>ROUND(I538*H538,2)</f>
        <v>0</v>
      </c>
      <c r="K538" s="293" t="s">
        <v>271</v>
      </c>
      <c r="L538" s="298"/>
      <c r="M538" s="299" t="s">
        <v>1</v>
      </c>
      <c r="N538" s="300" t="s">
        <v>42</v>
      </c>
      <c r="O538" s="92"/>
      <c r="P538" s="236">
        <f>O538*H538</f>
        <v>0</v>
      </c>
      <c r="Q538" s="236">
        <v>0.060299999999999999</v>
      </c>
      <c r="R538" s="236">
        <f>Q538*H538</f>
        <v>0.37989000000000001</v>
      </c>
      <c r="S538" s="236">
        <v>0</v>
      </c>
      <c r="T538" s="237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8" t="s">
        <v>413</v>
      </c>
      <c r="AT538" s="238" t="s">
        <v>587</v>
      </c>
      <c r="AU538" s="238" t="s">
        <v>87</v>
      </c>
      <c r="AY538" s="18" t="s">
        <v>175</v>
      </c>
      <c r="BE538" s="239">
        <f>IF(N538="základní",J538,0)</f>
        <v>0</v>
      </c>
      <c r="BF538" s="239">
        <f>IF(N538="snížená",J538,0)</f>
        <v>0</v>
      </c>
      <c r="BG538" s="239">
        <f>IF(N538="zákl. přenesená",J538,0)</f>
        <v>0</v>
      </c>
      <c r="BH538" s="239">
        <f>IF(N538="sníž. přenesená",J538,0)</f>
        <v>0</v>
      </c>
      <c r="BI538" s="239">
        <f>IF(N538="nulová",J538,0)</f>
        <v>0</v>
      </c>
      <c r="BJ538" s="18" t="s">
        <v>85</v>
      </c>
      <c r="BK538" s="239">
        <f>ROUND(I538*H538,2)</f>
        <v>0</v>
      </c>
      <c r="BL538" s="18" t="s">
        <v>295</v>
      </c>
      <c r="BM538" s="238" t="s">
        <v>1734</v>
      </c>
    </row>
    <row r="539" s="2" customFormat="1">
      <c r="A539" s="39"/>
      <c r="B539" s="40"/>
      <c r="C539" s="41"/>
      <c r="D539" s="242" t="s">
        <v>273</v>
      </c>
      <c r="E539" s="41"/>
      <c r="F539" s="284" t="s">
        <v>1735</v>
      </c>
      <c r="G539" s="41"/>
      <c r="H539" s="41"/>
      <c r="I539" s="285"/>
      <c r="J539" s="41"/>
      <c r="K539" s="41"/>
      <c r="L539" s="45"/>
      <c r="M539" s="286"/>
      <c r="N539" s="287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273</v>
      </c>
      <c r="AU539" s="18" t="s">
        <v>87</v>
      </c>
    </row>
    <row r="540" s="13" customFormat="1">
      <c r="A540" s="13"/>
      <c r="B540" s="240"/>
      <c r="C540" s="241"/>
      <c r="D540" s="242" t="s">
        <v>184</v>
      </c>
      <c r="E540" s="243" t="s">
        <v>1</v>
      </c>
      <c r="F540" s="244" t="s">
        <v>1730</v>
      </c>
      <c r="G540" s="241"/>
      <c r="H540" s="243" t="s">
        <v>1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0" t="s">
        <v>184</v>
      </c>
      <c r="AU540" s="250" t="s">
        <v>87</v>
      </c>
      <c r="AV540" s="13" t="s">
        <v>85</v>
      </c>
      <c r="AW540" s="13" t="s">
        <v>32</v>
      </c>
      <c r="AX540" s="13" t="s">
        <v>77</v>
      </c>
      <c r="AY540" s="250" t="s">
        <v>175</v>
      </c>
    </row>
    <row r="541" s="14" customFormat="1">
      <c r="A541" s="14"/>
      <c r="B541" s="251"/>
      <c r="C541" s="252"/>
      <c r="D541" s="242" t="s">
        <v>184</v>
      </c>
      <c r="E541" s="253" t="s">
        <v>1</v>
      </c>
      <c r="F541" s="254" t="s">
        <v>1731</v>
      </c>
      <c r="G541" s="252"/>
      <c r="H541" s="255">
        <v>6.2999999999999998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184</v>
      </c>
      <c r="AU541" s="261" t="s">
        <v>87</v>
      </c>
      <c r="AV541" s="14" t="s">
        <v>87</v>
      </c>
      <c r="AW541" s="14" t="s">
        <v>32</v>
      </c>
      <c r="AX541" s="14" t="s">
        <v>85</v>
      </c>
      <c r="AY541" s="261" t="s">
        <v>175</v>
      </c>
    </row>
    <row r="542" s="2" customFormat="1" ht="24.15" customHeight="1">
      <c r="A542" s="39"/>
      <c r="B542" s="40"/>
      <c r="C542" s="227" t="s">
        <v>982</v>
      </c>
      <c r="D542" s="227" t="s">
        <v>177</v>
      </c>
      <c r="E542" s="228" t="s">
        <v>1736</v>
      </c>
      <c r="F542" s="229" t="s">
        <v>1737</v>
      </c>
      <c r="G542" s="230" t="s">
        <v>303</v>
      </c>
      <c r="H542" s="231">
        <v>3.5</v>
      </c>
      <c r="I542" s="232"/>
      <c r="J542" s="233">
        <f>ROUND(I542*H542,2)</f>
        <v>0</v>
      </c>
      <c r="K542" s="229" t="s">
        <v>181</v>
      </c>
      <c r="L542" s="45"/>
      <c r="M542" s="234" t="s">
        <v>1</v>
      </c>
      <c r="N542" s="235" t="s">
        <v>42</v>
      </c>
      <c r="O542" s="92"/>
      <c r="P542" s="236">
        <f>O542*H542</f>
        <v>0</v>
      </c>
      <c r="Q542" s="236">
        <v>0</v>
      </c>
      <c r="R542" s="236">
        <f>Q542*H542</f>
        <v>0</v>
      </c>
      <c r="S542" s="236">
        <v>0</v>
      </c>
      <c r="T542" s="237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8" t="s">
        <v>295</v>
      </c>
      <c r="AT542" s="238" t="s">
        <v>177</v>
      </c>
      <c r="AU542" s="238" t="s">
        <v>87</v>
      </c>
      <c r="AY542" s="18" t="s">
        <v>175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8" t="s">
        <v>85</v>
      </c>
      <c r="BK542" s="239">
        <f>ROUND(I542*H542,2)</f>
        <v>0</v>
      </c>
      <c r="BL542" s="18" t="s">
        <v>295</v>
      </c>
      <c r="BM542" s="238" t="s">
        <v>1738</v>
      </c>
    </row>
    <row r="543" s="13" customFormat="1">
      <c r="A543" s="13"/>
      <c r="B543" s="240"/>
      <c r="C543" s="241"/>
      <c r="D543" s="242" t="s">
        <v>184</v>
      </c>
      <c r="E543" s="243" t="s">
        <v>1</v>
      </c>
      <c r="F543" s="244" t="s">
        <v>1739</v>
      </c>
      <c r="G543" s="241"/>
      <c r="H543" s="243" t="s">
        <v>1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0" t="s">
        <v>184</v>
      </c>
      <c r="AU543" s="250" t="s">
        <v>87</v>
      </c>
      <c r="AV543" s="13" t="s">
        <v>85</v>
      </c>
      <c r="AW543" s="13" t="s">
        <v>32</v>
      </c>
      <c r="AX543" s="13" t="s">
        <v>77</v>
      </c>
      <c r="AY543" s="250" t="s">
        <v>175</v>
      </c>
    </row>
    <row r="544" s="14" customFormat="1">
      <c r="A544" s="14"/>
      <c r="B544" s="251"/>
      <c r="C544" s="252"/>
      <c r="D544" s="242" t="s">
        <v>184</v>
      </c>
      <c r="E544" s="253" t="s">
        <v>1</v>
      </c>
      <c r="F544" s="254" t="s">
        <v>1740</v>
      </c>
      <c r="G544" s="252"/>
      <c r="H544" s="255">
        <v>3.5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1" t="s">
        <v>184</v>
      </c>
      <c r="AU544" s="261" t="s">
        <v>87</v>
      </c>
      <c r="AV544" s="14" t="s">
        <v>87</v>
      </c>
      <c r="AW544" s="14" t="s">
        <v>32</v>
      </c>
      <c r="AX544" s="14" t="s">
        <v>85</v>
      </c>
      <c r="AY544" s="261" t="s">
        <v>175</v>
      </c>
    </row>
    <row r="545" s="2" customFormat="1" ht="16.5" customHeight="1">
      <c r="A545" s="39"/>
      <c r="B545" s="40"/>
      <c r="C545" s="291" t="s">
        <v>988</v>
      </c>
      <c r="D545" s="291" t="s">
        <v>587</v>
      </c>
      <c r="E545" s="292" t="s">
        <v>1741</v>
      </c>
      <c r="F545" s="293" t="s">
        <v>1742</v>
      </c>
      <c r="G545" s="294" t="s">
        <v>303</v>
      </c>
      <c r="H545" s="295">
        <v>3.5</v>
      </c>
      <c r="I545" s="296"/>
      <c r="J545" s="297">
        <f>ROUND(I545*H545,2)</f>
        <v>0</v>
      </c>
      <c r="K545" s="293" t="s">
        <v>181</v>
      </c>
      <c r="L545" s="298"/>
      <c r="M545" s="299" t="s">
        <v>1</v>
      </c>
      <c r="N545" s="300" t="s">
        <v>42</v>
      </c>
      <c r="O545" s="92"/>
      <c r="P545" s="236">
        <f>O545*H545</f>
        <v>0</v>
      </c>
      <c r="Q545" s="236">
        <v>0.0028999999999999998</v>
      </c>
      <c r="R545" s="236">
        <f>Q545*H545</f>
        <v>0.010149999999999999</v>
      </c>
      <c r="S545" s="236">
        <v>0</v>
      </c>
      <c r="T545" s="237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8" t="s">
        <v>413</v>
      </c>
      <c r="AT545" s="238" t="s">
        <v>587</v>
      </c>
      <c r="AU545" s="238" t="s">
        <v>87</v>
      </c>
      <c r="AY545" s="18" t="s">
        <v>175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8" t="s">
        <v>85</v>
      </c>
      <c r="BK545" s="239">
        <f>ROUND(I545*H545,2)</f>
        <v>0</v>
      </c>
      <c r="BL545" s="18" t="s">
        <v>295</v>
      </c>
      <c r="BM545" s="238" t="s">
        <v>1743</v>
      </c>
    </row>
    <row r="546" s="2" customFormat="1" ht="21.75" customHeight="1">
      <c r="A546" s="39"/>
      <c r="B546" s="40"/>
      <c r="C546" s="227" t="s">
        <v>993</v>
      </c>
      <c r="D546" s="227" t="s">
        <v>177</v>
      </c>
      <c r="E546" s="228" t="s">
        <v>1744</v>
      </c>
      <c r="F546" s="229" t="s">
        <v>1745</v>
      </c>
      <c r="G546" s="230" t="s">
        <v>303</v>
      </c>
      <c r="H546" s="231">
        <v>5</v>
      </c>
      <c r="I546" s="232"/>
      <c r="J546" s="233">
        <f>ROUND(I546*H546,2)</f>
        <v>0</v>
      </c>
      <c r="K546" s="229" t="s">
        <v>181</v>
      </c>
      <c r="L546" s="45"/>
      <c r="M546" s="234" t="s">
        <v>1</v>
      </c>
      <c r="N546" s="235" t="s">
        <v>42</v>
      </c>
      <c r="O546" s="92"/>
      <c r="P546" s="236">
        <f>O546*H546</f>
        <v>0</v>
      </c>
      <c r="Q546" s="236">
        <v>0</v>
      </c>
      <c r="R546" s="236">
        <f>Q546*H546</f>
        <v>0</v>
      </c>
      <c r="S546" s="236">
        <v>0</v>
      </c>
      <c r="T546" s="237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8" t="s">
        <v>295</v>
      </c>
      <c r="AT546" s="238" t="s">
        <v>177</v>
      </c>
      <c r="AU546" s="238" t="s">
        <v>87</v>
      </c>
      <c r="AY546" s="18" t="s">
        <v>175</v>
      </c>
      <c r="BE546" s="239">
        <f>IF(N546="základní",J546,0)</f>
        <v>0</v>
      </c>
      <c r="BF546" s="239">
        <f>IF(N546="snížená",J546,0)</f>
        <v>0</v>
      </c>
      <c r="BG546" s="239">
        <f>IF(N546="zákl. přenesená",J546,0)</f>
        <v>0</v>
      </c>
      <c r="BH546" s="239">
        <f>IF(N546="sníž. přenesená",J546,0)</f>
        <v>0</v>
      </c>
      <c r="BI546" s="239">
        <f>IF(N546="nulová",J546,0)</f>
        <v>0</v>
      </c>
      <c r="BJ546" s="18" t="s">
        <v>85</v>
      </c>
      <c r="BK546" s="239">
        <f>ROUND(I546*H546,2)</f>
        <v>0</v>
      </c>
      <c r="BL546" s="18" t="s">
        <v>295</v>
      </c>
      <c r="BM546" s="238" t="s">
        <v>1746</v>
      </c>
    </row>
    <row r="547" s="14" customFormat="1">
      <c r="A547" s="14"/>
      <c r="B547" s="251"/>
      <c r="C547" s="252"/>
      <c r="D547" s="242" t="s">
        <v>184</v>
      </c>
      <c r="E547" s="253" t="s">
        <v>1</v>
      </c>
      <c r="F547" s="254" t="s">
        <v>211</v>
      </c>
      <c r="G547" s="252"/>
      <c r="H547" s="255">
        <v>5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184</v>
      </c>
      <c r="AU547" s="261" t="s">
        <v>87</v>
      </c>
      <c r="AV547" s="14" t="s">
        <v>87</v>
      </c>
      <c r="AW547" s="14" t="s">
        <v>32</v>
      </c>
      <c r="AX547" s="14" t="s">
        <v>85</v>
      </c>
      <c r="AY547" s="261" t="s">
        <v>175</v>
      </c>
    </row>
    <row r="548" s="12" customFormat="1" ht="22.8" customHeight="1">
      <c r="A548" s="12"/>
      <c r="B548" s="211"/>
      <c r="C548" s="212"/>
      <c r="D548" s="213" t="s">
        <v>76</v>
      </c>
      <c r="E548" s="225" t="s">
        <v>1747</v>
      </c>
      <c r="F548" s="225" t="s">
        <v>1748</v>
      </c>
      <c r="G548" s="212"/>
      <c r="H548" s="212"/>
      <c r="I548" s="215"/>
      <c r="J548" s="226">
        <f>BK548</f>
        <v>0</v>
      </c>
      <c r="K548" s="212"/>
      <c r="L548" s="217"/>
      <c r="M548" s="218"/>
      <c r="N548" s="219"/>
      <c r="O548" s="219"/>
      <c r="P548" s="220">
        <f>SUM(P549:P570)</f>
        <v>0</v>
      </c>
      <c r="Q548" s="219"/>
      <c r="R548" s="220">
        <f>SUM(R549:R570)</f>
        <v>0.034122</v>
      </c>
      <c r="S548" s="219"/>
      <c r="T548" s="221">
        <f>SUM(T549:T570)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22" t="s">
        <v>87</v>
      </c>
      <c r="AT548" s="223" t="s">
        <v>76</v>
      </c>
      <c r="AU548" s="223" t="s">
        <v>85</v>
      </c>
      <c r="AY548" s="222" t="s">
        <v>175</v>
      </c>
      <c r="BK548" s="224">
        <f>SUM(BK549:BK570)</f>
        <v>0</v>
      </c>
    </row>
    <row r="549" s="2" customFormat="1" ht="24.15" customHeight="1">
      <c r="A549" s="39"/>
      <c r="B549" s="40"/>
      <c r="C549" s="227" t="s">
        <v>1002</v>
      </c>
      <c r="D549" s="227" t="s">
        <v>177</v>
      </c>
      <c r="E549" s="228" t="s">
        <v>1749</v>
      </c>
      <c r="F549" s="229" t="s">
        <v>1750</v>
      </c>
      <c r="G549" s="230" t="s">
        <v>310</v>
      </c>
      <c r="H549" s="231">
        <v>8</v>
      </c>
      <c r="I549" s="232"/>
      <c r="J549" s="233">
        <f>ROUND(I549*H549,2)</f>
        <v>0</v>
      </c>
      <c r="K549" s="229" t="s">
        <v>181</v>
      </c>
      <c r="L549" s="45"/>
      <c r="M549" s="234" t="s">
        <v>1</v>
      </c>
      <c r="N549" s="235" t="s">
        <v>42</v>
      </c>
      <c r="O549" s="92"/>
      <c r="P549" s="236">
        <f>O549*H549</f>
        <v>0</v>
      </c>
      <c r="Q549" s="236">
        <v>0</v>
      </c>
      <c r="R549" s="236">
        <f>Q549*H549</f>
        <v>0</v>
      </c>
      <c r="S549" s="236">
        <v>0</v>
      </c>
      <c r="T549" s="23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8" t="s">
        <v>295</v>
      </c>
      <c r="AT549" s="238" t="s">
        <v>177</v>
      </c>
      <c r="AU549" s="238" t="s">
        <v>87</v>
      </c>
      <c r="AY549" s="18" t="s">
        <v>175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8" t="s">
        <v>85</v>
      </c>
      <c r="BK549" s="239">
        <f>ROUND(I549*H549,2)</f>
        <v>0</v>
      </c>
      <c r="BL549" s="18" t="s">
        <v>295</v>
      </c>
      <c r="BM549" s="238" t="s">
        <v>1751</v>
      </c>
    </row>
    <row r="550" s="13" customFormat="1">
      <c r="A550" s="13"/>
      <c r="B550" s="240"/>
      <c r="C550" s="241"/>
      <c r="D550" s="242" t="s">
        <v>184</v>
      </c>
      <c r="E550" s="243" t="s">
        <v>1</v>
      </c>
      <c r="F550" s="244" t="s">
        <v>1752</v>
      </c>
      <c r="G550" s="241"/>
      <c r="H550" s="243" t="s">
        <v>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0" t="s">
        <v>184</v>
      </c>
      <c r="AU550" s="250" t="s">
        <v>87</v>
      </c>
      <c r="AV550" s="13" t="s">
        <v>85</v>
      </c>
      <c r="AW550" s="13" t="s">
        <v>32</v>
      </c>
      <c r="AX550" s="13" t="s">
        <v>77</v>
      </c>
      <c r="AY550" s="250" t="s">
        <v>175</v>
      </c>
    </row>
    <row r="551" s="13" customFormat="1">
      <c r="A551" s="13"/>
      <c r="B551" s="240"/>
      <c r="C551" s="241"/>
      <c r="D551" s="242" t="s">
        <v>184</v>
      </c>
      <c r="E551" s="243" t="s">
        <v>1</v>
      </c>
      <c r="F551" s="244" t="s">
        <v>1382</v>
      </c>
      <c r="G551" s="241"/>
      <c r="H551" s="243" t="s">
        <v>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0" t="s">
        <v>184</v>
      </c>
      <c r="AU551" s="250" t="s">
        <v>87</v>
      </c>
      <c r="AV551" s="13" t="s">
        <v>85</v>
      </c>
      <c r="AW551" s="13" t="s">
        <v>32</v>
      </c>
      <c r="AX551" s="13" t="s">
        <v>77</v>
      </c>
      <c r="AY551" s="250" t="s">
        <v>175</v>
      </c>
    </row>
    <row r="552" s="14" customFormat="1">
      <c r="A552" s="14"/>
      <c r="B552" s="251"/>
      <c r="C552" s="252"/>
      <c r="D552" s="242" t="s">
        <v>184</v>
      </c>
      <c r="E552" s="253" t="s">
        <v>1</v>
      </c>
      <c r="F552" s="254" t="s">
        <v>1753</v>
      </c>
      <c r="G552" s="252"/>
      <c r="H552" s="255">
        <v>8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1" t="s">
        <v>184</v>
      </c>
      <c r="AU552" s="261" t="s">
        <v>87</v>
      </c>
      <c r="AV552" s="14" t="s">
        <v>87</v>
      </c>
      <c r="AW552" s="14" t="s">
        <v>32</v>
      </c>
      <c r="AX552" s="14" t="s">
        <v>85</v>
      </c>
      <c r="AY552" s="261" t="s">
        <v>175</v>
      </c>
    </row>
    <row r="553" s="2" customFormat="1" ht="24.15" customHeight="1">
      <c r="A553" s="39"/>
      <c r="B553" s="40"/>
      <c r="C553" s="291" t="s">
        <v>1008</v>
      </c>
      <c r="D553" s="291" t="s">
        <v>587</v>
      </c>
      <c r="E553" s="292" t="s">
        <v>1754</v>
      </c>
      <c r="F553" s="293" t="s">
        <v>1755</v>
      </c>
      <c r="G553" s="294" t="s">
        <v>180</v>
      </c>
      <c r="H553" s="295">
        <v>6.5860000000000003</v>
      </c>
      <c r="I553" s="296"/>
      <c r="J553" s="297">
        <f>ROUND(I553*H553,2)</f>
        <v>0</v>
      </c>
      <c r="K553" s="293" t="s">
        <v>181</v>
      </c>
      <c r="L553" s="298"/>
      <c r="M553" s="299" t="s">
        <v>1</v>
      </c>
      <c r="N553" s="300" t="s">
        <v>42</v>
      </c>
      <c r="O553" s="92"/>
      <c r="P553" s="236">
        <f>O553*H553</f>
        <v>0</v>
      </c>
      <c r="Q553" s="236">
        <v>0.001</v>
      </c>
      <c r="R553" s="236">
        <f>Q553*H553</f>
        <v>0.0065860000000000007</v>
      </c>
      <c r="S553" s="236">
        <v>0</v>
      </c>
      <c r="T553" s="23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8" t="s">
        <v>413</v>
      </c>
      <c r="AT553" s="238" t="s">
        <v>587</v>
      </c>
      <c r="AU553" s="238" t="s">
        <v>87</v>
      </c>
      <c r="AY553" s="18" t="s">
        <v>175</v>
      </c>
      <c r="BE553" s="239">
        <f>IF(N553="základní",J553,0)</f>
        <v>0</v>
      </c>
      <c r="BF553" s="239">
        <f>IF(N553="snížená",J553,0)</f>
        <v>0</v>
      </c>
      <c r="BG553" s="239">
        <f>IF(N553="zákl. přenesená",J553,0)</f>
        <v>0</v>
      </c>
      <c r="BH553" s="239">
        <f>IF(N553="sníž. přenesená",J553,0)</f>
        <v>0</v>
      </c>
      <c r="BI553" s="239">
        <f>IF(N553="nulová",J553,0)</f>
        <v>0</v>
      </c>
      <c r="BJ553" s="18" t="s">
        <v>85</v>
      </c>
      <c r="BK553" s="239">
        <f>ROUND(I553*H553,2)</f>
        <v>0</v>
      </c>
      <c r="BL553" s="18" t="s">
        <v>295</v>
      </c>
      <c r="BM553" s="238" t="s">
        <v>1756</v>
      </c>
    </row>
    <row r="554" s="14" customFormat="1">
      <c r="A554" s="14"/>
      <c r="B554" s="251"/>
      <c r="C554" s="252"/>
      <c r="D554" s="242" t="s">
        <v>184</v>
      </c>
      <c r="E554" s="253" t="s">
        <v>1</v>
      </c>
      <c r="F554" s="254" t="s">
        <v>1757</v>
      </c>
      <c r="G554" s="252"/>
      <c r="H554" s="255">
        <v>6.5860000000000003</v>
      </c>
      <c r="I554" s="256"/>
      <c r="J554" s="252"/>
      <c r="K554" s="252"/>
      <c r="L554" s="257"/>
      <c r="M554" s="258"/>
      <c r="N554" s="259"/>
      <c r="O554" s="259"/>
      <c r="P554" s="259"/>
      <c r="Q554" s="259"/>
      <c r="R554" s="259"/>
      <c r="S554" s="259"/>
      <c r="T554" s="26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1" t="s">
        <v>184</v>
      </c>
      <c r="AU554" s="261" t="s">
        <v>87</v>
      </c>
      <c r="AV554" s="14" t="s">
        <v>87</v>
      </c>
      <c r="AW554" s="14" t="s">
        <v>32</v>
      </c>
      <c r="AX554" s="14" t="s">
        <v>85</v>
      </c>
      <c r="AY554" s="261" t="s">
        <v>175</v>
      </c>
    </row>
    <row r="555" s="2" customFormat="1" ht="24.15" customHeight="1">
      <c r="A555" s="39"/>
      <c r="B555" s="40"/>
      <c r="C555" s="291" t="s">
        <v>1016</v>
      </c>
      <c r="D555" s="291" t="s">
        <v>587</v>
      </c>
      <c r="E555" s="292" t="s">
        <v>1758</v>
      </c>
      <c r="F555" s="293" t="s">
        <v>1759</v>
      </c>
      <c r="G555" s="294" t="s">
        <v>180</v>
      </c>
      <c r="H555" s="295">
        <v>13.135999999999999</v>
      </c>
      <c r="I555" s="296"/>
      <c r="J555" s="297">
        <f>ROUND(I555*H555,2)</f>
        <v>0</v>
      </c>
      <c r="K555" s="293" t="s">
        <v>181</v>
      </c>
      <c r="L555" s="298"/>
      <c r="M555" s="299" t="s">
        <v>1</v>
      </c>
      <c r="N555" s="300" t="s">
        <v>42</v>
      </c>
      <c r="O555" s="92"/>
      <c r="P555" s="236">
        <f>O555*H555</f>
        <v>0</v>
      </c>
      <c r="Q555" s="236">
        <v>0.001</v>
      </c>
      <c r="R555" s="236">
        <f>Q555*H555</f>
        <v>0.013136</v>
      </c>
      <c r="S555" s="236">
        <v>0</v>
      </c>
      <c r="T555" s="237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8" t="s">
        <v>413</v>
      </c>
      <c r="AT555" s="238" t="s">
        <v>587</v>
      </c>
      <c r="AU555" s="238" t="s">
        <v>87</v>
      </c>
      <c r="AY555" s="18" t="s">
        <v>175</v>
      </c>
      <c r="BE555" s="239">
        <f>IF(N555="základní",J555,0)</f>
        <v>0</v>
      </c>
      <c r="BF555" s="239">
        <f>IF(N555="snížená",J555,0)</f>
        <v>0</v>
      </c>
      <c r="BG555" s="239">
        <f>IF(N555="zákl. přenesená",J555,0)</f>
        <v>0</v>
      </c>
      <c r="BH555" s="239">
        <f>IF(N555="sníž. přenesená",J555,0)</f>
        <v>0</v>
      </c>
      <c r="BI555" s="239">
        <f>IF(N555="nulová",J555,0)</f>
        <v>0</v>
      </c>
      <c r="BJ555" s="18" t="s">
        <v>85</v>
      </c>
      <c r="BK555" s="239">
        <f>ROUND(I555*H555,2)</f>
        <v>0</v>
      </c>
      <c r="BL555" s="18" t="s">
        <v>295</v>
      </c>
      <c r="BM555" s="238" t="s">
        <v>1760</v>
      </c>
    </row>
    <row r="556" s="14" customFormat="1">
      <c r="A556" s="14"/>
      <c r="B556" s="251"/>
      <c r="C556" s="252"/>
      <c r="D556" s="242" t="s">
        <v>184</v>
      </c>
      <c r="E556" s="253" t="s">
        <v>1</v>
      </c>
      <c r="F556" s="254" t="s">
        <v>1761</v>
      </c>
      <c r="G556" s="252"/>
      <c r="H556" s="255">
        <v>13.135999999999999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1" t="s">
        <v>184</v>
      </c>
      <c r="AU556" s="261" t="s">
        <v>87</v>
      </c>
      <c r="AV556" s="14" t="s">
        <v>87</v>
      </c>
      <c r="AW556" s="14" t="s">
        <v>32</v>
      </c>
      <c r="AX556" s="14" t="s">
        <v>85</v>
      </c>
      <c r="AY556" s="261" t="s">
        <v>175</v>
      </c>
    </row>
    <row r="557" s="2" customFormat="1" ht="24.15" customHeight="1">
      <c r="A557" s="39"/>
      <c r="B557" s="40"/>
      <c r="C557" s="227" t="s">
        <v>1020</v>
      </c>
      <c r="D557" s="227" t="s">
        <v>177</v>
      </c>
      <c r="E557" s="228" t="s">
        <v>1762</v>
      </c>
      <c r="F557" s="229" t="s">
        <v>1763</v>
      </c>
      <c r="G557" s="230" t="s">
        <v>310</v>
      </c>
      <c r="H557" s="231">
        <v>1</v>
      </c>
      <c r="I557" s="232"/>
      <c r="J557" s="233">
        <f>ROUND(I557*H557,2)</f>
        <v>0</v>
      </c>
      <c r="K557" s="229" t="s">
        <v>181</v>
      </c>
      <c r="L557" s="45"/>
      <c r="M557" s="234" t="s">
        <v>1</v>
      </c>
      <c r="N557" s="235" t="s">
        <v>42</v>
      </c>
      <c r="O557" s="92"/>
      <c r="P557" s="236">
        <f>O557*H557</f>
        <v>0</v>
      </c>
      <c r="Q557" s="236">
        <v>0</v>
      </c>
      <c r="R557" s="236">
        <f>Q557*H557</f>
        <v>0</v>
      </c>
      <c r="S557" s="236">
        <v>0</v>
      </c>
      <c r="T557" s="23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8" t="s">
        <v>295</v>
      </c>
      <c r="AT557" s="238" t="s">
        <v>177</v>
      </c>
      <c r="AU557" s="238" t="s">
        <v>87</v>
      </c>
      <c r="AY557" s="18" t="s">
        <v>175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8" t="s">
        <v>85</v>
      </c>
      <c r="BK557" s="239">
        <f>ROUND(I557*H557,2)</f>
        <v>0</v>
      </c>
      <c r="BL557" s="18" t="s">
        <v>295</v>
      </c>
      <c r="BM557" s="238" t="s">
        <v>1764</v>
      </c>
    </row>
    <row r="558" s="13" customFormat="1">
      <c r="A558" s="13"/>
      <c r="B558" s="240"/>
      <c r="C558" s="241"/>
      <c r="D558" s="242" t="s">
        <v>184</v>
      </c>
      <c r="E558" s="243" t="s">
        <v>1</v>
      </c>
      <c r="F558" s="244" t="s">
        <v>1382</v>
      </c>
      <c r="G558" s="241"/>
      <c r="H558" s="243" t="s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0" t="s">
        <v>184</v>
      </c>
      <c r="AU558" s="250" t="s">
        <v>87</v>
      </c>
      <c r="AV558" s="13" t="s">
        <v>85</v>
      </c>
      <c r="AW558" s="13" t="s">
        <v>32</v>
      </c>
      <c r="AX558" s="13" t="s">
        <v>77</v>
      </c>
      <c r="AY558" s="250" t="s">
        <v>175</v>
      </c>
    </row>
    <row r="559" s="14" customFormat="1">
      <c r="A559" s="14"/>
      <c r="B559" s="251"/>
      <c r="C559" s="252"/>
      <c r="D559" s="242" t="s">
        <v>184</v>
      </c>
      <c r="E559" s="253" t="s">
        <v>1</v>
      </c>
      <c r="F559" s="254" t="s">
        <v>85</v>
      </c>
      <c r="G559" s="252"/>
      <c r="H559" s="255">
        <v>1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1" t="s">
        <v>184</v>
      </c>
      <c r="AU559" s="261" t="s">
        <v>87</v>
      </c>
      <c r="AV559" s="14" t="s">
        <v>87</v>
      </c>
      <c r="AW559" s="14" t="s">
        <v>32</v>
      </c>
      <c r="AX559" s="14" t="s">
        <v>85</v>
      </c>
      <c r="AY559" s="261" t="s">
        <v>175</v>
      </c>
    </row>
    <row r="560" s="2" customFormat="1" ht="24.15" customHeight="1">
      <c r="A560" s="39"/>
      <c r="B560" s="40"/>
      <c r="C560" s="291" t="s">
        <v>1026</v>
      </c>
      <c r="D560" s="291" t="s">
        <v>587</v>
      </c>
      <c r="E560" s="292" t="s">
        <v>1765</v>
      </c>
      <c r="F560" s="293" t="s">
        <v>1766</v>
      </c>
      <c r="G560" s="294" t="s">
        <v>180</v>
      </c>
      <c r="H560" s="295">
        <v>5.4000000000000004</v>
      </c>
      <c r="I560" s="296"/>
      <c r="J560" s="297">
        <f>ROUND(I560*H560,2)</f>
        <v>0</v>
      </c>
      <c r="K560" s="293" t="s">
        <v>181</v>
      </c>
      <c r="L560" s="298"/>
      <c r="M560" s="299" t="s">
        <v>1</v>
      </c>
      <c r="N560" s="300" t="s">
        <v>42</v>
      </c>
      <c r="O560" s="92"/>
      <c r="P560" s="236">
        <f>O560*H560</f>
        <v>0</v>
      </c>
      <c r="Q560" s="236">
        <v>0.001</v>
      </c>
      <c r="R560" s="236">
        <f>Q560*H560</f>
        <v>0.0054000000000000003</v>
      </c>
      <c r="S560" s="236">
        <v>0</v>
      </c>
      <c r="T560" s="23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8" t="s">
        <v>413</v>
      </c>
      <c r="AT560" s="238" t="s">
        <v>587</v>
      </c>
      <c r="AU560" s="238" t="s">
        <v>87</v>
      </c>
      <c r="AY560" s="18" t="s">
        <v>175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8" t="s">
        <v>85</v>
      </c>
      <c r="BK560" s="239">
        <f>ROUND(I560*H560,2)</f>
        <v>0</v>
      </c>
      <c r="BL560" s="18" t="s">
        <v>295</v>
      </c>
      <c r="BM560" s="238" t="s">
        <v>1767</v>
      </c>
    </row>
    <row r="561" s="14" customFormat="1">
      <c r="A561" s="14"/>
      <c r="B561" s="251"/>
      <c r="C561" s="252"/>
      <c r="D561" s="242" t="s">
        <v>184</v>
      </c>
      <c r="E561" s="253" t="s">
        <v>1</v>
      </c>
      <c r="F561" s="254" t="s">
        <v>1768</v>
      </c>
      <c r="G561" s="252"/>
      <c r="H561" s="255">
        <v>5.4000000000000004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1" t="s">
        <v>184</v>
      </c>
      <c r="AU561" s="261" t="s">
        <v>87</v>
      </c>
      <c r="AV561" s="14" t="s">
        <v>87</v>
      </c>
      <c r="AW561" s="14" t="s">
        <v>32</v>
      </c>
      <c r="AX561" s="14" t="s">
        <v>85</v>
      </c>
      <c r="AY561" s="261" t="s">
        <v>175</v>
      </c>
    </row>
    <row r="562" s="2" customFormat="1" ht="24.15" customHeight="1">
      <c r="A562" s="39"/>
      <c r="B562" s="40"/>
      <c r="C562" s="227" t="s">
        <v>1031</v>
      </c>
      <c r="D562" s="227" t="s">
        <v>177</v>
      </c>
      <c r="E562" s="228" t="s">
        <v>1769</v>
      </c>
      <c r="F562" s="229" t="s">
        <v>1770</v>
      </c>
      <c r="G562" s="230" t="s">
        <v>310</v>
      </c>
      <c r="H562" s="231">
        <v>9</v>
      </c>
      <c r="I562" s="232"/>
      <c r="J562" s="233">
        <f>ROUND(I562*H562,2)</f>
        <v>0</v>
      </c>
      <c r="K562" s="229" t="s">
        <v>181</v>
      </c>
      <c r="L562" s="45"/>
      <c r="M562" s="234" t="s">
        <v>1</v>
      </c>
      <c r="N562" s="235" t="s">
        <v>42</v>
      </c>
      <c r="O562" s="92"/>
      <c r="P562" s="236">
        <f>O562*H562</f>
        <v>0</v>
      </c>
      <c r="Q562" s="236">
        <v>0</v>
      </c>
      <c r="R562" s="236">
        <f>Q562*H562</f>
        <v>0</v>
      </c>
      <c r="S562" s="236">
        <v>0</v>
      </c>
      <c r="T562" s="23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8" t="s">
        <v>295</v>
      </c>
      <c r="AT562" s="238" t="s">
        <v>177</v>
      </c>
      <c r="AU562" s="238" t="s">
        <v>87</v>
      </c>
      <c r="AY562" s="18" t="s">
        <v>175</v>
      </c>
      <c r="BE562" s="239">
        <f>IF(N562="základní",J562,0)</f>
        <v>0</v>
      </c>
      <c r="BF562" s="239">
        <f>IF(N562="snížená",J562,0)</f>
        <v>0</v>
      </c>
      <c r="BG562" s="239">
        <f>IF(N562="zákl. přenesená",J562,0)</f>
        <v>0</v>
      </c>
      <c r="BH562" s="239">
        <f>IF(N562="sníž. přenesená",J562,0)</f>
        <v>0</v>
      </c>
      <c r="BI562" s="239">
        <f>IF(N562="nulová",J562,0)</f>
        <v>0</v>
      </c>
      <c r="BJ562" s="18" t="s">
        <v>85</v>
      </c>
      <c r="BK562" s="239">
        <f>ROUND(I562*H562,2)</f>
        <v>0</v>
      </c>
      <c r="BL562" s="18" t="s">
        <v>295</v>
      </c>
      <c r="BM562" s="238" t="s">
        <v>1771</v>
      </c>
    </row>
    <row r="563" s="14" customFormat="1">
      <c r="A563" s="14"/>
      <c r="B563" s="251"/>
      <c r="C563" s="252"/>
      <c r="D563" s="242" t="s">
        <v>184</v>
      </c>
      <c r="E563" s="253" t="s">
        <v>1</v>
      </c>
      <c r="F563" s="254" t="s">
        <v>199</v>
      </c>
      <c r="G563" s="252"/>
      <c r="H563" s="255">
        <v>9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1" t="s">
        <v>184</v>
      </c>
      <c r="AU563" s="261" t="s">
        <v>87</v>
      </c>
      <c r="AV563" s="14" t="s">
        <v>87</v>
      </c>
      <c r="AW563" s="14" t="s">
        <v>32</v>
      </c>
      <c r="AX563" s="14" t="s">
        <v>85</v>
      </c>
      <c r="AY563" s="261" t="s">
        <v>175</v>
      </c>
    </row>
    <row r="564" s="2" customFormat="1" ht="33" customHeight="1">
      <c r="A564" s="39"/>
      <c r="B564" s="40"/>
      <c r="C564" s="291" t="s">
        <v>1036</v>
      </c>
      <c r="D564" s="291" t="s">
        <v>587</v>
      </c>
      <c r="E564" s="292" t="s">
        <v>1772</v>
      </c>
      <c r="F564" s="293" t="s">
        <v>1773</v>
      </c>
      <c r="G564" s="294" t="s">
        <v>310</v>
      </c>
      <c r="H564" s="295">
        <v>6</v>
      </c>
      <c r="I564" s="296"/>
      <c r="J564" s="297">
        <f>ROUND(I564*H564,2)</f>
        <v>0</v>
      </c>
      <c r="K564" s="293" t="s">
        <v>181</v>
      </c>
      <c r="L564" s="298"/>
      <c r="M564" s="299" t="s">
        <v>1</v>
      </c>
      <c r="N564" s="300" t="s">
        <v>42</v>
      </c>
      <c r="O564" s="92"/>
      <c r="P564" s="236">
        <f>O564*H564</f>
        <v>0</v>
      </c>
      <c r="Q564" s="236">
        <v>0.001</v>
      </c>
      <c r="R564" s="236">
        <f>Q564*H564</f>
        <v>0.0060000000000000001</v>
      </c>
      <c r="S564" s="236">
        <v>0</v>
      </c>
      <c r="T564" s="237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8" t="s">
        <v>413</v>
      </c>
      <c r="AT564" s="238" t="s">
        <v>587</v>
      </c>
      <c r="AU564" s="238" t="s">
        <v>87</v>
      </c>
      <c r="AY564" s="18" t="s">
        <v>175</v>
      </c>
      <c r="BE564" s="239">
        <f>IF(N564="základní",J564,0)</f>
        <v>0</v>
      </c>
      <c r="BF564" s="239">
        <f>IF(N564="snížená",J564,0)</f>
        <v>0</v>
      </c>
      <c r="BG564" s="239">
        <f>IF(N564="zákl. přenesená",J564,0)</f>
        <v>0</v>
      </c>
      <c r="BH564" s="239">
        <f>IF(N564="sníž. přenesená",J564,0)</f>
        <v>0</v>
      </c>
      <c r="BI564" s="239">
        <f>IF(N564="nulová",J564,0)</f>
        <v>0</v>
      </c>
      <c r="BJ564" s="18" t="s">
        <v>85</v>
      </c>
      <c r="BK564" s="239">
        <f>ROUND(I564*H564,2)</f>
        <v>0</v>
      </c>
      <c r="BL564" s="18" t="s">
        <v>295</v>
      </c>
      <c r="BM564" s="238" t="s">
        <v>1774</v>
      </c>
    </row>
    <row r="565" s="14" customFormat="1">
      <c r="A565" s="14"/>
      <c r="B565" s="251"/>
      <c r="C565" s="252"/>
      <c r="D565" s="242" t="s">
        <v>184</v>
      </c>
      <c r="E565" s="253" t="s">
        <v>1</v>
      </c>
      <c r="F565" s="254" t="s">
        <v>220</v>
      </c>
      <c r="G565" s="252"/>
      <c r="H565" s="255">
        <v>6</v>
      </c>
      <c r="I565" s="256"/>
      <c r="J565" s="252"/>
      <c r="K565" s="252"/>
      <c r="L565" s="257"/>
      <c r="M565" s="258"/>
      <c r="N565" s="259"/>
      <c r="O565" s="259"/>
      <c r="P565" s="259"/>
      <c r="Q565" s="259"/>
      <c r="R565" s="259"/>
      <c r="S565" s="259"/>
      <c r="T565" s="260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1" t="s">
        <v>184</v>
      </c>
      <c r="AU565" s="261" t="s">
        <v>87</v>
      </c>
      <c r="AV565" s="14" t="s">
        <v>87</v>
      </c>
      <c r="AW565" s="14" t="s">
        <v>32</v>
      </c>
      <c r="AX565" s="14" t="s">
        <v>85</v>
      </c>
      <c r="AY565" s="261" t="s">
        <v>175</v>
      </c>
    </row>
    <row r="566" s="2" customFormat="1" ht="33" customHeight="1">
      <c r="A566" s="39"/>
      <c r="B566" s="40"/>
      <c r="C566" s="291" t="s">
        <v>1042</v>
      </c>
      <c r="D566" s="291" t="s">
        <v>587</v>
      </c>
      <c r="E566" s="292" t="s">
        <v>1775</v>
      </c>
      <c r="F566" s="293" t="s">
        <v>1776</v>
      </c>
      <c r="G566" s="294" t="s">
        <v>310</v>
      </c>
      <c r="H566" s="295">
        <v>2</v>
      </c>
      <c r="I566" s="296"/>
      <c r="J566" s="297">
        <f>ROUND(I566*H566,2)</f>
        <v>0</v>
      </c>
      <c r="K566" s="293" t="s">
        <v>181</v>
      </c>
      <c r="L566" s="298"/>
      <c r="M566" s="299" t="s">
        <v>1</v>
      </c>
      <c r="N566" s="300" t="s">
        <v>42</v>
      </c>
      <c r="O566" s="92"/>
      <c r="P566" s="236">
        <f>O566*H566</f>
        <v>0</v>
      </c>
      <c r="Q566" s="236">
        <v>0.001</v>
      </c>
      <c r="R566" s="236">
        <f>Q566*H566</f>
        <v>0.002</v>
      </c>
      <c r="S566" s="236">
        <v>0</v>
      </c>
      <c r="T566" s="23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8" t="s">
        <v>413</v>
      </c>
      <c r="AT566" s="238" t="s">
        <v>587</v>
      </c>
      <c r="AU566" s="238" t="s">
        <v>87</v>
      </c>
      <c r="AY566" s="18" t="s">
        <v>175</v>
      </c>
      <c r="BE566" s="239">
        <f>IF(N566="základní",J566,0)</f>
        <v>0</v>
      </c>
      <c r="BF566" s="239">
        <f>IF(N566="snížená",J566,0)</f>
        <v>0</v>
      </c>
      <c r="BG566" s="239">
        <f>IF(N566="zákl. přenesená",J566,0)</f>
        <v>0</v>
      </c>
      <c r="BH566" s="239">
        <f>IF(N566="sníž. přenesená",J566,0)</f>
        <v>0</v>
      </c>
      <c r="BI566" s="239">
        <f>IF(N566="nulová",J566,0)</f>
        <v>0</v>
      </c>
      <c r="BJ566" s="18" t="s">
        <v>85</v>
      </c>
      <c r="BK566" s="239">
        <f>ROUND(I566*H566,2)</f>
        <v>0</v>
      </c>
      <c r="BL566" s="18" t="s">
        <v>295</v>
      </c>
      <c r="BM566" s="238" t="s">
        <v>1777</v>
      </c>
    </row>
    <row r="567" s="14" customFormat="1">
      <c r="A567" s="14"/>
      <c r="B567" s="251"/>
      <c r="C567" s="252"/>
      <c r="D567" s="242" t="s">
        <v>184</v>
      </c>
      <c r="E567" s="253" t="s">
        <v>1</v>
      </c>
      <c r="F567" s="254" t="s">
        <v>87</v>
      </c>
      <c r="G567" s="252"/>
      <c r="H567" s="255">
        <v>2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1" t="s">
        <v>184</v>
      </c>
      <c r="AU567" s="261" t="s">
        <v>87</v>
      </c>
      <c r="AV567" s="14" t="s">
        <v>87</v>
      </c>
      <c r="AW567" s="14" t="s">
        <v>32</v>
      </c>
      <c r="AX567" s="14" t="s">
        <v>85</v>
      </c>
      <c r="AY567" s="261" t="s">
        <v>175</v>
      </c>
    </row>
    <row r="568" s="2" customFormat="1" ht="33" customHeight="1">
      <c r="A568" s="39"/>
      <c r="B568" s="40"/>
      <c r="C568" s="291" t="s">
        <v>1048</v>
      </c>
      <c r="D568" s="291" t="s">
        <v>587</v>
      </c>
      <c r="E568" s="292" t="s">
        <v>1778</v>
      </c>
      <c r="F568" s="293" t="s">
        <v>1779</v>
      </c>
      <c r="G568" s="294" t="s">
        <v>310</v>
      </c>
      <c r="H568" s="295">
        <v>1</v>
      </c>
      <c r="I568" s="296"/>
      <c r="J568" s="297">
        <f>ROUND(I568*H568,2)</f>
        <v>0</v>
      </c>
      <c r="K568" s="293" t="s">
        <v>181</v>
      </c>
      <c r="L568" s="298"/>
      <c r="M568" s="299" t="s">
        <v>1</v>
      </c>
      <c r="N568" s="300" t="s">
        <v>42</v>
      </c>
      <c r="O568" s="92"/>
      <c r="P568" s="236">
        <f>O568*H568</f>
        <v>0</v>
      </c>
      <c r="Q568" s="236">
        <v>0.001</v>
      </c>
      <c r="R568" s="236">
        <f>Q568*H568</f>
        <v>0.001</v>
      </c>
      <c r="S568" s="236">
        <v>0</v>
      </c>
      <c r="T568" s="237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8" t="s">
        <v>413</v>
      </c>
      <c r="AT568" s="238" t="s">
        <v>587</v>
      </c>
      <c r="AU568" s="238" t="s">
        <v>87</v>
      </c>
      <c r="AY568" s="18" t="s">
        <v>175</v>
      </c>
      <c r="BE568" s="239">
        <f>IF(N568="základní",J568,0)</f>
        <v>0</v>
      </c>
      <c r="BF568" s="239">
        <f>IF(N568="snížená",J568,0)</f>
        <v>0</v>
      </c>
      <c r="BG568" s="239">
        <f>IF(N568="zákl. přenesená",J568,0)</f>
        <v>0</v>
      </c>
      <c r="BH568" s="239">
        <f>IF(N568="sníž. přenesená",J568,0)</f>
        <v>0</v>
      </c>
      <c r="BI568" s="239">
        <f>IF(N568="nulová",J568,0)</f>
        <v>0</v>
      </c>
      <c r="BJ568" s="18" t="s">
        <v>85</v>
      </c>
      <c r="BK568" s="239">
        <f>ROUND(I568*H568,2)</f>
        <v>0</v>
      </c>
      <c r="BL568" s="18" t="s">
        <v>295</v>
      </c>
      <c r="BM568" s="238" t="s">
        <v>1780</v>
      </c>
    </row>
    <row r="569" s="14" customFormat="1">
      <c r="A569" s="14"/>
      <c r="B569" s="251"/>
      <c r="C569" s="252"/>
      <c r="D569" s="242" t="s">
        <v>184</v>
      </c>
      <c r="E569" s="253" t="s">
        <v>1</v>
      </c>
      <c r="F569" s="254" t="s">
        <v>85</v>
      </c>
      <c r="G569" s="252"/>
      <c r="H569" s="255">
        <v>1</v>
      </c>
      <c r="I569" s="256"/>
      <c r="J569" s="252"/>
      <c r="K569" s="252"/>
      <c r="L569" s="257"/>
      <c r="M569" s="258"/>
      <c r="N569" s="259"/>
      <c r="O569" s="259"/>
      <c r="P569" s="259"/>
      <c r="Q569" s="259"/>
      <c r="R569" s="259"/>
      <c r="S569" s="259"/>
      <c r="T569" s="260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1" t="s">
        <v>184</v>
      </c>
      <c r="AU569" s="261" t="s">
        <v>87</v>
      </c>
      <c r="AV569" s="14" t="s">
        <v>87</v>
      </c>
      <c r="AW569" s="14" t="s">
        <v>32</v>
      </c>
      <c r="AX569" s="14" t="s">
        <v>85</v>
      </c>
      <c r="AY569" s="261" t="s">
        <v>175</v>
      </c>
    </row>
    <row r="570" s="2" customFormat="1" ht="24.15" customHeight="1">
      <c r="A570" s="39"/>
      <c r="B570" s="40"/>
      <c r="C570" s="227" t="s">
        <v>1053</v>
      </c>
      <c r="D570" s="227" t="s">
        <v>177</v>
      </c>
      <c r="E570" s="228" t="s">
        <v>1781</v>
      </c>
      <c r="F570" s="229" t="s">
        <v>1782</v>
      </c>
      <c r="G570" s="230" t="s">
        <v>378</v>
      </c>
      <c r="H570" s="231">
        <v>0.034000000000000002</v>
      </c>
      <c r="I570" s="232"/>
      <c r="J570" s="233">
        <f>ROUND(I570*H570,2)</f>
        <v>0</v>
      </c>
      <c r="K570" s="229" t="s">
        <v>181</v>
      </c>
      <c r="L570" s="45"/>
      <c r="M570" s="234" t="s">
        <v>1</v>
      </c>
      <c r="N570" s="235" t="s">
        <v>42</v>
      </c>
      <c r="O570" s="92"/>
      <c r="P570" s="236">
        <f>O570*H570</f>
        <v>0</v>
      </c>
      <c r="Q570" s="236">
        <v>0</v>
      </c>
      <c r="R570" s="236">
        <f>Q570*H570</f>
        <v>0</v>
      </c>
      <c r="S570" s="236">
        <v>0</v>
      </c>
      <c r="T570" s="237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8" t="s">
        <v>295</v>
      </c>
      <c r="AT570" s="238" t="s">
        <v>177</v>
      </c>
      <c r="AU570" s="238" t="s">
        <v>87</v>
      </c>
      <c r="AY570" s="18" t="s">
        <v>175</v>
      </c>
      <c r="BE570" s="239">
        <f>IF(N570="základní",J570,0)</f>
        <v>0</v>
      </c>
      <c r="BF570" s="239">
        <f>IF(N570="snížená",J570,0)</f>
        <v>0</v>
      </c>
      <c r="BG570" s="239">
        <f>IF(N570="zákl. přenesená",J570,0)</f>
        <v>0</v>
      </c>
      <c r="BH570" s="239">
        <f>IF(N570="sníž. přenesená",J570,0)</f>
        <v>0</v>
      </c>
      <c r="BI570" s="239">
        <f>IF(N570="nulová",J570,0)</f>
        <v>0</v>
      </c>
      <c r="BJ570" s="18" t="s">
        <v>85</v>
      </c>
      <c r="BK570" s="239">
        <f>ROUND(I570*H570,2)</f>
        <v>0</v>
      </c>
      <c r="BL570" s="18" t="s">
        <v>295</v>
      </c>
      <c r="BM570" s="238" t="s">
        <v>1783</v>
      </c>
    </row>
    <row r="571" s="12" customFormat="1" ht="25.92" customHeight="1">
      <c r="A571" s="12"/>
      <c r="B571" s="211"/>
      <c r="C571" s="212"/>
      <c r="D571" s="213" t="s">
        <v>76</v>
      </c>
      <c r="E571" s="214" t="s">
        <v>561</v>
      </c>
      <c r="F571" s="214" t="s">
        <v>562</v>
      </c>
      <c r="G571" s="212"/>
      <c r="H571" s="212"/>
      <c r="I571" s="215"/>
      <c r="J571" s="216">
        <f>BK571</f>
        <v>0</v>
      </c>
      <c r="K571" s="212"/>
      <c r="L571" s="217"/>
      <c r="M571" s="218"/>
      <c r="N571" s="219"/>
      <c r="O571" s="219"/>
      <c r="P571" s="220">
        <f>SUM(P572:P576)</f>
        <v>0</v>
      </c>
      <c r="Q571" s="219"/>
      <c r="R571" s="220">
        <f>SUM(R572:R576)</f>
        <v>0</v>
      </c>
      <c r="S571" s="219"/>
      <c r="T571" s="221">
        <f>SUM(T572:T576)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22" t="s">
        <v>182</v>
      </c>
      <c r="AT571" s="223" t="s">
        <v>76</v>
      </c>
      <c r="AU571" s="223" t="s">
        <v>77</v>
      </c>
      <c r="AY571" s="222" t="s">
        <v>175</v>
      </c>
      <c r="BK571" s="224">
        <f>SUM(BK572:BK576)</f>
        <v>0</v>
      </c>
    </row>
    <row r="572" s="2" customFormat="1" ht="21.75" customHeight="1">
      <c r="A572" s="39"/>
      <c r="B572" s="40"/>
      <c r="C572" s="227" t="s">
        <v>1059</v>
      </c>
      <c r="D572" s="227" t="s">
        <v>177</v>
      </c>
      <c r="E572" s="228" t="s">
        <v>564</v>
      </c>
      <c r="F572" s="229" t="s">
        <v>565</v>
      </c>
      <c r="G572" s="230" t="s">
        <v>566</v>
      </c>
      <c r="H572" s="231">
        <v>70</v>
      </c>
      <c r="I572" s="232"/>
      <c r="J572" s="233">
        <f>ROUND(I572*H572,2)</f>
        <v>0</v>
      </c>
      <c r="K572" s="229" t="s">
        <v>181</v>
      </c>
      <c r="L572" s="45"/>
      <c r="M572" s="234" t="s">
        <v>1</v>
      </c>
      <c r="N572" s="235" t="s">
        <v>42</v>
      </c>
      <c r="O572" s="92"/>
      <c r="P572" s="236">
        <f>O572*H572</f>
        <v>0</v>
      </c>
      <c r="Q572" s="236">
        <v>0</v>
      </c>
      <c r="R572" s="236">
        <f>Q572*H572</f>
        <v>0</v>
      </c>
      <c r="S572" s="236">
        <v>0</v>
      </c>
      <c r="T572" s="237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8" t="s">
        <v>1784</v>
      </c>
      <c r="AT572" s="238" t="s">
        <v>177</v>
      </c>
      <c r="AU572" s="238" t="s">
        <v>85</v>
      </c>
      <c r="AY572" s="18" t="s">
        <v>175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8" t="s">
        <v>85</v>
      </c>
      <c r="BK572" s="239">
        <f>ROUND(I572*H572,2)</f>
        <v>0</v>
      </c>
      <c r="BL572" s="18" t="s">
        <v>1784</v>
      </c>
      <c r="BM572" s="238" t="s">
        <v>1785</v>
      </c>
    </row>
    <row r="573" s="2" customFormat="1">
      <c r="A573" s="39"/>
      <c r="B573" s="40"/>
      <c r="C573" s="41"/>
      <c r="D573" s="242" t="s">
        <v>273</v>
      </c>
      <c r="E573" s="41"/>
      <c r="F573" s="284" t="s">
        <v>1786</v>
      </c>
      <c r="G573" s="41"/>
      <c r="H573" s="41"/>
      <c r="I573" s="285"/>
      <c r="J573" s="41"/>
      <c r="K573" s="41"/>
      <c r="L573" s="45"/>
      <c r="M573" s="286"/>
      <c r="N573" s="287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273</v>
      </c>
      <c r="AU573" s="18" t="s">
        <v>85</v>
      </c>
    </row>
    <row r="574" s="13" customFormat="1">
      <c r="A574" s="13"/>
      <c r="B574" s="240"/>
      <c r="C574" s="241"/>
      <c r="D574" s="242" t="s">
        <v>184</v>
      </c>
      <c r="E574" s="243" t="s">
        <v>1</v>
      </c>
      <c r="F574" s="244" t="s">
        <v>1787</v>
      </c>
      <c r="G574" s="241"/>
      <c r="H574" s="243" t="s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0" t="s">
        <v>184</v>
      </c>
      <c r="AU574" s="250" t="s">
        <v>85</v>
      </c>
      <c r="AV574" s="13" t="s">
        <v>85</v>
      </c>
      <c r="AW574" s="13" t="s">
        <v>32</v>
      </c>
      <c r="AX574" s="13" t="s">
        <v>77</v>
      </c>
      <c r="AY574" s="250" t="s">
        <v>175</v>
      </c>
    </row>
    <row r="575" s="14" customFormat="1">
      <c r="A575" s="14"/>
      <c r="B575" s="251"/>
      <c r="C575" s="252"/>
      <c r="D575" s="242" t="s">
        <v>184</v>
      </c>
      <c r="E575" s="253" t="s">
        <v>1</v>
      </c>
      <c r="F575" s="254" t="s">
        <v>962</v>
      </c>
      <c r="G575" s="252"/>
      <c r="H575" s="255">
        <v>70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1" t="s">
        <v>184</v>
      </c>
      <c r="AU575" s="261" t="s">
        <v>85</v>
      </c>
      <c r="AV575" s="14" t="s">
        <v>87</v>
      </c>
      <c r="AW575" s="14" t="s">
        <v>32</v>
      </c>
      <c r="AX575" s="14" t="s">
        <v>77</v>
      </c>
      <c r="AY575" s="261" t="s">
        <v>175</v>
      </c>
    </row>
    <row r="576" s="15" customFormat="1">
      <c r="A576" s="15"/>
      <c r="B576" s="262"/>
      <c r="C576" s="263"/>
      <c r="D576" s="242" t="s">
        <v>184</v>
      </c>
      <c r="E576" s="264" t="s">
        <v>1</v>
      </c>
      <c r="F576" s="265" t="s">
        <v>191</v>
      </c>
      <c r="G576" s="263"/>
      <c r="H576" s="266">
        <v>70</v>
      </c>
      <c r="I576" s="267"/>
      <c r="J576" s="263"/>
      <c r="K576" s="263"/>
      <c r="L576" s="268"/>
      <c r="M576" s="301"/>
      <c r="N576" s="302"/>
      <c r="O576" s="302"/>
      <c r="P576" s="302"/>
      <c r="Q576" s="302"/>
      <c r="R576" s="302"/>
      <c r="S576" s="302"/>
      <c r="T576" s="303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72" t="s">
        <v>184</v>
      </c>
      <c r="AU576" s="272" t="s">
        <v>85</v>
      </c>
      <c r="AV576" s="15" t="s">
        <v>182</v>
      </c>
      <c r="AW576" s="15" t="s">
        <v>32</v>
      </c>
      <c r="AX576" s="15" t="s">
        <v>85</v>
      </c>
      <c r="AY576" s="272" t="s">
        <v>175</v>
      </c>
    </row>
    <row r="577" s="2" customFormat="1" ht="6.96" customHeight="1">
      <c r="A577" s="39"/>
      <c r="B577" s="67"/>
      <c r="C577" s="68"/>
      <c r="D577" s="68"/>
      <c r="E577" s="68"/>
      <c r="F577" s="68"/>
      <c r="G577" s="68"/>
      <c r="H577" s="68"/>
      <c r="I577" s="68"/>
      <c r="J577" s="68"/>
      <c r="K577" s="68"/>
      <c r="L577" s="45"/>
      <c r="M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</row>
  </sheetData>
  <sheetProtection sheet="1" autoFilter="0" formatColumns="0" formatRows="0" objects="1" scenarios="1" spinCount="100000" saltValue="8wVGD7icn1xYEyq2LVXvknNVWAcFXMy7fIwyNxly4SIm+XjRnwfK3ULMZGfBzb9C0PIBkvspt9qUDyMjLDrKYQ==" hashValue="R5lI38GxCCjOSuNeBjXhlDh/YpsxAQM7SV7tf9+rS5/w78eZdnoctGIuhJM1qJMCJ9MDCRXDY9HYQ1Fv7nF/Mg==" algorithmName="SHA-512" password="CC35"/>
  <autoFilter ref="C129:K57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135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1788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ROUND((SUM(BE123:BE284)),  2)</f>
        <v>0</v>
      </c>
      <c r="G33" s="39"/>
      <c r="H33" s="39"/>
      <c r="I33" s="165">
        <v>0.20999999999999999</v>
      </c>
      <c r="J33" s="164">
        <f>ROUND(((SUM(BE123:BE284))*I33),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ROUND((SUM(BF123:BF284)),  2)</f>
        <v>0</v>
      </c>
      <c r="G34" s="39"/>
      <c r="H34" s="39"/>
      <c r="I34" s="165">
        <v>0.14999999999999999</v>
      </c>
      <c r="J34" s="164">
        <f>ROUND(((SUM(BF123:BF284))*I34),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ROUND((SUM(BG123:BG284)),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ROUND((SUM(BH123:BH284)),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ROUND((SUM(BI123:BI284)),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Střešní plášť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Rychnov nad Kněžnou</v>
      </c>
      <c r="G89" s="41"/>
      <c r="H89" s="41"/>
      <c r="I89" s="33" t="s">
        <v>22</v>
      </c>
      <c r="J89" s="80" t="str">
        <f>IF(J12="","",J12)</f>
        <v>15. 9. 2023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Rychnov nad Kněžnou</v>
      </c>
      <c r="G91" s="41"/>
      <c r="H91" s="41"/>
      <c r="I91" s="33" t="s">
        <v>30</v>
      </c>
      <c r="J91" s="37" t="str">
        <f>E21</f>
        <v>IRBOS s.r.o., Kostelec nad Orlicí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138</v>
      </c>
      <c r="D94" s="186"/>
      <c r="E94" s="186"/>
      <c r="F94" s="186"/>
      <c r="G94" s="186"/>
      <c r="H94" s="186"/>
      <c r="I94" s="186"/>
      <c r="J94" s="187" t="s">
        <v>139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140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141</v>
      </c>
    </row>
    <row r="97" s="9" customFormat="1" ht="24.96" customHeight="1">
      <c r="A97" s="9"/>
      <c r="B97" s="189"/>
      <c r="C97" s="190"/>
      <c r="D97" s="191" t="s">
        <v>146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148</v>
      </c>
      <c r="E98" s="197"/>
      <c r="F98" s="197"/>
      <c r="G98" s="197"/>
      <c r="H98" s="197"/>
      <c r="I98" s="197"/>
      <c r="J98" s="198">
        <f>J125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149</v>
      </c>
      <c r="E99" s="197"/>
      <c r="F99" s="197"/>
      <c r="G99" s="197"/>
      <c r="H99" s="197"/>
      <c r="I99" s="197"/>
      <c r="J99" s="198">
        <f>J203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151</v>
      </c>
      <c r="E100" s="197"/>
      <c r="F100" s="197"/>
      <c r="G100" s="197"/>
      <c r="H100" s="197"/>
      <c r="I100" s="197"/>
      <c r="J100" s="198">
        <f>J229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1789</v>
      </c>
      <c r="E101" s="197"/>
      <c r="F101" s="197"/>
      <c r="G101" s="197"/>
      <c r="H101" s="197"/>
      <c r="I101" s="197"/>
      <c r="J101" s="198">
        <f>J234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155</v>
      </c>
      <c r="E102" s="197"/>
      <c r="F102" s="197"/>
      <c r="G102" s="197"/>
      <c r="H102" s="197"/>
      <c r="I102" s="197"/>
      <c r="J102" s="198">
        <f>J239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159</v>
      </c>
      <c r="E103" s="192"/>
      <c r="F103" s="192"/>
      <c r="G103" s="192"/>
      <c r="H103" s="192"/>
      <c r="I103" s="192"/>
      <c r="J103" s="193">
        <f>J275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160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Administrativní zázemí VAK Rychnov nad Kněžnou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135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04 - Střešní plášť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Rychnov nad Kněžnou</v>
      </c>
      <c r="G117" s="41"/>
      <c r="H117" s="41"/>
      <c r="I117" s="33" t="s">
        <v>22</v>
      </c>
      <c r="J117" s="80" t="str">
        <f>IF(J12="","",J12)</f>
        <v>15. 9. 2023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Město Rychnov nad Kněžnou</v>
      </c>
      <c r="G119" s="41"/>
      <c r="H119" s="41"/>
      <c r="I119" s="33" t="s">
        <v>30</v>
      </c>
      <c r="J119" s="37" t="str">
        <f>E21</f>
        <v>IRBOS s.r.o., Kostelec nad Orlicí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161</v>
      </c>
      <c r="D122" s="203" t="s">
        <v>62</v>
      </c>
      <c r="E122" s="203" t="s">
        <v>58</v>
      </c>
      <c r="F122" s="203" t="s">
        <v>59</v>
      </c>
      <c r="G122" s="203" t="s">
        <v>162</v>
      </c>
      <c r="H122" s="203" t="s">
        <v>163</v>
      </c>
      <c r="I122" s="203" t="s">
        <v>164</v>
      </c>
      <c r="J122" s="203" t="s">
        <v>139</v>
      </c>
      <c r="K122" s="204" t="s">
        <v>165</v>
      </c>
      <c r="L122" s="205"/>
      <c r="M122" s="101" t="s">
        <v>1</v>
      </c>
      <c r="N122" s="102" t="s">
        <v>41</v>
      </c>
      <c r="O122" s="102" t="s">
        <v>166</v>
      </c>
      <c r="P122" s="102" t="s">
        <v>167</v>
      </c>
      <c r="Q122" s="102" t="s">
        <v>168</v>
      </c>
      <c r="R122" s="102" t="s">
        <v>169</v>
      </c>
      <c r="S122" s="102" t="s">
        <v>170</v>
      </c>
      <c r="T122" s="103" t="s">
        <v>171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172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P124+P275</f>
        <v>0</v>
      </c>
      <c r="Q123" s="105"/>
      <c r="R123" s="208">
        <f>R124+R275</f>
        <v>6.3319449800000012</v>
      </c>
      <c r="S123" s="105"/>
      <c r="T123" s="209">
        <f>T124+T275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141</v>
      </c>
      <c r="BK123" s="210">
        <f>BK124+BK275</f>
        <v>0</v>
      </c>
    </row>
    <row r="124" s="12" customFormat="1" ht="25.92" customHeight="1">
      <c r="A124" s="12"/>
      <c r="B124" s="211"/>
      <c r="C124" s="212"/>
      <c r="D124" s="213" t="s">
        <v>76</v>
      </c>
      <c r="E124" s="214" t="s">
        <v>399</v>
      </c>
      <c r="F124" s="214" t="s">
        <v>400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P125+P203+P229+P234+P239</f>
        <v>0</v>
      </c>
      <c r="Q124" s="219"/>
      <c r="R124" s="220">
        <f>R125+R203+R229+R234+R239</f>
        <v>6.3319449800000012</v>
      </c>
      <c r="S124" s="219"/>
      <c r="T124" s="221">
        <f>T125+T203+T229+T234+T239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87</v>
      </c>
      <c r="AT124" s="223" t="s">
        <v>76</v>
      </c>
      <c r="AU124" s="223" t="s">
        <v>77</v>
      </c>
      <c r="AY124" s="222" t="s">
        <v>175</v>
      </c>
      <c r="BK124" s="224">
        <f>BK125+BK203+BK229+BK234+BK239</f>
        <v>0</v>
      </c>
    </row>
    <row r="125" s="12" customFormat="1" ht="22.8" customHeight="1">
      <c r="A125" s="12"/>
      <c r="B125" s="211"/>
      <c r="C125" s="212"/>
      <c r="D125" s="213" t="s">
        <v>76</v>
      </c>
      <c r="E125" s="225" t="s">
        <v>407</v>
      </c>
      <c r="F125" s="225" t="s">
        <v>408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SUM(P126:P202)</f>
        <v>0</v>
      </c>
      <c r="Q125" s="219"/>
      <c r="R125" s="220">
        <f>SUM(R126:R202)</f>
        <v>3.4607644800000008</v>
      </c>
      <c r="S125" s="219"/>
      <c r="T125" s="221">
        <f>SUM(T126:T202)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87</v>
      </c>
      <c r="AT125" s="223" t="s">
        <v>76</v>
      </c>
      <c r="AU125" s="223" t="s">
        <v>85</v>
      </c>
      <c r="AY125" s="222" t="s">
        <v>175</v>
      </c>
      <c r="BK125" s="224">
        <f>SUM(BK126:BK202)</f>
        <v>0</v>
      </c>
    </row>
    <row r="126" s="2" customFormat="1" ht="24.15" customHeight="1">
      <c r="A126" s="39"/>
      <c r="B126" s="40"/>
      <c r="C126" s="227" t="s">
        <v>85</v>
      </c>
      <c r="D126" s="227" t="s">
        <v>177</v>
      </c>
      <c r="E126" s="228" t="s">
        <v>1790</v>
      </c>
      <c r="F126" s="229" t="s">
        <v>1791</v>
      </c>
      <c r="G126" s="230" t="s">
        <v>180</v>
      </c>
      <c r="H126" s="231">
        <v>256.76600000000002</v>
      </c>
      <c r="I126" s="232"/>
      <c r="J126" s="233">
        <f>ROUND(I126*H126,2)</f>
        <v>0</v>
      </c>
      <c r="K126" s="229" t="s">
        <v>181</v>
      </c>
      <c r="L126" s="45"/>
      <c r="M126" s="234" t="s">
        <v>1</v>
      </c>
      <c r="N126" s="235" t="s">
        <v>42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295</v>
      </c>
      <c r="AT126" s="238" t="s">
        <v>177</v>
      </c>
      <c r="AU126" s="238" t="s">
        <v>87</v>
      </c>
      <c r="AY126" s="18" t="s">
        <v>175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295</v>
      </c>
      <c r="BM126" s="238" t="s">
        <v>1792</v>
      </c>
    </row>
    <row r="127" s="13" customFormat="1">
      <c r="A127" s="13"/>
      <c r="B127" s="240"/>
      <c r="C127" s="241"/>
      <c r="D127" s="242" t="s">
        <v>184</v>
      </c>
      <c r="E127" s="243" t="s">
        <v>1</v>
      </c>
      <c r="F127" s="244" t="s">
        <v>1793</v>
      </c>
      <c r="G127" s="241"/>
      <c r="H127" s="243" t="s">
        <v>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184</v>
      </c>
      <c r="AU127" s="250" t="s">
        <v>87</v>
      </c>
      <c r="AV127" s="13" t="s">
        <v>85</v>
      </c>
      <c r="AW127" s="13" t="s">
        <v>32</v>
      </c>
      <c r="AX127" s="13" t="s">
        <v>77</v>
      </c>
      <c r="AY127" s="250" t="s">
        <v>175</v>
      </c>
    </row>
    <row r="128" s="14" customFormat="1">
      <c r="A128" s="14"/>
      <c r="B128" s="251"/>
      <c r="C128" s="252"/>
      <c r="D128" s="242" t="s">
        <v>184</v>
      </c>
      <c r="E128" s="253" t="s">
        <v>1</v>
      </c>
      <c r="F128" s="254" t="s">
        <v>1794</v>
      </c>
      <c r="G128" s="252"/>
      <c r="H128" s="255">
        <v>183.75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184</v>
      </c>
      <c r="AU128" s="261" t="s">
        <v>87</v>
      </c>
      <c r="AV128" s="14" t="s">
        <v>87</v>
      </c>
      <c r="AW128" s="14" t="s">
        <v>32</v>
      </c>
      <c r="AX128" s="14" t="s">
        <v>77</v>
      </c>
      <c r="AY128" s="261" t="s">
        <v>175</v>
      </c>
    </row>
    <row r="129" s="13" customFormat="1">
      <c r="A129" s="13"/>
      <c r="B129" s="240"/>
      <c r="C129" s="241"/>
      <c r="D129" s="242" t="s">
        <v>184</v>
      </c>
      <c r="E129" s="243" t="s">
        <v>1</v>
      </c>
      <c r="F129" s="244" t="s">
        <v>1795</v>
      </c>
      <c r="G129" s="241"/>
      <c r="H129" s="243" t="s">
        <v>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184</v>
      </c>
      <c r="AU129" s="250" t="s">
        <v>87</v>
      </c>
      <c r="AV129" s="13" t="s">
        <v>85</v>
      </c>
      <c r="AW129" s="13" t="s">
        <v>32</v>
      </c>
      <c r="AX129" s="13" t="s">
        <v>77</v>
      </c>
      <c r="AY129" s="250" t="s">
        <v>175</v>
      </c>
    </row>
    <row r="130" s="14" customFormat="1">
      <c r="A130" s="14"/>
      <c r="B130" s="251"/>
      <c r="C130" s="252"/>
      <c r="D130" s="242" t="s">
        <v>184</v>
      </c>
      <c r="E130" s="253" t="s">
        <v>1</v>
      </c>
      <c r="F130" s="254" t="s">
        <v>1796</v>
      </c>
      <c r="G130" s="252"/>
      <c r="H130" s="255">
        <v>37.496000000000002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184</v>
      </c>
      <c r="AU130" s="261" t="s">
        <v>87</v>
      </c>
      <c r="AV130" s="14" t="s">
        <v>87</v>
      </c>
      <c r="AW130" s="14" t="s">
        <v>32</v>
      </c>
      <c r="AX130" s="14" t="s">
        <v>77</v>
      </c>
      <c r="AY130" s="261" t="s">
        <v>175</v>
      </c>
    </row>
    <row r="131" s="13" customFormat="1">
      <c r="A131" s="13"/>
      <c r="B131" s="240"/>
      <c r="C131" s="241"/>
      <c r="D131" s="242" t="s">
        <v>184</v>
      </c>
      <c r="E131" s="243" t="s">
        <v>1</v>
      </c>
      <c r="F131" s="244" t="s">
        <v>1797</v>
      </c>
      <c r="G131" s="241"/>
      <c r="H131" s="243" t="s">
        <v>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184</v>
      </c>
      <c r="AU131" s="250" t="s">
        <v>87</v>
      </c>
      <c r="AV131" s="13" t="s">
        <v>85</v>
      </c>
      <c r="AW131" s="13" t="s">
        <v>32</v>
      </c>
      <c r="AX131" s="13" t="s">
        <v>77</v>
      </c>
      <c r="AY131" s="250" t="s">
        <v>175</v>
      </c>
    </row>
    <row r="132" s="14" customFormat="1">
      <c r="A132" s="14"/>
      <c r="B132" s="251"/>
      <c r="C132" s="252"/>
      <c r="D132" s="242" t="s">
        <v>184</v>
      </c>
      <c r="E132" s="253" t="s">
        <v>1</v>
      </c>
      <c r="F132" s="254" t="s">
        <v>1798</v>
      </c>
      <c r="G132" s="252"/>
      <c r="H132" s="255">
        <v>35.520000000000003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184</v>
      </c>
      <c r="AU132" s="261" t="s">
        <v>87</v>
      </c>
      <c r="AV132" s="14" t="s">
        <v>87</v>
      </c>
      <c r="AW132" s="14" t="s">
        <v>32</v>
      </c>
      <c r="AX132" s="14" t="s">
        <v>77</v>
      </c>
      <c r="AY132" s="261" t="s">
        <v>175</v>
      </c>
    </row>
    <row r="133" s="15" customFormat="1">
      <c r="A133" s="15"/>
      <c r="B133" s="262"/>
      <c r="C133" s="263"/>
      <c r="D133" s="242" t="s">
        <v>184</v>
      </c>
      <c r="E133" s="264" t="s">
        <v>1</v>
      </c>
      <c r="F133" s="265" t="s">
        <v>191</v>
      </c>
      <c r="G133" s="263"/>
      <c r="H133" s="266">
        <v>256.76600000000002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2" t="s">
        <v>184</v>
      </c>
      <c r="AU133" s="272" t="s">
        <v>87</v>
      </c>
      <c r="AV133" s="15" t="s">
        <v>182</v>
      </c>
      <c r="AW133" s="15" t="s">
        <v>32</v>
      </c>
      <c r="AX133" s="15" t="s">
        <v>85</v>
      </c>
      <c r="AY133" s="272" t="s">
        <v>175</v>
      </c>
    </row>
    <row r="134" s="2" customFormat="1" ht="16.5" customHeight="1">
      <c r="A134" s="39"/>
      <c r="B134" s="40"/>
      <c r="C134" s="291" t="s">
        <v>87</v>
      </c>
      <c r="D134" s="291" t="s">
        <v>587</v>
      </c>
      <c r="E134" s="292" t="s">
        <v>875</v>
      </c>
      <c r="F134" s="293" t="s">
        <v>876</v>
      </c>
      <c r="G134" s="294" t="s">
        <v>378</v>
      </c>
      <c r="H134" s="295">
        <v>0.082000000000000003</v>
      </c>
      <c r="I134" s="296"/>
      <c r="J134" s="297">
        <f>ROUND(I134*H134,2)</f>
        <v>0</v>
      </c>
      <c r="K134" s="293" t="s">
        <v>181</v>
      </c>
      <c r="L134" s="298"/>
      <c r="M134" s="299" t="s">
        <v>1</v>
      </c>
      <c r="N134" s="300" t="s">
        <v>42</v>
      </c>
      <c r="O134" s="92"/>
      <c r="P134" s="236">
        <f>O134*H134</f>
        <v>0</v>
      </c>
      <c r="Q134" s="236">
        <v>1</v>
      </c>
      <c r="R134" s="236">
        <f>Q134*H134</f>
        <v>0.082000000000000003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413</v>
      </c>
      <c r="AT134" s="238" t="s">
        <v>587</v>
      </c>
      <c r="AU134" s="238" t="s">
        <v>87</v>
      </c>
      <c r="AY134" s="18" t="s">
        <v>175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295</v>
      </c>
      <c r="BM134" s="238" t="s">
        <v>1799</v>
      </c>
    </row>
    <row r="135" s="2" customFormat="1">
      <c r="A135" s="39"/>
      <c r="B135" s="40"/>
      <c r="C135" s="41"/>
      <c r="D135" s="242" t="s">
        <v>273</v>
      </c>
      <c r="E135" s="41"/>
      <c r="F135" s="284" t="s">
        <v>1800</v>
      </c>
      <c r="G135" s="41"/>
      <c r="H135" s="41"/>
      <c r="I135" s="285"/>
      <c r="J135" s="41"/>
      <c r="K135" s="41"/>
      <c r="L135" s="45"/>
      <c r="M135" s="286"/>
      <c r="N135" s="28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273</v>
      </c>
      <c r="AU135" s="18" t="s">
        <v>87</v>
      </c>
    </row>
    <row r="136" s="14" customFormat="1">
      <c r="A136" s="14"/>
      <c r="B136" s="251"/>
      <c r="C136" s="252"/>
      <c r="D136" s="242" t="s">
        <v>184</v>
      </c>
      <c r="E136" s="253" t="s">
        <v>1</v>
      </c>
      <c r="F136" s="254" t="s">
        <v>1801</v>
      </c>
      <c r="G136" s="252"/>
      <c r="H136" s="255">
        <v>256.76600000000002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184</v>
      </c>
      <c r="AU136" s="261" t="s">
        <v>87</v>
      </c>
      <c r="AV136" s="14" t="s">
        <v>87</v>
      </c>
      <c r="AW136" s="14" t="s">
        <v>32</v>
      </c>
      <c r="AX136" s="14" t="s">
        <v>85</v>
      </c>
      <c r="AY136" s="261" t="s">
        <v>175</v>
      </c>
    </row>
    <row r="137" s="14" customFormat="1">
      <c r="A137" s="14"/>
      <c r="B137" s="251"/>
      <c r="C137" s="252"/>
      <c r="D137" s="242" t="s">
        <v>184</v>
      </c>
      <c r="E137" s="252"/>
      <c r="F137" s="254" t="s">
        <v>1802</v>
      </c>
      <c r="G137" s="252"/>
      <c r="H137" s="255">
        <v>0.082000000000000003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184</v>
      </c>
      <c r="AU137" s="261" t="s">
        <v>87</v>
      </c>
      <c r="AV137" s="14" t="s">
        <v>87</v>
      </c>
      <c r="AW137" s="14" t="s">
        <v>4</v>
      </c>
      <c r="AX137" s="14" t="s">
        <v>85</v>
      </c>
      <c r="AY137" s="261" t="s">
        <v>175</v>
      </c>
    </row>
    <row r="138" s="2" customFormat="1" ht="24.15" customHeight="1">
      <c r="A138" s="39"/>
      <c r="B138" s="40"/>
      <c r="C138" s="227" t="s">
        <v>192</v>
      </c>
      <c r="D138" s="227" t="s">
        <v>177</v>
      </c>
      <c r="E138" s="228" t="s">
        <v>1803</v>
      </c>
      <c r="F138" s="229" t="s">
        <v>1804</v>
      </c>
      <c r="G138" s="230" t="s">
        <v>180</v>
      </c>
      <c r="H138" s="231">
        <v>256.76600000000002</v>
      </c>
      <c r="I138" s="232"/>
      <c r="J138" s="233">
        <f>ROUND(I138*H138,2)</f>
        <v>0</v>
      </c>
      <c r="K138" s="229" t="s">
        <v>181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0.00088000000000000003</v>
      </c>
      <c r="R138" s="236">
        <f>Q138*H138</f>
        <v>0.22595408000000003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295</v>
      </c>
      <c r="AT138" s="238" t="s">
        <v>177</v>
      </c>
      <c r="AU138" s="238" t="s">
        <v>87</v>
      </c>
      <c r="AY138" s="18" t="s">
        <v>175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295</v>
      </c>
      <c r="BM138" s="238" t="s">
        <v>1805</v>
      </c>
    </row>
    <row r="139" s="13" customFormat="1">
      <c r="A139" s="13"/>
      <c r="B139" s="240"/>
      <c r="C139" s="241"/>
      <c r="D139" s="242" t="s">
        <v>184</v>
      </c>
      <c r="E139" s="243" t="s">
        <v>1</v>
      </c>
      <c r="F139" s="244" t="s">
        <v>1793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184</v>
      </c>
      <c r="AU139" s="250" t="s">
        <v>87</v>
      </c>
      <c r="AV139" s="13" t="s">
        <v>85</v>
      </c>
      <c r="AW139" s="13" t="s">
        <v>32</v>
      </c>
      <c r="AX139" s="13" t="s">
        <v>77</v>
      </c>
      <c r="AY139" s="250" t="s">
        <v>175</v>
      </c>
    </row>
    <row r="140" s="14" customFormat="1">
      <c r="A140" s="14"/>
      <c r="B140" s="251"/>
      <c r="C140" s="252"/>
      <c r="D140" s="242" t="s">
        <v>184</v>
      </c>
      <c r="E140" s="253" t="s">
        <v>1</v>
      </c>
      <c r="F140" s="254" t="s">
        <v>1794</v>
      </c>
      <c r="G140" s="252"/>
      <c r="H140" s="255">
        <v>183.75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184</v>
      </c>
      <c r="AU140" s="261" t="s">
        <v>87</v>
      </c>
      <c r="AV140" s="14" t="s">
        <v>87</v>
      </c>
      <c r="AW140" s="14" t="s">
        <v>32</v>
      </c>
      <c r="AX140" s="14" t="s">
        <v>77</v>
      </c>
      <c r="AY140" s="261" t="s">
        <v>175</v>
      </c>
    </row>
    <row r="141" s="13" customFormat="1">
      <c r="A141" s="13"/>
      <c r="B141" s="240"/>
      <c r="C141" s="241"/>
      <c r="D141" s="242" t="s">
        <v>184</v>
      </c>
      <c r="E141" s="243" t="s">
        <v>1</v>
      </c>
      <c r="F141" s="244" t="s">
        <v>1795</v>
      </c>
      <c r="G141" s="241"/>
      <c r="H141" s="243" t="s">
        <v>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184</v>
      </c>
      <c r="AU141" s="250" t="s">
        <v>87</v>
      </c>
      <c r="AV141" s="13" t="s">
        <v>85</v>
      </c>
      <c r="AW141" s="13" t="s">
        <v>32</v>
      </c>
      <c r="AX141" s="13" t="s">
        <v>77</v>
      </c>
      <c r="AY141" s="250" t="s">
        <v>175</v>
      </c>
    </row>
    <row r="142" s="14" customFormat="1">
      <c r="A142" s="14"/>
      <c r="B142" s="251"/>
      <c r="C142" s="252"/>
      <c r="D142" s="242" t="s">
        <v>184</v>
      </c>
      <c r="E142" s="253" t="s">
        <v>1</v>
      </c>
      <c r="F142" s="254" t="s">
        <v>1796</v>
      </c>
      <c r="G142" s="252"/>
      <c r="H142" s="255">
        <v>37.496000000000002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184</v>
      </c>
      <c r="AU142" s="261" t="s">
        <v>87</v>
      </c>
      <c r="AV142" s="14" t="s">
        <v>87</v>
      </c>
      <c r="AW142" s="14" t="s">
        <v>32</v>
      </c>
      <c r="AX142" s="14" t="s">
        <v>77</v>
      </c>
      <c r="AY142" s="261" t="s">
        <v>175</v>
      </c>
    </row>
    <row r="143" s="13" customFormat="1">
      <c r="A143" s="13"/>
      <c r="B143" s="240"/>
      <c r="C143" s="241"/>
      <c r="D143" s="242" t="s">
        <v>184</v>
      </c>
      <c r="E143" s="243" t="s">
        <v>1</v>
      </c>
      <c r="F143" s="244" t="s">
        <v>1797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184</v>
      </c>
      <c r="AU143" s="250" t="s">
        <v>87</v>
      </c>
      <c r="AV143" s="13" t="s">
        <v>85</v>
      </c>
      <c r="AW143" s="13" t="s">
        <v>32</v>
      </c>
      <c r="AX143" s="13" t="s">
        <v>77</v>
      </c>
      <c r="AY143" s="250" t="s">
        <v>175</v>
      </c>
    </row>
    <row r="144" s="14" customFormat="1">
      <c r="A144" s="14"/>
      <c r="B144" s="251"/>
      <c r="C144" s="252"/>
      <c r="D144" s="242" t="s">
        <v>184</v>
      </c>
      <c r="E144" s="253" t="s">
        <v>1</v>
      </c>
      <c r="F144" s="254" t="s">
        <v>1798</v>
      </c>
      <c r="G144" s="252"/>
      <c r="H144" s="255">
        <v>35.520000000000003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184</v>
      </c>
      <c r="AU144" s="261" t="s">
        <v>87</v>
      </c>
      <c r="AV144" s="14" t="s">
        <v>87</v>
      </c>
      <c r="AW144" s="14" t="s">
        <v>32</v>
      </c>
      <c r="AX144" s="14" t="s">
        <v>77</v>
      </c>
      <c r="AY144" s="261" t="s">
        <v>175</v>
      </c>
    </row>
    <row r="145" s="15" customFormat="1">
      <c r="A145" s="15"/>
      <c r="B145" s="262"/>
      <c r="C145" s="263"/>
      <c r="D145" s="242" t="s">
        <v>184</v>
      </c>
      <c r="E145" s="264" t="s">
        <v>1</v>
      </c>
      <c r="F145" s="265" t="s">
        <v>191</v>
      </c>
      <c r="G145" s="263"/>
      <c r="H145" s="266">
        <v>256.76600000000002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2" t="s">
        <v>184</v>
      </c>
      <c r="AU145" s="272" t="s">
        <v>87</v>
      </c>
      <c r="AV145" s="15" t="s">
        <v>182</v>
      </c>
      <c r="AW145" s="15" t="s">
        <v>32</v>
      </c>
      <c r="AX145" s="15" t="s">
        <v>85</v>
      </c>
      <c r="AY145" s="272" t="s">
        <v>175</v>
      </c>
    </row>
    <row r="146" s="2" customFormat="1" ht="44.25" customHeight="1">
      <c r="A146" s="39"/>
      <c r="B146" s="40"/>
      <c r="C146" s="291" t="s">
        <v>182</v>
      </c>
      <c r="D146" s="291" t="s">
        <v>587</v>
      </c>
      <c r="E146" s="292" t="s">
        <v>1806</v>
      </c>
      <c r="F146" s="293" t="s">
        <v>1807</v>
      </c>
      <c r="G146" s="294" t="s">
        <v>180</v>
      </c>
      <c r="H146" s="295">
        <v>320.95800000000003</v>
      </c>
      <c r="I146" s="296"/>
      <c r="J146" s="297">
        <f>ROUND(I146*H146,2)</f>
        <v>0</v>
      </c>
      <c r="K146" s="293" t="s">
        <v>181</v>
      </c>
      <c r="L146" s="298"/>
      <c r="M146" s="299" t="s">
        <v>1</v>
      </c>
      <c r="N146" s="300" t="s">
        <v>42</v>
      </c>
      <c r="O146" s="92"/>
      <c r="P146" s="236">
        <f>O146*H146</f>
        <v>0</v>
      </c>
      <c r="Q146" s="236">
        <v>0.0064000000000000003</v>
      </c>
      <c r="R146" s="236">
        <f>Q146*H146</f>
        <v>2.0541312000000005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413</v>
      </c>
      <c r="AT146" s="238" t="s">
        <v>587</v>
      </c>
      <c r="AU146" s="238" t="s">
        <v>87</v>
      </c>
      <c r="AY146" s="18" t="s">
        <v>175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295</v>
      </c>
      <c r="BM146" s="238" t="s">
        <v>1808</v>
      </c>
    </row>
    <row r="147" s="14" customFormat="1">
      <c r="A147" s="14"/>
      <c r="B147" s="251"/>
      <c r="C147" s="252"/>
      <c r="D147" s="242" t="s">
        <v>184</v>
      </c>
      <c r="E147" s="253" t="s">
        <v>1</v>
      </c>
      <c r="F147" s="254" t="s">
        <v>1801</v>
      </c>
      <c r="G147" s="252"/>
      <c r="H147" s="255">
        <v>256.76600000000002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184</v>
      </c>
      <c r="AU147" s="261" t="s">
        <v>87</v>
      </c>
      <c r="AV147" s="14" t="s">
        <v>87</v>
      </c>
      <c r="AW147" s="14" t="s">
        <v>32</v>
      </c>
      <c r="AX147" s="14" t="s">
        <v>85</v>
      </c>
      <c r="AY147" s="261" t="s">
        <v>175</v>
      </c>
    </row>
    <row r="148" s="14" customFormat="1">
      <c r="A148" s="14"/>
      <c r="B148" s="251"/>
      <c r="C148" s="252"/>
      <c r="D148" s="242" t="s">
        <v>184</v>
      </c>
      <c r="E148" s="252"/>
      <c r="F148" s="254" t="s">
        <v>1809</v>
      </c>
      <c r="G148" s="252"/>
      <c r="H148" s="255">
        <v>320.95800000000003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184</v>
      </c>
      <c r="AU148" s="261" t="s">
        <v>87</v>
      </c>
      <c r="AV148" s="14" t="s">
        <v>87</v>
      </c>
      <c r="AW148" s="14" t="s">
        <v>4</v>
      </c>
      <c r="AX148" s="14" t="s">
        <v>85</v>
      </c>
      <c r="AY148" s="261" t="s">
        <v>175</v>
      </c>
    </row>
    <row r="149" s="2" customFormat="1" ht="37.8" customHeight="1">
      <c r="A149" s="39"/>
      <c r="B149" s="40"/>
      <c r="C149" s="227" t="s">
        <v>211</v>
      </c>
      <c r="D149" s="227" t="s">
        <v>177</v>
      </c>
      <c r="E149" s="228" t="s">
        <v>1810</v>
      </c>
      <c r="F149" s="229" t="s">
        <v>1811</v>
      </c>
      <c r="G149" s="230" t="s">
        <v>303</v>
      </c>
      <c r="H149" s="231">
        <v>83.560000000000002</v>
      </c>
      <c r="I149" s="232"/>
      <c r="J149" s="233">
        <f>ROUND(I149*H149,2)</f>
        <v>0</v>
      </c>
      <c r="K149" s="229" t="s">
        <v>181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0.00059999999999999995</v>
      </c>
      <c r="R149" s="236">
        <f>Q149*H149</f>
        <v>0.050136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295</v>
      </c>
      <c r="AT149" s="238" t="s">
        <v>177</v>
      </c>
      <c r="AU149" s="238" t="s">
        <v>87</v>
      </c>
      <c r="AY149" s="18" t="s">
        <v>175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295</v>
      </c>
      <c r="BM149" s="238" t="s">
        <v>1812</v>
      </c>
    </row>
    <row r="150" s="13" customFormat="1">
      <c r="A150" s="13"/>
      <c r="B150" s="240"/>
      <c r="C150" s="241"/>
      <c r="D150" s="242" t="s">
        <v>184</v>
      </c>
      <c r="E150" s="243" t="s">
        <v>1</v>
      </c>
      <c r="F150" s="244" t="s">
        <v>1681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184</v>
      </c>
      <c r="AU150" s="250" t="s">
        <v>87</v>
      </c>
      <c r="AV150" s="13" t="s">
        <v>85</v>
      </c>
      <c r="AW150" s="13" t="s">
        <v>32</v>
      </c>
      <c r="AX150" s="13" t="s">
        <v>77</v>
      </c>
      <c r="AY150" s="250" t="s">
        <v>175</v>
      </c>
    </row>
    <row r="151" s="13" customFormat="1">
      <c r="A151" s="13"/>
      <c r="B151" s="240"/>
      <c r="C151" s="241"/>
      <c r="D151" s="242" t="s">
        <v>184</v>
      </c>
      <c r="E151" s="243" t="s">
        <v>1</v>
      </c>
      <c r="F151" s="244" t="s">
        <v>1813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184</v>
      </c>
      <c r="AU151" s="250" t="s">
        <v>87</v>
      </c>
      <c r="AV151" s="13" t="s">
        <v>85</v>
      </c>
      <c r="AW151" s="13" t="s">
        <v>32</v>
      </c>
      <c r="AX151" s="13" t="s">
        <v>77</v>
      </c>
      <c r="AY151" s="250" t="s">
        <v>175</v>
      </c>
    </row>
    <row r="152" s="14" customFormat="1">
      <c r="A152" s="14"/>
      <c r="B152" s="251"/>
      <c r="C152" s="252"/>
      <c r="D152" s="242" t="s">
        <v>184</v>
      </c>
      <c r="E152" s="253" t="s">
        <v>1</v>
      </c>
      <c r="F152" s="254" t="s">
        <v>1814</v>
      </c>
      <c r="G152" s="252"/>
      <c r="H152" s="255">
        <v>83.560000000000002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184</v>
      </c>
      <c r="AU152" s="261" t="s">
        <v>87</v>
      </c>
      <c r="AV152" s="14" t="s">
        <v>87</v>
      </c>
      <c r="AW152" s="14" t="s">
        <v>32</v>
      </c>
      <c r="AX152" s="14" t="s">
        <v>85</v>
      </c>
      <c r="AY152" s="261" t="s">
        <v>175</v>
      </c>
    </row>
    <row r="153" s="2" customFormat="1" ht="37.8" customHeight="1">
      <c r="A153" s="39"/>
      <c r="B153" s="40"/>
      <c r="C153" s="227" t="s">
        <v>220</v>
      </c>
      <c r="D153" s="227" t="s">
        <v>177</v>
      </c>
      <c r="E153" s="228" t="s">
        <v>1815</v>
      </c>
      <c r="F153" s="229" t="s">
        <v>1816</v>
      </c>
      <c r="G153" s="230" t="s">
        <v>303</v>
      </c>
      <c r="H153" s="231">
        <v>110.7</v>
      </c>
      <c r="I153" s="232"/>
      <c r="J153" s="233">
        <f>ROUND(I153*H153,2)</f>
        <v>0</v>
      </c>
      <c r="K153" s="229" t="s">
        <v>181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0.00059999999999999995</v>
      </c>
      <c r="R153" s="236">
        <f>Q153*H153</f>
        <v>0.066419999999999993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295</v>
      </c>
      <c r="AT153" s="238" t="s">
        <v>177</v>
      </c>
      <c r="AU153" s="238" t="s">
        <v>87</v>
      </c>
      <c r="AY153" s="18" t="s">
        <v>175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295</v>
      </c>
      <c r="BM153" s="238" t="s">
        <v>1817</v>
      </c>
    </row>
    <row r="154" s="13" customFormat="1">
      <c r="A154" s="13"/>
      <c r="B154" s="240"/>
      <c r="C154" s="241"/>
      <c r="D154" s="242" t="s">
        <v>184</v>
      </c>
      <c r="E154" s="243" t="s">
        <v>1</v>
      </c>
      <c r="F154" s="244" t="s">
        <v>1818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184</v>
      </c>
      <c r="AU154" s="250" t="s">
        <v>87</v>
      </c>
      <c r="AV154" s="13" t="s">
        <v>85</v>
      </c>
      <c r="AW154" s="13" t="s">
        <v>32</v>
      </c>
      <c r="AX154" s="13" t="s">
        <v>77</v>
      </c>
      <c r="AY154" s="250" t="s">
        <v>175</v>
      </c>
    </row>
    <row r="155" s="14" customFormat="1">
      <c r="A155" s="14"/>
      <c r="B155" s="251"/>
      <c r="C155" s="252"/>
      <c r="D155" s="242" t="s">
        <v>184</v>
      </c>
      <c r="E155" s="253" t="s">
        <v>1</v>
      </c>
      <c r="F155" s="254" t="s">
        <v>1819</v>
      </c>
      <c r="G155" s="252"/>
      <c r="H155" s="255">
        <v>110.7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184</v>
      </c>
      <c r="AU155" s="261" t="s">
        <v>87</v>
      </c>
      <c r="AV155" s="14" t="s">
        <v>87</v>
      </c>
      <c r="AW155" s="14" t="s">
        <v>32</v>
      </c>
      <c r="AX155" s="14" t="s">
        <v>85</v>
      </c>
      <c r="AY155" s="261" t="s">
        <v>175</v>
      </c>
    </row>
    <row r="156" s="2" customFormat="1" ht="37.8" customHeight="1">
      <c r="A156" s="39"/>
      <c r="B156" s="40"/>
      <c r="C156" s="227" t="s">
        <v>225</v>
      </c>
      <c r="D156" s="227" t="s">
        <v>177</v>
      </c>
      <c r="E156" s="228" t="s">
        <v>1678</v>
      </c>
      <c r="F156" s="229" t="s">
        <v>1679</v>
      </c>
      <c r="G156" s="230" t="s">
        <v>303</v>
      </c>
      <c r="H156" s="231">
        <v>59.039999999999999</v>
      </c>
      <c r="I156" s="232"/>
      <c r="J156" s="233">
        <f>ROUND(I156*H156,2)</f>
        <v>0</v>
      </c>
      <c r="K156" s="229" t="s">
        <v>181</v>
      </c>
      <c r="L156" s="45"/>
      <c r="M156" s="234" t="s">
        <v>1</v>
      </c>
      <c r="N156" s="235" t="s">
        <v>42</v>
      </c>
      <c r="O156" s="92"/>
      <c r="P156" s="236">
        <f>O156*H156</f>
        <v>0</v>
      </c>
      <c r="Q156" s="236">
        <v>0.0015</v>
      </c>
      <c r="R156" s="236">
        <f>Q156*H156</f>
        <v>0.08856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295</v>
      </c>
      <c r="AT156" s="238" t="s">
        <v>177</v>
      </c>
      <c r="AU156" s="238" t="s">
        <v>87</v>
      </c>
      <c r="AY156" s="18" t="s">
        <v>175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295</v>
      </c>
      <c r="BM156" s="238" t="s">
        <v>1820</v>
      </c>
    </row>
    <row r="157" s="13" customFormat="1">
      <c r="A157" s="13"/>
      <c r="B157" s="240"/>
      <c r="C157" s="241"/>
      <c r="D157" s="242" t="s">
        <v>184</v>
      </c>
      <c r="E157" s="243" t="s">
        <v>1</v>
      </c>
      <c r="F157" s="244" t="s">
        <v>1681</v>
      </c>
      <c r="G157" s="241"/>
      <c r="H157" s="243" t="s">
        <v>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184</v>
      </c>
      <c r="AU157" s="250" t="s">
        <v>87</v>
      </c>
      <c r="AV157" s="13" t="s">
        <v>85</v>
      </c>
      <c r="AW157" s="13" t="s">
        <v>32</v>
      </c>
      <c r="AX157" s="13" t="s">
        <v>77</v>
      </c>
      <c r="AY157" s="250" t="s">
        <v>175</v>
      </c>
    </row>
    <row r="158" s="13" customFormat="1">
      <c r="A158" s="13"/>
      <c r="B158" s="240"/>
      <c r="C158" s="241"/>
      <c r="D158" s="242" t="s">
        <v>184</v>
      </c>
      <c r="E158" s="243" t="s">
        <v>1</v>
      </c>
      <c r="F158" s="244" t="s">
        <v>1821</v>
      </c>
      <c r="G158" s="241"/>
      <c r="H158" s="243" t="s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184</v>
      </c>
      <c r="AU158" s="250" t="s">
        <v>87</v>
      </c>
      <c r="AV158" s="13" t="s">
        <v>85</v>
      </c>
      <c r="AW158" s="13" t="s">
        <v>32</v>
      </c>
      <c r="AX158" s="13" t="s">
        <v>77</v>
      </c>
      <c r="AY158" s="250" t="s">
        <v>175</v>
      </c>
    </row>
    <row r="159" s="14" customFormat="1">
      <c r="A159" s="14"/>
      <c r="B159" s="251"/>
      <c r="C159" s="252"/>
      <c r="D159" s="242" t="s">
        <v>184</v>
      </c>
      <c r="E159" s="253" t="s">
        <v>1</v>
      </c>
      <c r="F159" s="254" t="s">
        <v>1822</v>
      </c>
      <c r="G159" s="252"/>
      <c r="H159" s="255">
        <v>59.039999999999999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184</v>
      </c>
      <c r="AU159" s="261" t="s">
        <v>87</v>
      </c>
      <c r="AV159" s="14" t="s">
        <v>87</v>
      </c>
      <c r="AW159" s="14" t="s">
        <v>32</v>
      </c>
      <c r="AX159" s="14" t="s">
        <v>85</v>
      </c>
      <c r="AY159" s="261" t="s">
        <v>175</v>
      </c>
    </row>
    <row r="160" s="2" customFormat="1" ht="37.8" customHeight="1">
      <c r="A160" s="39"/>
      <c r="B160" s="40"/>
      <c r="C160" s="227" t="s">
        <v>230</v>
      </c>
      <c r="D160" s="227" t="s">
        <v>177</v>
      </c>
      <c r="E160" s="228" t="s">
        <v>1823</v>
      </c>
      <c r="F160" s="229" t="s">
        <v>1824</v>
      </c>
      <c r="G160" s="230" t="s">
        <v>180</v>
      </c>
      <c r="H160" s="231">
        <v>306.31</v>
      </c>
      <c r="I160" s="232"/>
      <c r="J160" s="233">
        <f>ROUND(I160*H160,2)</f>
        <v>0</v>
      </c>
      <c r="K160" s="229" t="s">
        <v>181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0.00016000000000000001</v>
      </c>
      <c r="R160" s="236">
        <f>Q160*H160</f>
        <v>0.049009600000000007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295</v>
      </c>
      <c r="AT160" s="238" t="s">
        <v>177</v>
      </c>
      <c r="AU160" s="238" t="s">
        <v>87</v>
      </c>
      <c r="AY160" s="18" t="s">
        <v>175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295</v>
      </c>
      <c r="BM160" s="238" t="s">
        <v>1825</v>
      </c>
    </row>
    <row r="161" s="13" customFormat="1">
      <c r="A161" s="13"/>
      <c r="B161" s="240"/>
      <c r="C161" s="241"/>
      <c r="D161" s="242" t="s">
        <v>184</v>
      </c>
      <c r="E161" s="243" t="s">
        <v>1</v>
      </c>
      <c r="F161" s="244" t="s">
        <v>618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184</v>
      </c>
      <c r="AU161" s="250" t="s">
        <v>87</v>
      </c>
      <c r="AV161" s="13" t="s">
        <v>85</v>
      </c>
      <c r="AW161" s="13" t="s">
        <v>32</v>
      </c>
      <c r="AX161" s="13" t="s">
        <v>77</v>
      </c>
      <c r="AY161" s="250" t="s">
        <v>175</v>
      </c>
    </row>
    <row r="162" s="13" customFormat="1">
      <c r="A162" s="13"/>
      <c r="B162" s="240"/>
      <c r="C162" s="241"/>
      <c r="D162" s="242" t="s">
        <v>184</v>
      </c>
      <c r="E162" s="243" t="s">
        <v>1</v>
      </c>
      <c r="F162" s="244" t="s">
        <v>1826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184</v>
      </c>
      <c r="AU162" s="250" t="s">
        <v>87</v>
      </c>
      <c r="AV162" s="13" t="s">
        <v>85</v>
      </c>
      <c r="AW162" s="13" t="s">
        <v>32</v>
      </c>
      <c r="AX162" s="13" t="s">
        <v>77</v>
      </c>
      <c r="AY162" s="250" t="s">
        <v>175</v>
      </c>
    </row>
    <row r="163" s="14" customFormat="1">
      <c r="A163" s="14"/>
      <c r="B163" s="251"/>
      <c r="C163" s="252"/>
      <c r="D163" s="242" t="s">
        <v>184</v>
      </c>
      <c r="E163" s="253" t="s">
        <v>1</v>
      </c>
      <c r="F163" s="254" t="s">
        <v>1794</v>
      </c>
      <c r="G163" s="252"/>
      <c r="H163" s="255">
        <v>183.75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184</v>
      </c>
      <c r="AU163" s="261" t="s">
        <v>87</v>
      </c>
      <c r="AV163" s="14" t="s">
        <v>87</v>
      </c>
      <c r="AW163" s="14" t="s">
        <v>32</v>
      </c>
      <c r="AX163" s="14" t="s">
        <v>77</v>
      </c>
      <c r="AY163" s="261" t="s">
        <v>175</v>
      </c>
    </row>
    <row r="164" s="13" customFormat="1">
      <c r="A164" s="13"/>
      <c r="B164" s="240"/>
      <c r="C164" s="241"/>
      <c r="D164" s="242" t="s">
        <v>184</v>
      </c>
      <c r="E164" s="243" t="s">
        <v>1</v>
      </c>
      <c r="F164" s="244" t="s">
        <v>1827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184</v>
      </c>
      <c r="AU164" s="250" t="s">
        <v>87</v>
      </c>
      <c r="AV164" s="13" t="s">
        <v>85</v>
      </c>
      <c r="AW164" s="13" t="s">
        <v>32</v>
      </c>
      <c r="AX164" s="13" t="s">
        <v>77</v>
      </c>
      <c r="AY164" s="250" t="s">
        <v>175</v>
      </c>
    </row>
    <row r="165" s="13" customFormat="1">
      <c r="A165" s="13"/>
      <c r="B165" s="240"/>
      <c r="C165" s="241"/>
      <c r="D165" s="242" t="s">
        <v>184</v>
      </c>
      <c r="E165" s="243" t="s">
        <v>1</v>
      </c>
      <c r="F165" s="244" t="s">
        <v>1828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184</v>
      </c>
      <c r="AU165" s="250" t="s">
        <v>87</v>
      </c>
      <c r="AV165" s="13" t="s">
        <v>85</v>
      </c>
      <c r="AW165" s="13" t="s">
        <v>32</v>
      </c>
      <c r="AX165" s="13" t="s">
        <v>77</v>
      </c>
      <c r="AY165" s="250" t="s">
        <v>175</v>
      </c>
    </row>
    <row r="166" s="14" customFormat="1">
      <c r="A166" s="14"/>
      <c r="B166" s="251"/>
      <c r="C166" s="252"/>
      <c r="D166" s="242" t="s">
        <v>184</v>
      </c>
      <c r="E166" s="253" t="s">
        <v>1</v>
      </c>
      <c r="F166" s="254" t="s">
        <v>1829</v>
      </c>
      <c r="G166" s="252"/>
      <c r="H166" s="255">
        <v>87.040000000000006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184</v>
      </c>
      <c r="AU166" s="261" t="s">
        <v>87</v>
      </c>
      <c r="AV166" s="14" t="s">
        <v>87</v>
      </c>
      <c r="AW166" s="14" t="s">
        <v>32</v>
      </c>
      <c r="AX166" s="14" t="s">
        <v>77</v>
      </c>
      <c r="AY166" s="261" t="s">
        <v>175</v>
      </c>
    </row>
    <row r="167" s="13" customFormat="1">
      <c r="A167" s="13"/>
      <c r="B167" s="240"/>
      <c r="C167" s="241"/>
      <c r="D167" s="242" t="s">
        <v>184</v>
      </c>
      <c r="E167" s="243" t="s">
        <v>1</v>
      </c>
      <c r="F167" s="244" t="s">
        <v>1830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184</v>
      </c>
      <c r="AU167" s="250" t="s">
        <v>87</v>
      </c>
      <c r="AV167" s="13" t="s">
        <v>85</v>
      </c>
      <c r="AW167" s="13" t="s">
        <v>32</v>
      </c>
      <c r="AX167" s="13" t="s">
        <v>77</v>
      </c>
      <c r="AY167" s="250" t="s">
        <v>175</v>
      </c>
    </row>
    <row r="168" s="14" customFormat="1">
      <c r="A168" s="14"/>
      <c r="B168" s="251"/>
      <c r="C168" s="252"/>
      <c r="D168" s="242" t="s">
        <v>184</v>
      </c>
      <c r="E168" s="253" t="s">
        <v>1</v>
      </c>
      <c r="F168" s="254" t="s">
        <v>1798</v>
      </c>
      <c r="G168" s="252"/>
      <c r="H168" s="255">
        <v>35.520000000000003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184</v>
      </c>
      <c r="AU168" s="261" t="s">
        <v>87</v>
      </c>
      <c r="AV168" s="14" t="s">
        <v>87</v>
      </c>
      <c r="AW168" s="14" t="s">
        <v>32</v>
      </c>
      <c r="AX168" s="14" t="s">
        <v>77</v>
      </c>
      <c r="AY168" s="261" t="s">
        <v>175</v>
      </c>
    </row>
    <row r="169" s="15" customFormat="1">
      <c r="A169" s="15"/>
      <c r="B169" s="262"/>
      <c r="C169" s="263"/>
      <c r="D169" s="242" t="s">
        <v>184</v>
      </c>
      <c r="E169" s="264" t="s">
        <v>1</v>
      </c>
      <c r="F169" s="265" t="s">
        <v>191</v>
      </c>
      <c r="G169" s="263"/>
      <c r="H169" s="266">
        <v>306.31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184</v>
      </c>
      <c r="AU169" s="272" t="s">
        <v>87</v>
      </c>
      <c r="AV169" s="15" t="s">
        <v>182</v>
      </c>
      <c r="AW169" s="15" t="s">
        <v>32</v>
      </c>
      <c r="AX169" s="15" t="s">
        <v>85</v>
      </c>
      <c r="AY169" s="272" t="s">
        <v>175</v>
      </c>
    </row>
    <row r="170" s="2" customFormat="1" ht="24.15" customHeight="1">
      <c r="A170" s="39"/>
      <c r="B170" s="40"/>
      <c r="C170" s="291" t="s">
        <v>199</v>
      </c>
      <c r="D170" s="291" t="s">
        <v>587</v>
      </c>
      <c r="E170" s="292" t="s">
        <v>1672</v>
      </c>
      <c r="F170" s="293" t="s">
        <v>1673</v>
      </c>
      <c r="G170" s="294" t="s">
        <v>180</v>
      </c>
      <c r="H170" s="295">
        <v>382.88799999999998</v>
      </c>
      <c r="I170" s="296"/>
      <c r="J170" s="297">
        <f>ROUND(I170*H170,2)</f>
        <v>0</v>
      </c>
      <c r="K170" s="293" t="s">
        <v>181</v>
      </c>
      <c r="L170" s="298"/>
      <c r="M170" s="299" t="s">
        <v>1</v>
      </c>
      <c r="N170" s="300" t="s">
        <v>42</v>
      </c>
      <c r="O170" s="92"/>
      <c r="P170" s="236">
        <f>O170*H170</f>
        <v>0</v>
      </c>
      <c r="Q170" s="236">
        <v>0.0019</v>
      </c>
      <c r="R170" s="236">
        <f>Q170*H170</f>
        <v>0.7274872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413</v>
      </c>
      <c r="AT170" s="238" t="s">
        <v>587</v>
      </c>
      <c r="AU170" s="238" t="s">
        <v>87</v>
      </c>
      <c r="AY170" s="18" t="s">
        <v>175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295</v>
      </c>
      <c r="BM170" s="238" t="s">
        <v>1831</v>
      </c>
    </row>
    <row r="171" s="13" customFormat="1">
      <c r="A171" s="13"/>
      <c r="B171" s="240"/>
      <c r="C171" s="241"/>
      <c r="D171" s="242" t="s">
        <v>184</v>
      </c>
      <c r="E171" s="243" t="s">
        <v>1</v>
      </c>
      <c r="F171" s="244" t="s">
        <v>1675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184</v>
      </c>
      <c r="AU171" s="250" t="s">
        <v>87</v>
      </c>
      <c r="AV171" s="13" t="s">
        <v>85</v>
      </c>
      <c r="AW171" s="13" t="s">
        <v>32</v>
      </c>
      <c r="AX171" s="13" t="s">
        <v>77</v>
      </c>
      <c r="AY171" s="250" t="s">
        <v>175</v>
      </c>
    </row>
    <row r="172" s="14" customFormat="1">
      <c r="A172" s="14"/>
      <c r="B172" s="251"/>
      <c r="C172" s="252"/>
      <c r="D172" s="242" t="s">
        <v>184</v>
      </c>
      <c r="E172" s="253" t="s">
        <v>1</v>
      </c>
      <c r="F172" s="254" t="s">
        <v>1832</v>
      </c>
      <c r="G172" s="252"/>
      <c r="H172" s="255">
        <v>306.31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184</v>
      </c>
      <c r="AU172" s="261" t="s">
        <v>87</v>
      </c>
      <c r="AV172" s="14" t="s">
        <v>87</v>
      </c>
      <c r="AW172" s="14" t="s">
        <v>32</v>
      </c>
      <c r="AX172" s="14" t="s">
        <v>85</v>
      </c>
      <c r="AY172" s="261" t="s">
        <v>175</v>
      </c>
    </row>
    <row r="173" s="14" customFormat="1">
      <c r="A173" s="14"/>
      <c r="B173" s="251"/>
      <c r="C173" s="252"/>
      <c r="D173" s="242" t="s">
        <v>184</v>
      </c>
      <c r="E173" s="252"/>
      <c r="F173" s="254" t="s">
        <v>1833</v>
      </c>
      <c r="G173" s="252"/>
      <c r="H173" s="255">
        <v>382.88799999999998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184</v>
      </c>
      <c r="AU173" s="261" t="s">
        <v>87</v>
      </c>
      <c r="AV173" s="14" t="s">
        <v>87</v>
      </c>
      <c r="AW173" s="14" t="s">
        <v>4</v>
      </c>
      <c r="AX173" s="14" t="s">
        <v>85</v>
      </c>
      <c r="AY173" s="261" t="s">
        <v>175</v>
      </c>
    </row>
    <row r="174" s="2" customFormat="1" ht="24.15" customHeight="1">
      <c r="A174" s="39"/>
      <c r="B174" s="40"/>
      <c r="C174" s="227" t="s">
        <v>238</v>
      </c>
      <c r="D174" s="227" t="s">
        <v>177</v>
      </c>
      <c r="E174" s="228" t="s">
        <v>1690</v>
      </c>
      <c r="F174" s="229" t="s">
        <v>1691</v>
      </c>
      <c r="G174" s="230" t="s">
        <v>180</v>
      </c>
      <c r="H174" s="231">
        <v>306.31</v>
      </c>
      <c r="I174" s="232"/>
      <c r="J174" s="233">
        <f>ROUND(I174*H174,2)</f>
        <v>0</v>
      </c>
      <c r="K174" s="229" t="s">
        <v>181</v>
      </c>
      <c r="L174" s="45"/>
      <c r="M174" s="234" t="s">
        <v>1</v>
      </c>
      <c r="N174" s="235" t="s">
        <v>42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295</v>
      </c>
      <c r="AT174" s="238" t="s">
        <v>177</v>
      </c>
      <c r="AU174" s="238" t="s">
        <v>87</v>
      </c>
      <c r="AY174" s="18" t="s">
        <v>175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295</v>
      </c>
      <c r="BM174" s="238" t="s">
        <v>1834</v>
      </c>
    </row>
    <row r="175" s="13" customFormat="1">
      <c r="A175" s="13"/>
      <c r="B175" s="240"/>
      <c r="C175" s="241"/>
      <c r="D175" s="242" t="s">
        <v>184</v>
      </c>
      <c r="E175" s="243" t="s">
        <v>1</v>
      </c>
      <c r="F175" s="244" t="s">
        <v>618</v>
      </c>
      <c r="G175" s="241"/>
      <c r="H175" s="243" t="s">
        <v>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184</v>
      </c>
      <c r="AU175" s="250" t="s">
        <v>87</v>
      </c>
      <c r="AV175" s="13" t="s">
        <v>85</v>
      </c>
      <c r="AW175" s="13" t="s">
        <v>32</v>
      </c>
      <c r="AX175" s="13" t="s">
        <v>77</v>
      </c>
      <c r="AY175" s="250" t="s">
        <v>175</v>
      </c>
    </row>
    <row r="176" s="13" customFormat="1">
      <c r="A176" s="13"/>
      <c r="B176" s="240"/>
      <c r="C176" s="241"/>
      <c r="D176" s="242" t="s">
        <v>184</v>
      </c>
      <c r="E176" s="243" t="s">
        <v>1</v>
      </c>
      <c r="F176" s="244" t="s">
        <v>1826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184</v>
      </c>
      <c r="AU176" s="250" t="s">
        <v>87</v>
      </c>
      <c r="AV176" s="13" t="s">
        <v>85</v>
      </c>
      <c r="AW176" s="13" t="s">
        <v>32</v>
      </c>
      <c r="AX176" s="13" t="s">
        <v>77</v>
      </c>
      <c r="AY176" s="250" t="s">
        <v>175</v>
      </c>
    </row>
    <row r="177" s="14" customFormat="1">
      <c r="A177" s="14"/>
      <c r="B177" s="251"/>
      <c r="C177" s="252"/>
      <c r="D177" s="242" t="s">
        <v>184</v>
      </c>
      <c r="E177" s="253" t="s">
        <v>1</v>
      </c>
      <c r="F177" s="254" t="s">
        <v>1794</v>
      </c>
      <c r="G177" s="252"/>
      <c r="H177" s="255">
        <v>183.75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184</v>
      </c>
      <c r="AU177" s="261" t="s">
        <v>87</v>
      </c>
      <c r="AV177" s="14" t="s">
        <v>87</v>
      </c>
      <c r="AW177" s="14" t="s">
        <v>32</v>
      </c>
      <c r="AX177" s="14" t="s">
        <v>77</v>
      </c>
      <c r="AY177" s="261" t="s">
        <v>175</v>
      </c>
    </row>
    <row r="178" s="13" customFormat="1">
      <c r="A178" s="13"/>
      <c r="B178" s="240"/>
      <c r="C178" s="241"/>
      <c r="D178" s="242" t="s">
        <v>184</v>
      </c>
      <c r="E178" s="243" t="s">
        <v>1</v>
      </c>
      <c r="F178" s="244" t="s">
        <v>1827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184</v>
      </c>
      <c r="AU178" s="250" t="s">
        <v>87</v>
      </c>
      <c r="AV178" s="13" t="s">
        <v>85</v>
      </c>
      <c r="AW178" s="13" t="s">
        <v>32</v>
      </c>
      <c r="AX178" s="13" t="s">
        <v>77</v>
      </c>
      <c r="AY178" s="250" t="s">
        <v>175</v>
      </c>
    </row>
    <row r="179" s="13" customFormat="1">
      <c r="A179" s="13"/>
      <c r="B179" s="240"/>
      <c r="C179" s="241"/>
      <c r="D179" s="242" t="s">
        <v>184</v>
      </c>
      <c r="E179" s="243" t="s">
        <v>1</v>
      </c>
      <c r="F179" s="244" t="s">
        <v>1828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184</v>
      </c>
      <c r="AU179" s="250" t="s">
        <v>87</v>
      </c>
      <c r="AV179" s="13" t="s">
        <v>85</v>
      </c>
      <c r="AW179" s="13" t="s">
        <v>32</v>
      </c>
      <c r="AX179" s="13" t="s">
        <v>77</v>
      </c>
      <c r="AY179" s="250" t="s">
        <v>175</v>
      </c>
    </row>
    <row r="180" s="14" customFormat="1">
      <c r="A180" s="14"/>
      <c r="B180" s="251"/>
      <c r="C180" s="252"/>
      <c r="D180" s="242" t="s">
        <v>184</v>
      </c>
      <c r="E180" s="253" t="s">
        <v>1</v>
      </c>
      <c r="F180" s="254" t="s">
        <v>1829</v>
      </c>
      <c r="G180" s="252"/>
      <c r="H180" s="255">
        <v>87.040000000000006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184</v>
      </c>
      <c r="AU180" s="261" t="s">
        <v>87</v>
      </c>
      <c r="AV180" s="14" t="s">
        <v>87</v>
      </c>
      <c r="AW180" s="14" t="s">
        <v>32</v>
      </c>
      <c r="AX180" s="14" t="s">
        <v>77</v>
      </c>
      <c r="AY180" s="261" t="s">
        <v>175</v>
      </c>
    </row>
    <row r="181" s="13" customFormat="1">
      <c r="A181" s="13"/>
      <c r="B181" s="240"/>
      <c r="C181" s="241"/>
      <c r="D181" s="242" t="s">
        <v>184</v>
      </c>
      <c r="E181" s="243" t="s">
        <v>1</v>
      </c>
      <c r="F181" s="244" t="s">
        <v>1830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184</v>
      </c>
      <c r="AU181" s="250" t="s">
        <v>87</v>
      </c>
      <c r="AV181" s="13" t="s">
        <v>85</v>
      </c>
      <c r="AW181" s="13" t="s">
        <v>32</v>
      </c>
      <c r="AX181" s="13" t="s">
        <v>77</v>
      </c>
      <c r="AY181" s="250" t="s">
        <v>175</v>
      </c>
    </row>
    <row r="182" s="14" customFormat="1">
      <c r="A182" s="14"/>
      <c r="B182" s="251"/>
      <c r="C182" s="252"/>
      <c r="D182" s="242" t="s">
        <v>184</v>
      </c>
      <c r="E182" s="253" t="s">
        <v>1</v>
      </c>
      <c r="F182" s="254" t="s">
        <v>1798</v>
      </c>
      <c r="G182" s="252"/>
      <c r="H182" s="255">
        <v>35.520000000000003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184</v>
      </c>
      <c r="AU182" s="261" t="s">
        <v>87</v>
      </c>
      <c r="AV182" s="14" t="s">
        <v>87</v>
      </c>
      <c r="AW182" s="14" t="s">
        <v>32</v>
      </c>
      <c r="AX182" s="14" t="s">
        <v>77</v>
      </c>
      <c r="AY182" s="261" t="s">
        <v>175</v>
      </c>
    </row>
    <row r="183" s="15" customFormat="1">
      <c r="A183" s="15"/>
      <c r="B183" s="262"/>
      <c r="C183" s="263"/>
      <c r="D183" s="242" t="s">
        <v>184</v>
      </c>
      <c r="E183" s="264" t="s">
        <v>1</v>
      </c>
      <c r="F183" s="265" t="s">
        <v>191</v>
      </c>
      <c r="G183" s="263"/>
      <c r="H183" s="266">
        <v>306.31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2" t="s">
        <v>184</v>
      </c>
      <c r="AU183" s="272" t="s">
        <v>87</v>
      </c>
      <c r="AV183" s="15" t="s">
        <v>182</v>
      </c>
      <c r="AW183" s="15" t="s">
        <v>32</v>
      </c>
      <c r="AX183" s="15" t="s">
        <v>85</v>
      </c>
      <c r="AY183" s="272" t="s">
        <v>175</v>
      </c>
    </row>
    <row r="184" s="2" customFormat="1" ht="24.15" customHeight="1">
      <c r="A184" s="39"/>
      <c r="B184" s="40"/>
      <c r="C184" s="291" t="s">
        <v>262</v>
      </c>
      <c r="D184" s="291" t="s">
        <v>587</v>
      </c>
      <c r="E184" s="292" t="s">
        <v>602</v>
      </c>
      <c r="F184" s="293" t="s">
        <v>603</v>
      </c>
      <c r="G184" s="294" t="s">
        <v>180</v>
      </c>
      <c r="H184" s="295">
        <v>382.88799999999998</v>
      </c>
      <c r="I184" s="296"/>
      <c r="J184" s="297">
        <f>ROUND(I184*H184,2)</f>
        <v>0</v>
      </c>
      <c r="K184" s="293" t="s">
        <v>181</v>
      </c>
      <c r="L184" s="298"/>
      <c r="M184" s="299" t="s">
        <v>1</v>
      </c>
      <c r="N184" s="300" t="s">
        <v>42</v>
      </c>
      <c r="O184" s="92"/>
      <c r="P184" s="236">
        <f>O184*H184</f>
        <v>0</v>
      </c>
      <c r="Q184" s="236">
        <v>0.00029999999999999997</v>
      </c>
      <c r="R184" s="236">
        <f>Q184*H184</f>
        <v>0.11486639999999998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413</v>
      </c>
      <c r="AT184" s="238" t="s">
        <v>587</v>
      </c>
      <c r="AU184" s="238" t="s">
        <v>87</v>
      </c>
      <c r="AY184" s="18" t="s">
        <v>175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295</v>
      </c>
      <c r="BM184" s="238" t="s">
        <v>1835</v>
      </c>
    </row>
    <row r="185" s="13" customFormat="1">
      <c r="A185" s="13"/>
      <c r="B185" s="240"/>
      <c r="C185" s="241"/>
      <c r="D185" s="242" t="s">
        <v>184</v>
      </c>
      <c r="E185" s="243" t="s">
        <v>1</v>
      </c>
      <c r="F185" s="244" t="s">
        <v>618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184</v>
      </c>
      <c r="AU185" s="250" t="s">
        <v>87</v>
      </c>
      <c r="AV185" s="13" t="s">
        <v>85</v>
      </c>
      <c r="AW185" s="13" t="s">
        <v>32</v>
      </c>
      <c r="AX185" s="13" t="s">
        <v>77</v>
      </c>
      <c r="AY185" s="250" t="s">
        <v>175</v>
      </c>
    </row>
    <row r="186" s="13" customFormat="1">
      <c r="A186" s="13"/>
      <c r="B186" s="240"/>
      <c r="C186" s="241"/>
      <c r="D186" s="242" t="s">
        <v>184</v>
      </c>
      <c r="E186" s="243" t="s">
        <v>1</v>
      </c>
      <c r="F186" s="244" t="s">
        <v>1826</v>
      </c>
      <c r="G186" s="241"/>
      <c r="H186" s="243" t="s">
        <v>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184</v>
      </c>
      <c r="AU186" s="250" t="s">
        <v>87</v>
      </c>
      <c r="AV186" s="13" t="s">
        <v>85</v>
      </c>
      <c r="AW186" s="13" t="s">
        <v>32</v>
      </c>
      <c r="AX186" s="13" t="s">
        <v>77</v>
      </c>
      <c r="AY186" s="250" t="s">
        <v>175</v>
      </c>
    </row>
    <row r="187" s="14" customFormat="1">
      <c r="A187" s="14"/>
      <c r="B187" s="251"/>
      <c r="C187" s="252"/>
      <c r="D187" s="242" t="s">
        <v>184</v>
      </c>
      <c r="E187" s="253" t="s">
        <v>1</v>
      </c>
      <c r="F187" s="254" t="s">
        <v>1794</v>
      </c>
      <c r="G187" s="252"/>
      <c r="H187" s="255">
        <v>183.75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184</v>
      </c>
      <c r="AU187" s="261" t="s">
        <v>87</v>
      </c>
      <c r="AV187" s="14" t="s">
        <v>87</v>
      </c>
      <c r="AW187" s="14" t="s">
        <v>32</v>
      </c>
      <c r="AX187" s="14" t="s">
        <v>77</v>
      </c>
      <c r="AY187" s="261" t="s">
        <v>175</v>
      </c>
    </row>
    <row r="188" s="13" customFormat="1">
      <c r="A188" s="13"/>
      <c r="B188" s="240"/>
      <c r="C188" s="241"/>
      <c r="D188" s="242" t="s">
        <v>184</v>
      </c>
      <c r="E188" s="243" t="s">
        <v>1</v>
      </c>
      <c r="F188" s="244" t="s">
        <v>1827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184</v>
      </c>
      <c r="AU188" s="250" t="s">
        <v>87</v>
      </c>
      <c r="AV188" s="13" t="s">
        <v>85</v>
      </c>
      <c r="AW188" s="13" t="s">
        <v>32</v>
      </c>
      <c r="AX188" s="13" t="s">
        <v>77</v>
      </c>
      <c r="AY188" s="250" t="s">
        <v>175</v>
      </c>
    </row>
    <row r="189" s="13" customFormat="1">
      <c r="A189" s="13"/>
      <c r="B189" s="240"/>
      <c r="C189" s="241"/>
      <c r="D189" s="242" t="s">
        <v>184</v>
      </c>
      <c r="E189" s="243" t="s">
        <v>1</v>
      </c>
      <c r="F189" s="244" t="s">
        <v>1828</v>
      </c>
      <c r="G189" s="241"/>
      <c r="H189" s="243" t="s">
        <v>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184</v>
      </c>
      <c r="AU189" s="250" t="s">
        <v>87</v>
      </c>
      <c r="AV189" s="13" t="s">
        <v>85</v>
      </c>
      <c r="AW189" s="13" t="s">
        <v>32</v>
      </c>
      <c r="AX189" s="13" t="s">
        <v>77</v>
      </c>
      <c r="AY189" s="250" t="s">
        <v>175</v>
      </c>
    </row>
    <row r="190" s="14" customFormat="1">
      <c r="A190" s="14"/>
      <c r="B190" s="251"/>
      <c r="C190" s="252"/>
      <c r="D190" s="242" t="s">
        <v>184</v>
      </c>
      <c r="E190" s="253" t="s">
        <v>1</v>
      </c>
      <c r="F190" s="254" t="s">
        <v>1829</v>
      </c>
      <c r="G190" s="252"/>
      <c r="H190" s="255">
        <v>87.040000000000006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184</v>
      </c>
      <c r="AU190" s="261" t="s">
        <v>87</v>
      </c>
      <c r="AV190" s="14" t="s">
        <v>87</v>
      </c>
      <c r="AW190" s="14" t="s">
        <v>32</v>
      </c>
      <c r="AX190" s="14" t="s">
        <v>77</v>
      </c>
      <c r="AY190" s="261" t="s">
        <v>175</v>
      </c>
    </row>
    <row r="191" s="13" customFormat="1">
      <c r="A191" s="13"/>
      <c r="B191" s="240"/>
      <c r="C191" s="241"/>
      <c r="D191" s="242" t="s">
        <v>184</v>
      </c>
      <c r="E191" s="243" t="s">
        <v>1</v>
      </c>
      <c r="F191" s="244" t="s">
        <v>1830</v>
      </c>
      <c r="G191" s="241"/>
      <c r="H191" s="243" t="s">
        <v>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184</v>
      </c>
      <c r="AU191" s="250" t="s">
        <v>87</v>
      </c>
      <c r="AV191" s="13" t="s">
        <v>85</v>
      </c>
      <c r="AW191" s="13" t="s">
        <v>32</v>
      </c>
      <c r="AX191" s="13" t="s">
        <v>77</v>
      </c>
      <c r="AY191" s="250" t="s">
        <v>175</v>
      </c>
    </row>
    <row r="192" s="14" customFormat="1">
      <c r="A192" s="14"/>
      <c r="B192" s="251"/>
      <c r="C192" s="252"/>
      <c r="D192" s="242" t="s">
        <v>184</v>
      </c>
      <c r="E192" s="253" t="s">
        <v>1</v>
      </c>
      <c r="F192" s="254" t="s">
        <v>1798</v>
      </c>
      <c r="G192" s="252"/>
      <c r="H192" s="255">
        <v>35.520000000000003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184</v>
      </c>
      <c r="AU192" s="261" t="s">
        <v>87</v>
      </c>
      <c r="AV192" s="14" t="s">
        <v>87</v>
      </c>
      <c r="AW192" s="14" t="s">
        <v>32</v>
      </c>
      <c r="AX192" s="14" t="s">
        <v>77</v>
      </c>
      <c r="AY192" s="261" t="s">
        <v>175</v>
      </c>
    </row>
    <row r="193" s="15" customFormat="1">
      <c r="A193" s="15"/>
      <c r="B193" s="262"/>
      <c r="C193" s="263"/>
      <c r="D193" s="242" t="s">
        <v>184</v>
      </c>
      <c r="E193" s="264" t="s">
        <v>1</v>
      </c>
      <c r="F193" s="265" t="s">
        <v>191</v>
      </c>
      <c r="G193" s="263"/>
      <c r="H193" s="266">
        <v>306.31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2" t="s">
        <v>184</v>
      </c>
      <c r="AU193" s="272" t="s">
        <v>87</v>
      </c>
      <c r="AV193" s="15" t="s">
        <v>182</v>
      </c>
      <c r="AW193" s="15" t="s">
        <v>32</v>
      </c>
      <c r="AX193" s="15" t="s">
        <v>85</v>
      </c>
      <c r="AY193" s="272" t="s">
        <v>175</v>
      </c>
    </row>
    <row r="194" s="14" customFormat="1">
      <c r="A194" s="14"/>
      <c r="B194" s="251"/>
      <c r="C194" s="252"/>
      <c r="D194" s="242" t="s">
        <v>184</v>
      </c>
      <c r="E194" s="252"/>
      <c r="F194" s="254" t="s">
        <v>1833</v>
      </c>
      <c r="G194" s="252"/>
      <c r="H194" s="255">
        <v>382.88799999999998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184</v>
      </c>
      <c r="AU194" s="261" t="s">
        <v>87</v>
      </c>
      <c r="AV194" s="14" t="s">
        <v>87</v>
      </c>
      <c r="AW194" s="14" t="s">
        <v>4</v>
      </c>
      <c r="AX194" s="14" t="s">
        <v>85</v>
      </c>
      <c r="AY194" s="261" t="s">
        <v>175</v>
      </c>
    </row>
    <row r="195" s="2" customFormat="1" ht="16.5" customHeight="1">
      <c r="A195" s="39"/>
      <c r="B195" s="40"/>
      <c r="C195" s="227" t="s">
        <v>267</v>
      </c>
      <c r="D195" s="227" t="s">
        <v>177</v>
      </c>
      <c r="E195" s="228" t="s">
        <v>1836</v>
      </c>
      <c r="F195" s="229" t="s">
        <v>1837</v>
      </c>
      <c r="G195" s="230" t="s">
        <v>310</v>
      </c>
      <c r="H195" s="231">
        <v>2</v>
      </c>
      <c r="I195" s="232"/>
      <c r="J195" s="233">
        <f>ROUND(I195*H195,2)</f>
        <v>0</v>
      </c>
      <c r="K195" s="229" t="s">
        <v>181</v>
      </c>
      <c r="L195" s="45"/>
      <c r="M195" s="234" t="s">
        <v>1</v>
      </c>
      <c r="N195" s="235" t="s">
        <v>42</v>
      </c>
      <c r="O195" s="92"/>
      <c r="P195" s="236">
        <f>O195*H195</f>
        <v>0</v>
      </c>
      <c r="Q195" s="236">
        <v>0.00010000000000000001</v>
      </c>
      <c r="R195" s="236">
        <f>Q195*H195</f>
        <v>0.00020000000000000001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295</v>
      </c>
      <c r="AT195" s="238" t="s">
        <v>177</v>
      </c>
      <c r="AU195" s="238" t="s">
        <v>87</v>
      </c>
      <c r="AY195" s="18" t="s">
        <v>175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295</v>
      </c>
      <c r="BM195" s="238" t="s">
        <v>1838</v>
      </c>
    </row>
    <row r="196" s="13" customFormat="1">
      <c r="A196" s="13"/>
      <c r="B196" s="240"/>
      <c r="C196" s="241"/>
      <c r="D196" s="242" t="s">
        <v>184</v>
      </c>
      <c r="E196" s="243" t="s">
        <v>1</v>
      </c>
      <c r="F196" s="244" t="s">
        <v>1839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184</v>
      </c>
      <c r="AU196" s="250" t="s">
        <v>87</v>
      </c>
      <c r="AV196" s="13" t="s">
        <v>85</v>
      </c>
      <c r="AW196" s="13" t="s">
        <v>32</v>
      </c>
      <c r="AX196" s="13" t="s">
        <v>77</v>
      </c>
      <c r="AY196" s="250" t="s">
        <v>175</v>
      </c>
    </row>
    <row r="197" s="13" customFormat="1">
      <c r="A197" s="13"/>
      <c r="B197" s="240"/>
      <c r="C197" s="241"/>
      <c r="D197" s="242" t="s">
        <v>184</v>
      </c>
      <c r="E197" s="243" t="s">
        <v>1</v>
      </c>
      <c r="F197" s="244" t="s">
        <v>1840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184</v>
      </c>
      <c r="AU197" s="250" t="s">
        <v>87</v>
      </c>
      <c r="AV197" s="13" t="s">
        <v>85</v>
      </c>
      <c r="AW197" s="13" t="s">
        <v>32</v>
      </c>
      <c r="AX197" s="13" t="s">
        <v>77</v>
      </c>
      <c r="AY197" s="250" t="s">
        <v>175</v>
      </c>
    </row>
    <row r="198" s="14" customFormat="1">
      <c r="A198" s="14"/>
      <c r="B198" s="251"/>
      <c r="C198" s="252"/>
      <c r="D198" s="242" t="s">
        <v>184</v>
      </c>
      <c r="E198" s="253" t="s">
        <v>1</v>
      </c>
      <c r="F198" s="254" t="s">
        <v>87</v>
      </c>
      <c r="G198" s="252"/>
      <c r="H198" s="255">
        <v>2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184</v>
      </c>
      <c r="AU198" s="261" t="s">
        <v>87</v>
      </c>
      <c r="AV198" s="14" t="s">
        <v>87</v>
      </c>
      <c r="AW198" s="14" t="s">
        <v>32</v>
      </c>
      <c r="AX198" s="14" t="s">
        <v>85</v>
      </c>
      <c r="AY198" s="261" t="s">
        <v>175</v>
      </c>
    </row>
    <row r="199" s="2" customFormat="1" ht="16.5" customHeight="1">
      <c r="A199" s="39"/>
      <c r="B199" s="40"/>
      <c r="C199" s="291" t="s">
        <v>276</v>
      </c>
      <c r="D199" s="291" t="s">
        <v>587</v>
      </c>
      <c r="E199" s="292" t="s">
        <v>1841</v>
      </c>
      <c r="F199" s="293" t="s">
        <v>1842</v>
      </c>
      <c r="G199" s="294" t="s">
        <v>310</v>
      </c>
      <c r="H199" s="295">
        <v>2</v>
      </c>
      <c r="I199" s="296"/>
      <c r="J199" s="297">
        <f>ROUND(I199*H199,2)</f>
        <v>0</v>
      </c>
      <c r="K199" s="293" t="s">
        <v>181</v>
      </c>
      <c r="L199" s="298"/>
      <c r="M199" s="299" t="s">
        <v>1</v>
      </c>
      <c r="N199" s="300" t="s">
        <v>42</v>
      </c>
      <c r="O199" s="92"/>
      <c r="P199" s="236">
        <f>O199*H199</f>
        <v>0</v>
      </c>
      <c r="Q199" s="236">
        <v>0.001</v>
      </c>
      <c r="R199" s="236">
        <f>Q199*H199</f>
        <v>0.002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413</v>
      </c>
      <c r="AT199" s="238" t="s">
        <v>587</v>
      </c>
      <c r="AU199" s="238" t="s">
        <v>87</v>
      </c>
      <c r="AY199" s="18" t="s">
        <v>175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295</v>
      </c>
      <c r="BM199" s="238" t="s">
        <v>1843</v>
      </c>
    </row>
    <row r="200" s="2" customFormat="1">
      <c r="A200" s="39"/>
      <c r="B200" s="40"/>
      <c r="C200" s="41"/>
      <c r="D200" s="242" t="s">
        <v>273</v>
      </c>
      <c r="E200" s="41"/>
      <c r="F200" s="284" t="s">
        <v>1844</v>
      </c>
      <c r="G200" s="41"/>
      <c r="H200" s="41"/>
      <c r="I200" s="285"/>
      <c r="J200" s="41"/>
      <c r="K200" s="41"/>
      <c r="L200" s="45"/>
      <c r="M200" s="286"/>
      <c r="N200" s="287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273</v>
      </c>
      <c r="AU200" s="18" t="s">
        <v>87</v>
      </c>
    </row>
    <row r="201" s="14" customFormat="1">
      <c r="A201" s="14"/>
      <c r="B201" s="251"/>
      <c r="C201" s="252"/>
      <c r="D201" s="242" t="s">
        <v>184</v>
      </c>
      <c r="E201" s="253" t="s">
        <v>1</v>
      </c>
      <c r="F201" s="254" t="s">
        <v>87</v>
      </c>
      <c r="G201" s="252"/>
      <c r="H201" s="255">
        <v>2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184</v>
      </c>
      <c r="AU201" s="261" t="s">
        <v>87</v>
      </c>
      <c r="AV201" s="14" t="s">
        <v>87</v>
      </c>
      <c r="AW201" s="14" t="s">
        <v>32</v>
      </c>
      <c r="AX201" s="14" t="s">
        <v>85</v>
      </c>
      <c r="AY201" s="261" t="s">
        <v>175</v>
      </c>
    </row>
    <row r="202" s="2" customFormat="1" ht="24.15" customHeight="1">
      <c r="A202" s="39"/>
      <c r="B202" s="40"/>
      <c r="C202" s="227" t="s">
        <v>281</v>
      </c>
      <c r="D202" s="227" t="s">
        <v>177</v>
      </c>
      <c r="E202" s="228" t="s">
        <v>1694</v>
      </c>
      <c r="F202" s="229" t="s">
        <v>1695</v>
      </c>
      <c r="G202" s="230" t="s">
        <v>378</v>
      </c>
      <c r="H202" s="231">
        <v>3.4609999999999999</v>
      </c>
      <c r="I202" s="232"/>
      <c r="J202" s="233">
        <f>ROUND(I202*H202,2)</f>
        <v>0</v>
      </c>
      <c r="K202" s="229" t="s">
        <v>181</v>
      </c>
      <c r="L202" s="45"/>
      <c r="M202" s="234" t="s">
        <v>1</v>
      </c>
      <c r="N202" s="235" t="s">
        <v>42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295</v>
      </c>
      <c r="AT202" s="238" t="s">
        <v>177</v>
      </c>
      <c r="AU202" s="238" t="s">
        <v>87</v>
      </c>
      <c r="AY202" s="18" t="s">
        <v>175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295</v>
      </c>
      <c r="BM202" s="238" t="s">
        <v>1845</v>
      </c>
    </row>
    <row r="203" s="12" customFormat="1" ht="22.8" customHeight="1">
      <c r="A203" s="12"/>
      <c r="B203" s="211"/>
      <c r="C203" s="212"/>
      <c r="D203" s="213" t="s">
        <v>76</v>
      </c>
      <c r="E203" s="225" t="s">
        <v>418</v>
      </c>
      <c r="F203" s="225" t="s">
        <v>419</v>
      </c>
      <c r="G203" s="212"/>
      <c r="H203" s="212"/>
      <c r="I203" s="215"/>
      <c r="J203" s="226">
        <f>BK203</f>
        <v>0</v>
      </c>
      <c r="K203" s="212"/>
      <c r="L203" s="217"/>
      <c r="M203" s="218"/>
      <c r="N203" s="219"/>
      <c r="O203" s="219"/>
      <c r="P203" s="220">
        <f>SUM(P204:P228)</f>
        <v>0</v>
      </c>
      <c r="Q203" s="219"/>
      <c r="R203" s="220">
        <f>SUM(R204:R228)</f>
        <v>2.4581293</v>
      </c>
      <c r="S203" s="219"/>
      <c r="T203" s="221">
        <f>SUM(T204:T228)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87</v>
      </c>
      <c r="AT203" s="223" t="s">
        <v>76</v>
      </c>
      <c r="AU203" s="223" t="s">
        <v>85</v>
      </c>
      <c r="AY203" s="222" t="s">
        <v>175</v>
      </c>
      <c r="BK203" s="224">
        <f>SUM(BK204:BK228)</f>
        <v>0</v>
      </c>
    </row>
    <row r="204" s="2" customFormat="1" ht="24.15" customHeight="1">
      <c r="A204" s="39"/>
      <c r="B204" s="40"/>
      <c r="C204" s="227" t="s">
        <v>8</v>
      </c>
      <c r="D204" s="227" t="s">
        <v>177</v>
      </c>
      <c r="E204" s="228" t="s">
        <v>1846</v>
      </c>
      <c r="F204" s="229" t="s">
        <v>1847</v>
      </c>
      <c r="G204" s="230" t="s">
        <v>180</v>
      </c>
      <c r="H204" s="231">
        <v>183.75</v>
      </c>
      <c r="I204" s="232"/>
      <c r="J204" s="233">
        <f>ROUND(I204*H204,2)</f>
        <v>0</v>
      </c>
      <c r="K204" s="229" t="s">
        <v>181</v>
      </c>
      <c r="L204" s="45"/>
      <c r="M204" s="234" t="s">
        <v>1</v>
      </c>
      <c r="N204" s="235" t="s">
        <v>42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295</v>
      </c>
      <c r="AT204" s="238" t="s">
        <v>177</v>
      </c>
      <c r="AU204" s="238" t="s">
        <v>87</v>
      </c>
      <c r="AY204" s="18" t="s">
        <v>175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295</v>
      </c>
      <c r="BM204" s="238" t="s">
        <v>1848</v>
      </c>
    </row>
    <row r="205" s="13" customFormat="1">
      <c r="A205" s="13"/>
      <c r="B205" s="240"/>
      <c r="C205" s="241"/>
      <c r="D205" s="242" t="s">
        <v>184</v>
      </c>
      <c r="E205" s="243" t="s">
        <v>1</v>
      </c>
      <c r="F205" s="244" t="s">
        <v>1670</v>
      </c>
      <c r="G205" s="241"/>
      <c r="H205" s="243" t="s">
        <v>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184</v>
      </c>
      <c r="AU205" s="250" t="s">
        <v>87</v>
      </c>
      <c r="AV205" s="13" t="s">
        <v>85</v>
      </c>
      <c r="AW205" s="13" t="s">
        <v>32</v>
      </c>
      <c r="AX205" s="13" t="s">
        <v>77</v>
      </c>
      <c r="AY205" s="250" t="s">
        <v>175</v>
      </c>
    </row>
    <row r="206" s="14" customFormat="1">
      <c r="A206" s="14"/>
      <c r="B206" s="251"/>
      <c r="C206" s="252"/>
      <c r="D206" s="242" t="s">
        <v>184</v>
      </c>
      <c r="E206" s="253" t="s">
        <v>1</v>
      </c>
      <c r="F206" s="254" t="s">
        <v>1794</v>
      </c>
      <c r="G206" s="252"/>
      <c r="H206" s="255">
        <v>183.75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184</v>
      </c>
      <c r="AU206" s="261" t="s">
        <v>87</v>
      </c>
      <c r="AV206" s="14" t="s">
        <v>87</v>
      </c>
      <c r="AW206" s="14" t="s">
        <v>32</v>
      </c>
      <c r="AX206" s="14" t="s">
        <v>85</v>
      </c>
      <c r="AY206" s="261" t="s">
        <v>175</v>
      </c>
    </row>
    <row r="207" s="2" customFormat="1" ht="24.15" customHeight="1">
      <c r="A207" s="39"/>
      <c r="B207" s="40"/>
      <c r="C207" s="291" t="s">
        <v>295</v>
      </c>
      <c r="D207" s="291" t="s">
        <v>587</v>
      </c>
      <c r="E207" s="292" t="s">
        <v>1849</v>
      </c>
      <c r="F207" s="293" t="s">
        <v>1850</v>
      </c>
      <c r="G207" s="294" t="s">
        <v>180</v>
      </c>
      <c r="H207" s="295">
        <v>404.25</v>
      </c>
      <c r="I207" s="296"/>
      <c r="J207" s="297">
        <f>ROUND(I207*H207,2)</f>
        <v>0</v>
      </c>
      <c r="K207" s="293" t="s">
        <v>181</v>
      </c>
      <c r="L207" s="298"/>
      <c r="M207" s="299" t="s">
        <v>1</v>
      </c>
      <c r="N207" s="300" t="s">
        <v>42</v>
      </c>
      <c r="O207" s="92"/>
      <c r="P207" s="236">
        <f>O207*H207</f>
        <v>0</v>
      </c>
      <c r="Q207" s="236">
        <v>0.0032000000000000002</v>
      </c>
      <c r="R207" s="236">
        <f>Q207*H207</f>
        <v>1.2936000000000001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413</v>
      </c>
      <c r="AT207" s="238" t="s">
        <v>587</v>
      </c>
      <c r="AU207" s="238" t="s">
        <v>87</v>
      </c>
      <c r="AY207" s="18" t="s">
        <v>175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295</v>
      </c>
      <c r="BM207" s="238" t="s">
        <v>1851</v>
      </c>
    </row>
    <row r="208" s="14" customFormat="1">
      <c r="A208" s="14"/>
      <c r="B208" s="251"/>
      <c r="C208" s="252"/>
      <c r="D208" s="242" t="s">
        <v>184</v>
      </c>
      <c r="E208" s="253" t="s">
        <v>1</v>
      </c>
      <c r="F208" s="254" t="s">
        <v>1852</v>
      </c>
      <c r="G208" s="252"/>
      <c r="H208" s="255">
        <v>367.5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184</v>
      </c>
      <c r="AU208" s="261" t="s">
        <v>87</v>
      </c>
      <c r="AV208" s="14" t="s">
        <v>87</v>
      </c>
      <c r="AW208" s="14" t="s">
        <v>32</v>
      </c>
      <c r="AX208" s="14" t="s">
        <v>85</v>
      </c>
      <c r="AY208" s="261" t="s">
        <v>175</v>
      </c>
    </row>
    <row r="209" s="14" customFormat="1">
      <c r="A209" s="14"/>
      <c r="B209" s="251"/>
      <c r="C209" s="252"/>
      <c r="D209" s="242" t="s">
        <v>184</v>
      </c>
      <c r="E209" s="252"/>
      <c r="F209" s="254" t="s">
        <v>1853</v>
      </c>
      <c r="G209" s="252"/>
      <c r="H209" s="255">
        <v>404.25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184</v>
      </c>
      <c r="AU209" s="261" t="s">
        <v>87</v>
      </c>
      <c r="AV209" s="14" t="s">
        <v>87</v>
      </c>
      <c r="AW209" s="14" t="s">
        <v>4</v>
      </c>
      <c r="AX209" s="14" t="s">
        <v>85</v>
      </c>
      <c r="AY209" s="261" t="s">
        <v>175</v>
      </c>
    </row>
    <row r="210" s="2" customFormat="1" ht="24.15" customHeight="1">
      <c r="A210" s="39"/>
      <c r="B210" s="40"/>
      <c r="C210" s="227" t="s">
        <v>300</v>
      </c>
      <c r="D210" s="227" t="s">
        <v>177</v>
      </c>
      <c r="E210" s="228" t="s">
        <v>1854</v>
      </c>
      <c r="F210" s="229" t="s">
        <v>1855</v>
      </c>
      <c r="G210" s="230" t="s">
        <v>180</v>
      </c>
      <c r="H210" s="231">
        <v>183.75</v>
      </c>
      <c r="I210" s="232"/>
      <c r="J210" s="233">
        <f>ROUND(I210*H210,2)</f>
        <v>0</v>
      </c>
      <c r="K210" s="229" t="s">
        <v>181</v>
      </c>
      <c r="L210" s="45"/>
      <c r="M210" s="234" t="s">
        <v>1</v>
      </c>
      <c r="N210" s="235" t="s">
        <v>42</v>
      </c>
      <c r="O210" s="92"/>
      <c r="P210" s="236">
        <f>O210*H210</f>
        <v>0</v>
      </c>
      <c r="Q210" s="236">
        <v>5.0000000000000002E-05</v>
      </c>
      <c r="R210" s="236">
        <f>Q210*H210</f>
        <v>0.0091875000000000012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295</v>
      </c>
      <c r="AT210" s="238" t="s">
        <v>177</v>
      </c>
      <c r="AU210" s="238" t="s">
        <v>87</v>
      </c>
      <c r="AY210" s="18" t="s">
        <v>175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295</v>
      </c>
      <c r="BM210" s="238" t="s">
        <v>1856</v>
      </c>
    </row>
    <row r="211" s="14" customFormat="1">
      <c r="A211" s="14"/>
      <c r="B211" s="251"/>
      <c r="C211" s="252"/>
      <c r="D211" s="242" t="s">
        <v>184</v>
      </c>
      <c r="E211" s="253" t="s">
        <v>1</v>
      </c>
      <c r="F211" s="254" t="s">
        <v>1857</v>
      </c>
      <c r="G211" s="252"/>
      <c r="H211" s="255">
        <v>183.75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184</v>
      </c>
      <c r="AU211" s="261" t="s">
        <v>87</v>
      </c>
      <c r="AV211" s="14" t="s">
        <v>87</v>
      </c>
      <c r="AW211" s="14" t="s">
        <v>32</v>
      </c>
      <c r="AX211" s="14" t="s">
        <v>85</v>
      </c>
      <c r="AY211" s="261" t="s">
        <v>175</v>
      </c>
    </row>
    <row r="212" s="2" customFormat="1" ht="24.15" customHeight="1">
      <c r="A212" s="39"/>
      <c r="B212" s="40"/>
      <c r="C212" s="227" t="s">
        <v>307</v>
      </c>
      <c r="D212" s="227" t="s">
        <v>177</v>
      </c>
      <c r="E212" s="228" t="s">
        <v>1858</v>
      </c>
      <c r="F212" s="229" t="s">
        <v>1859</v>
      </c>
      <c r="G212" s="230" t="s">
        <v>180</v>
      </c>
      <c r="H212" s="231">
        <v>183.75</v>
      </c>
      <c r="I212" s="232"/>
      <c r="J212" s="233">
        <f>ROUND(I212*H212,2)</f>
        <v>0</v>
      </c>
      <c r="K212" s="229" t="s">
        <v>181</v>
      </c>
      <c r="L212" s="45"/>
      <c r="M212" s="234" t="s">
        <v>1</v>
      </c>
      <c r="N212" s="235" t="s">
        <v>42</v>
      </c>
      <c r="O212" s="92"/>
      <c r="P212" s="236">
        <f>O212*H212</f>
        <v>0</v>
      </c>
      <c r="Q212" s="236">
        <v>0.00116</v>
      </c>
      <c r="R212" s="236">
        <f>Q212*H212</f>
        <v>0.21315000000000001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295</v>
      </c>
      <c r="AT212" s="238" t="s">
        <v>177</v>
      </c>
      <c r="AU212" s="238" t="s">
        <v>87</v>
      </c>
      <c r="AY212" s="18" t="s">
        <v>175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295</v>
      </c>
      <c r="BM212" s="238" t="s">
        <v>1860</v>
      </c>
    </row>
    <row r="213" s="13" customFormat="1">
      <c r="A213" s="13"/>
      <c r="B213" s="240"/>
      <c r="C213" s="241"/>
      <c r="D213" s="242" t="s">
        <v>184</v>
      </c>
      <c r="E213" s="243" t="s">
        <v>1</v>
      </c>
      <c r="F213" s="244" t="s">
        <v>1670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184</v>
      </c>
      <c r="AU213" s="250" t="s">
        <v>87</v>
      </c>
      <c r="AV213" s="13" t="s">
        <v>85</v>
      </c>
      <c r="AW213" s="13" t="s">
        <v>32</v>
      </c>
      <c r="AX213" s="13" t="s">
        <v>77</v>
      </c>
      <c r="AY213" s="250" t="s">
        <v>175</v>
      </c>
    </row>
    <row r="214" s="14" customFormat="1">
      <c r="A214" s="14"/>
      <c r="B214" s="251"/>
      <c r="C214" s="252"/>
      <c r="D214" s="242" t="s">
        <v>184</v>
      </c>
      <c r="E214" s="253" t="s">
        <v>1</v>
      </c>
      <c r="F214" s="254" t="s">
        <v>1794</v>
      </c>
      <c r="G214" s="252"/>
      <c r="H214" s="255">
        <v>183.75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184</v>
      </c>
      <c r="AU214" s="261" t="s">
        <v>87</v>
      </c>
      <c r="AV214" s="14" t="s">
        <v>87</v>
      </c>
      <c r="AW214" s="14" t="s">
        <v>32</v>
      </c>
      <c r="AX214" s="14" t="s">
        <v>85</v>
      </c>
      <c r="AY214" s="261" t="s">
        <v>175</v>
      </c>
    </row>
    <row r="215" s="2" customFormat="1" ht="16.5" customHeight="1">
      <c r="A215" s="39"/>
      <c r="B215" s="40"/>
      <c r="C215" s="291" t="s">
        <v>314</v>
      </c>
      <c r="D215" s="291" t="s">
        <v>587</v>
      </c>
      <c r="E215" s="292" t="s">
        <v>1861</v>
      </c>
      <c r="F215" s="293" t="s">
        <v>1862</v>
      </c>
      <c r="G215" s="294" t="s">
        <v>195</v>
      </c>
      <c r="H215" s="295">
        <v>27.562999999999999</v>
      </c>
      <c r="I215" s="296"/>
      <c r="J215" s="297">
        <f>ROUND(I215*H215,2)</f>
        <v>0</v>
      </c>
      <c r="K215" s="293" t="s">
        <v>181</v>
      </c>
      <c r="L215" s="298"/>
      <c r="M215" s="299" t="s">
        <v>1</v>
      </c>
      <c r="N215" s="300" t="s">
        <v>42</v>
      </c>
      <c r="O215" s="92"/>
      <c r="P215" s="236">
        <f>O215*H215</f>
        <v>0</v>
      </c>
      <c r="Q215" s="236">
        <v>0.025000000000000001</v>
      </c>
      <c r="R215" s="236">
        <f>Q215*H215</f>
        <v>0.68907499999999999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413</v>
      </c>
      <c r="AT215" s="238" t="s">
        <v>587</v>
      </c>
      <c r="AU215" s="238" t="s">
        <v>87</v>
      </c>
      <c r="AY215" s="18" t="s">
        <v>175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295</v>
      </c>
      <c r="BM215" s="238" t="s">
        <v>1863</v>
      </c>
    </row>
    <row r="216" s="14" customFormat="1">
      <c r="A216" s="14"/>
      <c r="B216" s="251"/>
      <c r="C216" s="252"/>
      <c r="D216" s="242" t="s">
        <v>184</v>
      </c>
      <c r="E216" s="253" t="s">
        <v>1</v>
      </c>
      <c r="F216" s="254" t="s">
        <v>1864</v>
      </c>
      <c r="G216" s="252"/>
      <c r="H216" s="255">
        <v>27.562999999999999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184</v>
      </c>
      <c r="AU216" s="261" t="s">
        <v>87</v>
      </c>
      <c r="AV216" s="14" t="s">
        <v>87</v>
      </c>
      <c r="AW216" s="14" t="s">
        <v>32</v>
      </c>
      <c r="AX216" s="14" t="s">
        <v>85</v>
      </c>
      <c r="AY216" s="261" t="s">
        <v>175</v>
      </c>
    </row>
    <row r="217" s="2" customFormat="1" ht="24.15" customHeight="1">
      <c r="A217" s="39"/>
      <c r="B217" s="40"/>
      <c r="C217" s="227" t="s">
        <v>319</v>
      </c>
      <c r="D217" s="227" t="s">
        <v>177</v>
      </c>
      <c r="E217" s="228" t="s">
        <v>1865</v>
      </c>
      <c r="F217" s="229" t="s">
        <v>1866</v>
      </c>
      <c r="G217" s="230" t="s">
        <v>303</v>
      </c>
      <c r="H217" s="231">
        <v>35.520000000000003</v>
      </c>
      <c r="I217" s="232"/>
      <c r="J217" s="233">
        <f>ROUND(I217*H217,2)</f>
        <v>0</v>
      </c>
      <c r="K217" s="229" t="s">
        <v>181</v>
      </c>
      <c r="L217" s="45"/>
      <c r="M217" s="234" t="s">
        <v>1</v>
      </c>
      <c r="N217" s="235" t="s">
        <v>42</v>
      </c>
      <c r="O217" s="92"/>
      <c r="P217" s="236">
        <f>O217*H217</f>
        <v>0</v>
      </c>
      <c r="Q217" s="236">
        <v>0.00021000000000000001</v>
      </c>
      <c r="R217" s="236">
        <f>Q217*H217</f>
        <v>0.0074592000000000009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295</v>
      </c>
      <c r="AT217" s="238" t="s">
        <v>177</v>
      </c>
      <c r="AU217" s="238" t="s">
        <v>87</v>
      </c>
      <c r="AY217" s="18" t="s">
        <v>175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295</v>
      </c>
      <c r="BM217" s="238" t="s">
        <v>1867</v>
      </c>
    </row>
    <row r="218" s="13" customFormat="1">
      <c r="A218" s="13"/>
      <c r="B218" s="240"/>
      <c r="C218" s="241"/>
      <c r="D218" s="242" t="s">
        <v>184</v>
      </c>
      <c r="E218" s="243" t="s">
        <v>1</v>
      </c>
      <c r="F218" s="244" t="s">
        <v>1868</v>
      </c>
      <c r="G218" s="241"/>
      <c r="H218" s="243" t="s">
        <v>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184</v>
      </c>
      <c r="AU218" s="250" t="s">
        <v>87</v>
      </c>
      <c r="AV218" s="13" t="s">
        <v>85</v>
      </c>
      <c r="AW218" s="13" t="s">
        <v>32</v>
      </c>
      <c r="AX218" s="13" t="s">
        <v>77</v>
      </c>
      <c r="AY218" s="250" t="s">
        <v>175</v>
      </c>
    </row>
    <row r="219" s="14" customFormat="1">
      <c r="A219" s="14"/>
      <c r="B219" s="251"/>
      <c r="C219" s="252"/>
      <c r="D219" s="242" t="s">
        <v>184</v>
      </c>
      <c r="E219" s="253" t="s">
        <v>1</v>
      </c>
      <c r="F219" s="254" t="s">
        <v>1798</v>
      </c>
      <c r="G219" s="252"/>
      <c r="H219" s="255">
        <v>35.520000000000003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184</v>
      </c>
      <c r="AU219" s="261" t="s">
        <v>87</v>
      </c>
      <c r="AV219" s="14" t="s">
        <v>87</v>
      </c>
      <c r="AW219" s="14" t="s">
        <v>32</v>
      </c>
      <c r="AX219" s="14" t="s">
        <v>85</v>
      </c>
      <c r="AY219" s="261" t="s">
        <v>175</v>
      </c>
    </row>
    <row r="220" s="2" customFormat="1" ht="24.15" customHeight="1">
      <c r="A220" s="39"/>
      <c r="B220" s="40"/>
      <c r="C220" s="291" t="s">
        <v>7</v>
      </c>
      <c r="D220" s="291" t="s">
        <v>587</v>
      </c>
      <c r="E220" s="292" t="s">
        <v>1869</v>
      </c>
      <c r="F220" s="293" t="s">
        <v>1870</v>
      </c>
      <c r="G220" s="294" t="s">
        <v>180</v>
      </c>
      <c r="H220" s="295">
        <v>39.072000000000003</v>
      </c>
      <c r="I220" s="296"/>
      <c r="J220" s="297">
        <f>ROUND(I220*H220,2)</f>
        <v>0</v>
      </c>
      <c r="K220" s="293" t="s">
        <v>181</v>
      </c>
      <c r="L220" s="298"/>
      <c r="M220" s="299" t="s">
        <v>1</v>
      </c>
      <c r="N220" s="300" t="s">
        <v>42</v>
      </c>
      <c r="O220" s="92"/>
      <c r="P220" s="236">
        <f>O220*H220</f>
        <v>0</v>
      </c>
      <c r="Q220" s="236">
        <v>0.0023999999999999998</v>
      </c>
      <c r="R220" s="236">
        <f>Q220*H220</f>
        <v>0.093772800000000003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413</v>
      </c>
      <c r="AT220" s="238" t="s">
        <v>587</v>
      </c>
      <c r="AU220" s="238" t="s">
        <v>87</v>
      </c>
      <c r="AY220" s="18" t="s">
        <v>175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295</v>
      </c>
      <c r="BM220" s="238" t="s">
        <v>1871</v>
      </c>
    </row>
    <row r="221" s="14" customFormat="1">
      <c r="A221" s="14"/>
      <c r="B221" s="251"/>
      <c r="C221" s="252"/>
      <c r="D221" s="242" t="s">
        <v>184</v>
      </c>
      <c r="E221" s="253" t="s">
        <v>1</v>
      </c>
      <c r="F221" s="254" t="s">
        <v>1440</v>
      </c>
      <c r="G221" s="252"/>
      <c r="H221" s="255">
        <v>35.520000000000003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184</v>
      </c>
      <c r="AU221" s="261" t="s">
        <v>87</v>
      </c>
      <c r="AV221" s="14" t="s">
        <v>87</v>
      </c>
      <c r="AW221" s="14" t="s">
        <v>32</v>
      </c>
      <c r="AX221" s="14" t="s">
        <v>85</v>
      </c>
      <c r="AY221" s="261" t="s">
        <v>175</v>
      </c>
    </row>
    <row r="222" s="14" customFormat="1">
      <c r="A222" s="14"/>
      <c r="B222" s="251"/>
      <c r="C222" s="252"/>
      <c r="D222" s="242" t="s">
        <v>184</v>
      </c>
      <c r="E222" s="252"/>
      <c r="F222" s="254" t="s">
        <v>1472</v>
      </c>
      <c r="G222" s="252"/>
      <c r="H222" s="255">
        <v>39.072000000000003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184</v>
      </c>
      <c r="AU222" s="261" t="s">
        <v>87</v>
      </c>
      <c r="AV222" s="14" t="s">
        <v>87</v>
      </c>
      <c r="AW222" s="14" t="s">
        <v>4</v>
      </c>
      <c r="AX222" s="14" t="s">
        <v>85</v>
      </c>
      <c r="AY222" s="261" t="s">
        <v>175</v>
      </c>
    </row>
    <row r="223" s="2" customFormat="1" ht="33" customHeight="1">
      <c r="A223" s="39"/>
      <c r="B223" s="40"/>
      <c r="C223" s="227" t="s">
        <v>327</v>
      </c>
      <c r="D223" s="227" t="s">
        <v>177</v>
      </c>
      <c r="E223" s="228" t="s">
        <v>1872</v>
      </c>
      <c r="F223" s="229" t="s">
        <v>1873</v>
      </c>
      <c r="G223" s="230" t="s">
        <v>180</v>
      </c>
      <c r="H223" s="231">
        <v>43.520000000000003</v>
      </c>
      <c r="I223" s="232"/>
      <c r="J223" s="233">
        <f>ROUND(I223*H223,2)</f>
        <v>0</v>
      </c>
      <c r="K223" s="229" t="s">
        <v>181</v>
      </c>
      <c r="L223" s="45"/>
      <c r="M223" s="234" t="s">
        <v>1</v>
      </c>
      <c r="N223" s="235" t="s">
        <v>42</v>
      </c>
      <c r="O223" s="92"/>
      <c r="P223" s="236">
        <f>O223*H223</f>
        <v>0</v>
      </c>
      <c r="Q223" s="236">
        <v>0.00019000000000000001</v>
      </c>
      <c r="R223" s="236">
        <f>Q223*H223</f>
        <v>0.0082688000000000015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295</v>
      </c>
      <c r="AT223" s="238" t="s">
        <v>177</v>
      </c>
      <c r="AU223" s="238" t="s">
        <v>87</v>
      </c>
      <c r="AY223" s="18" t="s">
        <v>175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295</v>
      </c>
      <c r="BM223" s="238" t="s">
        <v>1874</v>
      </c>
    </row>
    <row r="224" s="13" customFormat="1">
      <c r="A224" s="13"/>
      <c r="B224" s="240"/>
      <c r="C224" s="241"/>
      <c r="D224" s="242" t="s">
        <v>184</v>
      </c>
      <c r="E224" s="243" t="s">
        <v>1</v>
      </c>
      <c r="F224" s="244" t="s">
        <v>1875</v>
      </c>
      <c r="G224" s="241"/>
      <c r="H224" s="243" t="s">
        <v>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184</v>
      </c>
      <c r="AU224" s="250" t="s">
        <v>87</v>
      </c>
      <c r="AV224" s="13" t="s">
        <v>85</v>
      </c>
      <c r="AW224" s="13" t="s">
        <v>32</v>
      </c>
      <c r="AX224" s="13" t="s">
        <v>77</v>
      </c>
      <c r="AY224" s="250" t="s">
        <v>175</v>
      </c>
    </row>
    <row r="225" s="14" customFormat="1">
      <c r="A225" s="14"/>
      <c r="B225" s="251"/>
      <c r="C225" s="252"/>
      <c r="D225" s="242" t="s">
        <v>184</v>
      </c>
      <c r="E225" s="253" t="s">
        <v>1</v>
      </c>
      <c r="F225" s="254" t="s">
        <v>1876</v>
      </c>
      <c r="G225" s="252"/>
      <c r="H225" s="255">
        <v>43.520000000000003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184</v>
      </c>
      <c r="AU225" s="261" t="s">
        <v>87</v>
      </c>
      <c r="AV225" s="14" t="s">
        <v>87</v>
      </c>
      <c r="AW225" s="14" t="s">
        <v>32</v>
      </c>
      <c r="AX225" s="14" t="s">
        <v>85</v>
      </c>
      <c r="AY225" s="261" t="s">
        <v>175</v>
      </c>
    </row>
    <row r="226" s="2" customFormat="1" ht="24.15" customHeight="1">
      <c r="A226" s="39"/>
      <c r="B226" s="40"/>
      <c r="C226" s="291" t="s">
        <v>333</v>
      </c>
      <c r="D226" s="291" t="s">
        <v>587</v>
      </c>
      <c r="E226" s="292" t="s">
        <v>1877</v>
      </c>
      <c r="F226" s="293" t="s">
        <v>1878</v>
      </c>
      <c r="G226" s="294" t="s">
        <v>180</v>
      </c>
      <c r="H226" s="295">
        <v>47.872</v>
      </c>
      <c r="I226" s="296"/>
      <c r="J226" s="297">
        <f>ROUND(I226*H226,2)</f>
        <v>0</v>
      </c>
      <c r="K226" s="293" t="s">
        <v>181</v>
      </c>
      <c r="L226" s="298"/>
      <c r="M226" s="299" t="s">
        <v>1</v>
      </c>
      <c r="N226" s="300" t="s">
        <v>42</v>
      </c>
      <c r="O226" s="92"/>
      <c r="P226" s="236">
        <f>O226*H226</f>
        <v>0</v>
      </c>
      <c r="Q226" s="236">
        <v>0.0030000000000000001</v>
      </c>
      <c r="R226" s="236">
        <f>Q226*H226</f>
        <v>0.14361599999999999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413</v>
      </c>
      <c r="AT226" s="238" t="s">
        <v>587</v>
      </c>
      <c r="AU226" s="238" t="s">
        <v>87</v>
      </c>
      <c r="AY226" s="18" t="s">
        <v>175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295</v>
      </c>
      <c r="BM226" s="238" t="s">
        <v>1879</v>
      </c>
    </row>
    <row r="227" s="14" customFormat="1">
      <c r="A227" s="14"/>
      <c r="B227" s="251"/>
      <c r="C227" s="252"/>
      <c r="D227" s="242" t="s">
        <v>184</v>
      </c>
      <c r="E227" s="253" t="s">
        <v>1</v>
      </c>
      <c r="F227" s="254" t="s">
        <v>1880</v>
      </c>
      <c r="G227" s="252"/>
      <c r="H227" s="255">
        <v>47.872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184</v>
      </c>
      <c r="AU227" s="261" t="s">
        <v>87</v>
      </c>
      <c r="AV227" s="14" t="s">
        <v>87</v>
      </c>
      <c r="AW227" s="14" t="s">
        <v>32</v>
      </c>
      <c r="AX227" s="14" t="s">
        <v>85</v>
      </c>
      <c r="AY227" s="261" t="s">
        <v>175</v>
      </c>
    </row>
    <row r="228" s="2" customFormat="1" ht="24.15" customHeight="1">
      <c r="A228" s="39"/>
      <c r="B228" s="40"/>
      <c r="C228" s="227" t="s">
        <v>341</v>
      </c>
      <c r="D228" s="227" t="s">
        <v>177</v>
      </c>
      <c r="E228" s="228" t="s">
        <v>914</v>
      </c>
      <c r="F228" s="229" t="s">
        <v>915</v>
      </c>
      <c r="G228" s="230" t="s">
        <v>378</v>
      </c>
      <c r="H228" s="231">
        <v>2.4580000000000002</v>
      </c>
      <c r="I228" s="232"/>
      <c r="J228" s="233">
        <f>ROUND(I228*H228,2)</f>
        <v>0</v>
      </c>
      <c r="K228" s="229" t="s">
        <v>181</v>
      </c>
      <c r="L228" s="45"/>
      <c r="M228" s="234" t="s">
        <v>1</v>
      </c>
      <c r="N228" s="235" t="s">
        <v>42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295</v>
      </c>
      <c r="AT228" s="238" t="s">
        <v>177</v>
      </c>
      <c r="AU228" s="238" t="s">
        <v>87</v>
      </c>
      <c r="AY228" s="18" t="s">
        <v>175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295</v>
      </c>
      <c r="BM228" s="238" t="s">
        <v>1881</v>
      </c>
    </row>
    <row r="229" s="12" customFormat="1" ht="22.8" customHeight="1">
      <c r="A229" s="12"/>
      <c r="B229" s="211"/>
      <c r="C229" s="212"/>
      <c r="D229" s="213" t="s">
        <v>76</v>
      </c>
      <c r="E229" s="225" t="s">
        <v>448</v>
      </c>
      <c r="F229" s="225" t="s">
        <v>101</v>
      </c>
      <c r="G229" s="212"/>
      <c r="H229" s="212"/>
      <c r="I229" s="215"/>
      <c r="J229" s="226">
        <f>BK229</f>
        <v>0</v>
      </c>
      <c r="K229" s="212"/>
      <c r="L229" s="217"/>
      <c r="M229" s="218"/>
      <c r="N229" s="219"/>
      <c r="O229" s="219"/>
      <c r="P229" s="220">
        <f>SUM(P230:P233)</f>
        <v>0</v>
      </c>
      <c r="Q229" s="219"/>
      <c r="R229" s="220">
        <f>SUM(R230:R233)</f>
        <v>0</v>
      </c>
      <c r="S229" s="219"/>
      <c r="T229" s="221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2" t="s">
        <v>87</v>
      </c>
      <c r="AT229" s="223" t="s">
        <v>76</v>
      </c>
      <c r="AU229" s="223" t="s">
        <v>85</v>
      </c>
      <c r="AY229" s="222" t="s">
        <v>175</v>
      </c>
      <c r="BK229" s="224">
        <f>SUM(BK230:BK233)</f>
        <v>0</v>
      </c>
    </row>
    <row r="230" s="2" customFormat="1" ht="24.15" customHeight="1">
      <c r="A230" s="39"/>
      <c r="B230" s="40"/>
      <c r="C230" s="227" t="s">
        <v>375</v>
      </c>
      <c r="D230" s="227" t="s">
        <v>177</v>
      </c>
      <c r="E230" s="228" t="s">
        <v>1882</v>
      </c>
      <c r="F230" s="229" t="s">
        <v>1883</v>
      </c>
      <c r="G230" s="230" t="s">
        <v>310</v>
      </c>
      <c r="H230" s="231">
        <v>3</v>
      </c>
      <c r="I230" s="232"/>
      <c r="J230" s="233">
        <f>ROUND(I230*H230,2)</f>
        <v>0</v>
      </c>
      <c r="K230" s="229" t="s">
        <v>271</v>
      </c>
      <c r="L230" s="45"/>
      <c r="M230" s="234" t="s">
        <v>1</v>
      </c>
      <c r="N230" s="235" t="s">
        <v>42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295</v>
      </c>
      <c r="AT230" s="238" t="s">
        <v>177</v>
      </c>
      <c r="AU230" s="238" t="s">
        <v>87</v>
      </c>
      <c r="AY230" s="18" t="s">
        <v>175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295</v>
      </c>
      <c r="BM230" s="238" t="s">
        <v>1884</v>
      </c>
    </row>
    <row r="231" s="2" customFormat="1">
      <c r="A231" s="39"/>
      <c r="B231" s="40"/>
      <c r="C231" s="41"/>
      <c r="D231" s="242" t="s">
        <v>273</v>
      </c>
      <c r="E231" s="41"/>
      <c r="F231" s="284" t="s">
        <v>274</v>
      </c>
      <c r="G231" s="41"/>
      <c r="H231" s="41"/>
      <c r="I231" s="285"/>
      <c r="J231" s="41"/>
      <c r="K231" s="41"/>
      <c r="L231" s="45"/>
      <c r="M231" s="286"/>
      <c r="N231" s="28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273</v>
      </c>
      <c r="AU231" s="18" t="s">
        <v>87</v>
      </c>
    </row>
    <row r="232" s="13" customFormat="1">
      <c r="A232" s="13"/>
      <c r="B232" s="240"/>
      <c r="C232" s="241"/>
      <c r="D232" s="242" t="s">
        <v>184</v>
      </c>
      <c r="E232" s="243" t="s">
        <v>1</v>
      </c>
      <c r="F232" s="244" t="s">
        <v>291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184</v>
      </c>
      <c r="AU232" s="250" t="s">
        <v>87</v>
      </c>
      <c r="AV232" s="13" t="s">
        <v>85</v>
      </c>
      <c r="AW232" s="13" t="s">
        <v>32</v>
      </c>
      <c r="AX232" s="13" t="s">
        <v>77</v>
      </c>
      <c r="AY232" s="250" t="s">
        <v>175</v>
      </c>
    </row>
    <row r="233" s="14" customFormat="1">
      <c r="A233" s="14"/>
      <c r="B233" s="251"/>
      <c r="C233" s="252"/>
      <c r="D233" s="242" t="s">
        <v>184</v>
      </c>
      <c r="E233" s="253" t="s">
        <v>1</v>
      </c>
      <c r="F233" s="254" t="s">
        <v>192</v>
      </c>
      <c r="G233" s="252"/>
      <c r="H233" s="255">
        <v>3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184</v>
      </c>
      <c r="AU233" s="261" t="s">
        <v>87</v>
      </c>
      <c r="AV233" s="14" t="s">
        <v>87</v>
      </c>
      <c r="AW233" s="14" t="s">
        <v>32</v>
      </c>
      <c r="AX233" s="14" t="s">
        <v>85</v>
      </c>
      <c r="AY233" s="261" t="s">
        <v>175</v>
      </c>
    </row>
    <row r="234" s="12" customFormat="1" ht="22.8" customHeight="1">
      <c r="A234" s="12"/>
      <c r="B234" s="211"/>
      <c r="C234" s="212"/>
      <c r="D234" s="213" t="s">
        <v>76</v>
      </c>
      <c r="E234" s="225" t="s">
        <v>1885</v>
      </c>
      <c r="F234" s="225" t="s">
        <v>1886</v>
      </c>
      <c r="G234" s="212"/>
      <c r="H234" s="212"/>
      <c r="I234" s="215"/>
      <c r="J234" s="226">
        <f>BK234</f>
        <v>0</v>
      </c>
      <c r="K234" s="212"/>
      <c r="L234" s="217"/>
      <c r="M234" s="218"/>
      <c r="N234" s="219"/>
      <c r="O234" s="219"/>
      <c r="P234" s="220">
        <f>SUM(P235:P238)</f>
        <v>0</v>
      </c>
      <c r="Q234" s="219"/>
      <c r="R234" s="220">
        <f>SUM(R235:R238)</f>
        <v>0.40350720000000007</v>
      </c>
      <c r="S234" s="219"/>
      <c r="T234" s="221">
        <f>SUM(T235:T238)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2" t="s">
        <v>87</v>
      </c>
      <c r="AT234" s="223" t="s">
        <v>76</v>
      </c>
      <c r="AU234" s="223" t="s">
        <v>85</v>
      </c>
      <c r="AY234" s="222" t="s">
        <v>175</v>
      </c>
      <c r="BK234" s="224">
        <f>SUM(BK235:BK238)</f>
        <v>0</v>
      </c>
    </row>
    <row r="235" s="2" customFormat="1" ht="24.15" customHeight="1">
      <c r="A235" s="39"/>
      <c r="B235" s="40"/>
      <c r="C235" s="227" t="s">
        <v>380</v>
      </c>
      <c r="D235" s="227" t="s">
        <v>177</v>
      </c>
      <c r="E235" s="228" t="s">
        <v>1887</v>
      </c>
      <c r="F235" s="229" t="s">
        <v>1888</v>
      </c>
      <c r="G235" s="230" t="s">
        <v>180</v>
      </c>
      <c r="H235" s="231">
        <v>35.520000000000003</v>
      </c>
      <c r="I235" s="232"/>
      <c r="J235" s="233">
        <f>ROUND(I235*H235,2)</f>
        <v>0</v>
      </c>
      <c r="K235" s="229" t="s">
        <v>181</v>
      </c>
      <c r="L235" s="45"/>
      <c r="M235" s="234" t="s">
        <v>1</v>
      </c>
      <c r="N235" s="235" t="s">
        <v>42</v>
      </c>
      <c r="O235" s="92"/>
      <c r="P235" s="236">
        <f>O235*H235</f>
        <v>0</v>
      </c>
      <c r="Q235" s="236">
        <v>0.01136</v>
      </c>
      <c r="R235" s="236">
        <f>Q235*H235</f>
        <v>0.40350720000000007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295</v>
      </c>
      <c r="AT235" s="238" t="s">
        <v>177</v>
      </c>
      <c r="AU235" s="238" t="s">
        <v>87</v>
      </c>
      <c r="AY235" s="18" t="s">
        <v>175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295</v>
      </c>
      <c r="BM235" s="238" t="s">
        <v>1889</v>
      </c>
    </row>
    <row r="236" s="13" customFormat="1">
      <c r="A236" s="13"/>
      <c r="B236" s="240"/>
      <c r="C236" s="241"/>
      <c r="D236" s="242" t="s">
        <v>184</v>
      </c>
      <c r="E236" s="243" t="s">
        <v>1</v>
      </c>
      <c r="F236" s="244" t="s">
        <v>1793</v>
      </c>
      <c r="G236" s="241"/>
      <c r="H236" s="243" t="s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184</v>
      </c>
      <c r="AU236" s="250" t="s">
        <v>87</v>
      </c>
      <c r="AV236" s="13" t="s">
        <v>85</v>
      </c>
      <c r="AW236" s="13" t="s">
        <v>32</v>
      </c>
      <c r="AX236" s="13" t="s">
        <v>77</v>
      </c>
      <c r="AY236" s="250" t="s">
        <v>175</v>
      </c>
    </row>
    <row r="237" s="14" customFormat="1">
      <c r="A237" s="14"/>
      <c r="B237" s="251"/>
      <c r="C237" s="252"/>
      <c r="D237" s="242" t="s">
        <v>184</v>
      </c>
      <c r="E237" s="253" t="s">
        <v>1</v>
      </c>
      <c r="F237" s="254" t="s">
        <v>1798</v>
      </c>
      <c r="G237" s="252"/>
      <c r="H237" s="255">
        <v>35.520000000000003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184</v>
      </c>
      <c r="AU237" s="261" t="s">
        <v>87</v>
      </c>
      <c r="AV237" s="14" t="s">
        <v>87</v>
      </c>
      <c r="AW237" s="14" t="s">
        <v>32</v>
      </c>
      <c r="AX237" s="14" t="s">
        <v>85</v>
      </c>
      <c r="AY237" s="261" t="s">
        <v>175</v>
      </c>
    </row>
    <row r="238" s="2" customFormat="1" ht="24.15" customHeight="1">
      <c r="A238" s="39"/>
      <c r="B238" s="40"/>
      <c r="C238" s="227" t="s">
        <v>384</v>
      </c>
      <c r="D238" s="227" t="s">
        <v>177</v>
      </c>
      <c r="E238" s="228" t="s">
        <v>1890</v>
      </c>
      <c r="F238" s="229" t="s">
        <v>1891</v>
      </c>
      <c r="G238" s="230" t="s">
        <v>378</v>
      </c>
      <c r="H238" s="231">
        <v>0.40400000000000003</v>
      </c>
      <c r="I238" s="232"/>
      <c r="J238" s="233">
        <f>ROUND(I238*H238,2)</f>
        <v>0</v>
      </c>
      <c r="K238" s="229" t="s">
        <v>181</v>
      </c>
      <c r="L238" s="45"/>
      <c r="M238" s="234" t="s">
        <v>1</v>
      </c>
      <c r="N238" s="235" t="s">
        <v>42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295</v>
      </c>
      <c r="AT238" s="238" t="s">
        <v>177</v>
      </c>
      <c r="AU238" s="238" t="s">
        <v>87</v>
      </c>
      <c r="AY238" s="18" t="s">
        <v>175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295</v>
      </c>
      <c r="BM238" s="238" t="s">
        <v>1892</v>
      </c>
    </row>
    <row r="239" s="12" customFormat="1" ht="22.8" customHeight="1">
      <c r="A239" s="12"/>
      <c r="B239" s="211"/>
      <c r="C239" s="212"/>
      <c r="D239" s="213" t="s">
        <v>76</v>
      </c>
      <c r="E239" s="225" t="s">
        <v>487</v>
      </c>
      <c r="F239" s="225" t="s">
        <v>488</v>
      </c>
      <c r="G239" s="212"/>
      <c r="H239" s="212"/>
      <c r="I239" s="215"/>
      <c r="J239" s="226">
        <f>BK239</f>
        <v>0</v>
      </c>
      <c r="K239" s="212"/>
      <c r="L239" s="217"/>
      <c r="M239" s="218"/>
      <c r="N239" s="219"/>
      <c r="O239" s="219"/>
      <c r="P239" s="220">
        <f>SUM(P240:P274)</f>
        <v>0</v>
      </c>
      <c r="Q239" s="219"/>
      <c r="R239" s="220">
        <f>SUM(R240:R274)</f>
        <v>0.0095440000000000004</v>
      </c>
      <c r="S239" s="219"/>
      <c r="T239" s="221">
        <f>SUM(T240:T274)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2" t="s">
        <v>87</v>
      </c>
      <c r="AT239" s="223" t="s">
        <v>76</v>
      </c>
      <c r="AU239" s="223" t="s">
        <v>85</v>
      </c>
      <c r="AY239" s="222" t="s">
        <v>175</v>
      </c>
      <c r="BK239" s="224">
        <f>SUM(BK240:BK274)</f>
        <v>0</v>
      </c>
    </row>
    <row r="240" s="2" customFormat="1" ht="21.75" customHeight="1">
      <c r="A240" s="39"/>
      <c r="B240" s="40"/>
      <c r="C240" s="227" t="s">
        <v>389</v>
      </c>
      <c r="D240" s="227" t="s">
        <v>177</v>
      </c>
      <c r="E240" s="228" t="s">
        <v>1893</v>
      </c>
      <c r="F240" s="229" t="s">
        <v>1894</v>
      </c>
      <c r="G240" s="230" t="s">
        <v>310</v>
      </c>
      <c r="H240" s="231">
        <v>8</v>
      </c>
      <c r="I240" s="232"/>
      <c r="J240" s="233">
        <f>ROUND(I240*H240,2)</f>
        <v>0</v>
      </c>
      <c r="K240" s="229" t="s">
        <v>181</v>
      </c>
      <c r="L240" s="45"/>
      <c r="M240" s="234" t="s">
        <v>1</v>
      </c>
      <c r="N240" s="235" t="s">
        <v>42</v>
      </c>
      <c r="O240" s="92"/>
      <c r="P240" s="236">
        <f>O240*H240</f>
        <v>0</v>
      </c>
      <c r="Q240" s="236">
        <v>0.00017000000000000001</v>
      </c>
      <c r="R240" s="236">
        <f>Q240*H240</f>
        <v>0.0013600000000000001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295</v>
      </c>
      <c r="AT240" s="238" t="s">
        <v>177</v>
      </c>
      <c r="AU240" s="238" t="s">
        <v>87</v>
      </c>
      <c r="AY240" s="18" t="s">
        <v>175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295</v>
      </c>
      <c r="BM240" s="238" t="s">
        <v>1895</v>
      </c>
    </row>
    <row r="241" s="13" customFormat="1">
      <c r="A241" s="13"/>
      <c r="B241" s="240"/>
      <c r="C241" s="241"/>
      <c r="D241" s="242" t="s">
        <v>184</v>
      </c>
      <c r="E241" s="243" t="s">
        <v>1</v>
      </c>
      <c r="F241" s="244" t="s">
        <v>291</v>
      </c>
      <c r="G241" s="241"/>
      <c r="H241" s="243" t="s">
        <v>1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184</v>
      </c>
      <c r="AU241" s="250" t="s">
        <v>87</v>
      </c>
      <c r="AV241" s="13" t="s">
        <v>85</v>
      </c>
      <c r="AW241" s="13" t="s">
        <v>32</v>
      </c>
      <c r="AX241" s="13" t="s">
        <v>77</v>
      </c>
      <c r="AY241" s="250" t="s">
        <v>175</v>
      </c>
    </row>
    <row r="242" s="13" customFormat="1">
      <c r="A242" s="13"/>
      <c r="B242" s="240"/>
      <c r="C242" s="241"/>
      <c r="D242" s="242" t="s">
        <v>184</v>
      </c>
      <c r="E242" s="243" t="s">
        <v>1</v>
      </c>
      <c r="F242" s="244" t="s">
        <v>1896</v>
      </c>
      <c r="G242" s="241"/>
      <c r="H242" s="243" t="s">
        <v>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184</v>
      </c>
      <c r="AU242" s="250" t="s">
        <v>87</v>
      </c>
      <c r="AV242" s="13" t="s">
        <v>85</v>
      </c>
      <c r="AW242" s="13" t="s">
        <v>32</v>
      </c>
      <c r="AX242" s="13" t="s">
        <v>77</v>
      </c>
      <c r="AY242" s="250" t="s">
        <v>175</v>
      </c>
    </row>
    <row r="243" s="14" customFormat="1">
      <c r="A243" s="14"/>
      <c r="B243" s="251"/>
      <c r="C243" s="252"/>
      <c r="D243" s="242" t="s">
        <v>184</v>
      </c>
      <c r="E243" s="253" t="s">
        <v>1</v>
      </c>
      <c r="F243" s="254" t="s">
        <v>230</v>
      </c>
      <c r="G243" s="252"/>
      <c r="H243" s="255">
        <v>8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184</v>
      </c>
      <c r="AU243" s="261" t="s">
        <v>87</v>
      </c>
      <c r="AV243" s="14" t="s">
        <v>87</v>
      </c>
      <c r="AW243" s="14" t="s">
        <v>32</v>
      </c>
      <c r="AX243" s="14" t="s">
        <v>77</v>
      </c>
      <c r="AY243" s="261" t="s">
        <v>175</v>
      </c>
    </row>
    <row r="244" s="15" customFormat="1">
      <c r="A244" s="15"/>
      <c r="B244" s="262"/>
      <c r="C244" s="263"/>
      <c r="D244" s="242" t="s">
        <v>184</v>
      </c>
      <c r="E244" s="264" t="s">
        <v>1</v>
      </c>
      <c r="F244" s="265" t="s">
        <v>191</v>
      </c>
      <c r="G244" s="263"/>
      <c r="H244" s="266">
        <v>8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2" t="s">
        <v>184</v>
      </c>
      <c r="AU244" s="272" t="s">
        <v>87</v>
      </c>
      <c r="AV244" s="15" t="s">
        <v>182</v>
      </c>
      <c r="AW244" s="15" t="s">
        <v>32</v>
      </c>
      <c r="AX244" s="15" t="s">
        <v>85</v>
      </c>
      <c r="AY244" s="272" t="s">
        <v>175</v>
      </c>
    </row>
    <row r="245" s="2" customFormat="1" ht="24.15" customHeight="1">
      <c r="A245" s="39"/>
      <c r="B245" s="40"/>
      <c r="C245" s="291" t="s">
        <v>394</v>
      </c>
      <c r="D245" s="291" t="s">
        <v>587</v>
      </c>
      <c r="E245" s="292" t="s">
        <v>1897</v>
      </c>
      <c r="F245" s="293" t="s">
        <v>1898</v>
      </c>
      <c r="G245" s="294" t="s">
        <v>310</v>
      </c>
      <c r="H245" s="295">
        <v>8</v>
      </c>
      <c r="I245" s="296"/>
      <c r="J245" s="297">
        <f>ROUND(I245*H245,2)</f>
        <v>0</v>
      </c>
      <c r="K245" s="293" t="s">
        <v>271</v>
      </c>
      <c r="L245" s="298"/>
      <c r="M245" s="299" t="s">
        <v>1</v>
      </c>
      <c r="N245" s="300" t="s">
        <v>42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413</v>
      </c>
      <c r="AT245" s="238" t="s">
        <v>587</v>
      </c>
      <c r="AU245" s="238" t="s">
        <v>87</v>
      </c>
      <c r="AY245" s="18" t="s">
        <v>175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295</v>
      </c>
      <c r="BM245" s="238" t="s">
        <v>1899</v>
      </c>
    </row>
    <row r="246" s="2" customFormat="1">
      <c r="A246" s="39"/>
      <c r="B246" s="40"/>
      <c r="C246" s="41"/>
      <c r="D246" s="242" t="s">
        <v>273</v>
      </c>
      <c r="E246" s="41"/>
      <c r="F246" s="284" t="s">
        <v>1900</v>
      </c>
      <c r="G246" s="41"/>
      <c r="H246" s="41"/>
      <c r="I246" s="285"/>
      <c r="J246" s="41"/>
      <c r="K246" s="41"/>
      <c r="L246" s="45"/>
      <c r="M246" s="286"/>
      <c r="N246" s="28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273</v>
      </c>
      <c r="AU246" s="18" t="s">
        <v>87</v>
      </c>
    </row>
    <row r="247" s="14" customFormat="1">
      <c r="A247" s="14"/>
      <c r="B247" s="251"/>
      <c r="C247" s="252"/>
      <c r="D247" s="242" t="s">
        <v>184</v>
      </c>
      <c r="E247" s="253" t="s">
        <v>1</v>
      </c>
      <c r="F247" s="254" t="s">
        <v>230</v>
      </c>
      <c r="G247" s="252"/>
      <c r="H247" s="255">
        <v>8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184</v>
      </c>
      <c r="AU247" s="261" t="s">
        <v>87</v>
      </c>
      <c r="AV247" s="14" t="s">
        <v>87</v>
      </c>
      <c r="AW247" s="14" t="s">
        <v>32</v>
      </c>
      <c r="AX247" s="14" t="s">
        <v>77</v>
      </c>
      <c r="AY247" s="261" t="s">
        <v>175</v>
      </c>
    </row>
    <row r="248" s="15" customFormat="1">
      <c r="A248" s="15"/>
      <c r="B248" s="262"/>
      <c r="C248" s="263"/>
      <c r="D248" s="242" t="s">
        <v>184</v>
      </c>
      <c r="E248" s="264" t="s">
        <v>1</v>
      </c>
      <c r="F248" s="265" t="s">
        <v>191</v>
      </c>
      <c r="G248" s="263"/>
      <c r="H248" s="266">
        <v>8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2" t="s">
        <v>184</v>
      </c>
      <c r="AU248" s="272" t="s">
        <v>87</v>
      </c>
      <c r="AV248" s="15" t="s">
        <v>182</v>
      </c>
      <c r="AW248" s="15" t="s">
        <v>32</v>
      </c>
      <c r="AX248" s="15" t="s">
        <v>85</v>
      </c>
      <c r="AY248" s="272" t="s">
        <v>175</v>
      </c>
    </row>
    <row r="249" s="2" customFormat="1" ht="24.15" customHeight="1">
      <c r="A249" s="39"/>
      <c r="B249" s="40"/>
      <c r="C249" s="227" t="s">
        <v>403</v>
      </c>
      <c r="D249" s="227" t="s">
        <v>177</v>
      </c>
      <c r="E249" s="228" t="s">
        <v>1901</v>
      </c>
      <c r="F249" s="229" t="s">
        <v>1902</v>
      </c>
      <c r="G249" s="230" t="s">
        <v>310</v>
      </c>
      <c r="H249" s="231">
        <v>1</v>
      </c>
      <c r="I249" s="232"/>
      <c r="J249" s="233">
        <f>ROUND(I249*H249,2)</f>
        <v>0</v>
      </c>
      <c r="K249" s="229" t="s">
        <v>181</v>
      </c>
      <c r="L249" s="45"/>
      <c r="M249" s="234" t="s">
        <v>1</v>
      </c>
      <c r="N249" s="235" t="s">
        <v>42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295</v>
      </c>
      <c r="AT249" s="238" t="s">
        <v>177</v>
      </c>
      <c r="AU249" s="238" t="s">
        <v>87</v>
      </c>
      <c r="AY249" s="18" t="s">
        <v>175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295</v>
      </c>
      <c r="BM249" s="238" t="s">
        <v>1903</v>
      </c>
    </row>
    <row r="250" s="14" customFormat="1">
      <c r="A250" s="14"/>
      <c r="B250" s="251"/>
      <c r="C250" s="252"/>
      <c r="D250" s="242" t="s">
        <v>184</v>
      </c>
      <c r="E250" s="253" t="s">
        <v>1</v>
      </c>
      <c r="F250" s="254" t="s">
        <v>85</v>
      </c>
      <c r="G250" s="252"/>
      <c r="H250" s="255">
        <v>1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184</v>
      </c>
      <c r="AU250" s="261" t="s">
        <v>87</v>
      </c>
      <c r="AV250" s="14" t="s">
        <v>87</v>
      </c>
      <c r="AW250" s="14" t="s">
        <v>32</v>
      </c>
      <c r="AX250" s="14" t="s">
        <v>77</v>
      </c>
      <c r="AY250" s="261" t="s">
        <v>175</v>
      </c>
    </row>
    <row r="251" s="15" customFormat="1">
      <c r="A251" s="15"/>
      <c r="B251" s="262"/>
      <c r="C251" s="263"/>
      <c r="D251" s="242" t="s">
        <v>184</v>
      </c>
      <c r="E251" s="264" t="s">
        <v>1</v>
      </c>
      <c r="F251" s="265" t="s">
        <v>191</v>
      </c>
      <c r="G251" s="263"/>
      <c r="H251" s="266">
        <v>1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2" t="s">
        <v>184</v>
      </c>
      <c r="AU251" s="272" t="s">
        <v>87</v>
      </c>
      <c r="AV251" s="15" t="s">
        <v>182</v>
      </c>
      <c r="AW251" s="15" t="s">
        <v>32</v>
      </c>
      <c r="AX251" s="15" t="s">
        <v>85</v>
      </c>
      <c r="AY251" s="272" t="s">
        <v>175</v>
      </c>
    </row>
    <row r="252" s="2" customFormat="1" ht="33" customHeight="1">
      <c r="A252" s="39"/>
      <c r="B252" s="40"/>
      <c r="C252" s="291" t="s">
        <v>409</v>
      </c>
      <c r="D252" s="291" t="s">
        <v>587</v>
      </c>
      <c r="E252" s="292" t="s">
        <v>1904</v>
      </c>
      <c r="F252" s="293" t="s">
        <v>1905</v>
      </c>
      <c r="G252" s="294" t="s">
        <v>303</v>
      </c>
      <c r="H252" s="295">
        <v>34.100000000000001</v>
      </c>
      <c r="I252" s="296"/>
      <c r="J252" s="297">
        <f>ROUND(I252*H252,2)</f>
        <v>0</v>
      </c>
      <c r="K252" s="293" t="s">
        <v>181</v>
      </c>
      <c r="L252" s="298"/>
      <c r="M252" s="299" t="s">
        <v>1</v>
      </c>
      <c r="N252" s="300" t="s">
        <v>42</v>
      </c>
      <c r="O252" s="92"/>
      <c r="P252" s="236">
        <f>O252*H252</f>
        <v>0</v>
      </c>
      <c r="Q252" s="236">
        <v>0.00024000000000000001</v>
      </c>
      <c r="R252" s="236">
        <f>Q252*H252</f>
        <v>0.0081840000000000003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413</v>
      </c>
      <c r="AT252" s="238" t="s">
        <v>587</v>
      </c>
      <c r="AU252" s="238" t="s">
        <v>87</v>
      </c>
      <c r="AY252" s="18" t="s">
        <v>175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295</v>
      </c>
      <c r="BM252" s="238" t="s">
        <v>1906</v>
      </c>
    </row>
    <row r="253" s="13" customFormat="1">
      <c r="A253" s="13"/>
      <c r="B253" s="240"/>
      <c r="C253" s="241"/>
      <c r="D253" s="242" t="s">
        <v>184</v>
      </c>
      <c r="E253" s="243" t="s">
        <v>1</v>
      </c>
      <c r="F253" s="244" t="s">
        <v>1907</v>
      </c>
      <c r="G253" s="241"/>
      <c r="H253" s="243" t="s">
        <v>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184</v>
      </c>
      <c r="AU253" s="250" t="s">
        <v>87</v>
      </c>
      <c r="AV253" s="13" t="s">
        <v>85</v>
      </c>
      <c r="AW253" s="13" t="s">
        <v>32</v>
      </c>
      <c r="AX253" s="13" t="s">
        <v>77</v>
      </c>
      <c r="AY253" s="250" t="s">
        <v>175</v>
      </c>
    </row>
    <row r="254" s="14" customFormat="1">
      <c r="A254" s="14"/>
      <c r="B254" s="251"/>
      <c r="C254" s="252"/>
      <c r="D254" s="242" t="s">
        <v>184</v>
      </c>
      <c r="E254" s="253" t="s">
        <v>1</v>
      </c>
      <c r="F254" s="254" t="s">
        <v>1908</v>
      </c>
      <c r="G254" s="252"/>
      <c r="H254" s="255">
        <v>34.100000000000001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184</v>
      </c>
      <c r="AU254" s="261" t="s">
        <v>87</v>
      </c>
      <c r="AV254" s="14" t="s">
        <v>87</v>
      </c>
      <c r="AW254" s="14" t="s">
        <v>32</v>
      </c>
      <c r="AX254" s="14" t="s">
        <v>77</v>
      </c>
      <c r="AY254" s="261" t="s">
        <v>175</v>
      </c>
    </row>
    <row r="255" s="15" customFormat="1">
      <c r="A255" s="15"/>
      <c r="B255" s="262"/>
      <c r="C255" s="263"/>
      <c r="D255" s="242" t="s">
        <v>184</v>
      </c>
      <c r="E255" s="264" t="s">
        <v>1</v>
      </c>
      <c r="F255" s="265" t="s">
        <v>191</v>
      </c>
      <c r="G255" s="263"/>
      <c r="H255" s="266">
        <v>34.100000000000001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2" t="s">
        <v>184</v>
      </c>
      <c r="AU255" s="272" t="s">
        <v>87</v>
      </c>
      <c r="AV255" s="15" t="s">
        <v>182</v>
      </c>
      <c r="AW255" s="15" t="s">
        <v>32</v>
      </c>
      <c r="AX255" s="15" t="s">
        <v>85</v>
      </c>
      <c r="AY255" s="272" t="s">
        <v>175</v>
      </c>
    </row>
    <row r="256" s="2" customFormat="1" ht="24.15" customHeight="1">
      <c r="A256" s="39"/>
      <c r="B256" s="40"/>
      <c r="C256" s="227" t="s">
        <v>413</v>
      </c>
      <c r="D256" s="227" t="s">
        <v>177</v>
      </c>
      <c r="E256" s="228" t="s">
        <v>1105</v>
      </c>
      <c r="F256" s="229" t="s">
        <v>1909</v>
      </c>
      <c r="G256" s="230" t="s">
        <v>270</v>
      </c>
      <c r="H256" s="231">
        <v>1</v>
      </c>
      <c r="I256" s="232"/>
      <c r="J256" s="233">
        <f>ROUND(I256*H256,2)</f>
        <v>0</v>
      </c>
      <c r="K256" s="229" t="s">
        <v>271</v>
      </c>
      <c r="L256" s="45"/>
      <c r="M256" s="234" t="s">
        <v>1</v>
      </c>
      <c r="N256" s="235" t="s">
        <v>42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295</v>
      </c>
      <c r="AT256" s="238" t="s">
        <v>177</v>
      </c>
      <c r="AU256" s="238" t="s">
        <v>87</v>
      </c>
      <c r="AY256" s="18" t="s">
        <v>175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295</v>
      </c>
      <c r="BM256" s="238" t="s">
        <v>1910</v>
      </c>
    </row>
    <row r="257" s="14" customFormat="1">
      <c r="A257" s="14"/>
      <c r="B257" s="251"/>
      <c r="C257" s="252"/>
      <c r="D257" s="242" t="s">
        <v>184</v>
      </c>
      <c r="E257" s="253" t="s">
        <v>1</v>
      </c>
      <c r="F257" s="254" t="s">
        <v>85</v>
      </c>
      <c r="G257" s="252"/>
      <c r="H257" s="255">
        <v>1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184</v>
      </c>
      <c r="AU257" s="261" t="s">
        <v>87</v>
      </c>
      <c r="AV257" s="14" t="s">
        <v>87</v>
      </c>
      <c r="AW257" s="14" t="s">
        <v>32</v>
      </c>
      <c r="AX257" s="14" t="s">
        <v>77</v>
      </c>
      <c r="AY257" s="261" t="s">
        <v>175</v>
      </c>
    </row>
    <row r="258" s="15" customFormat="1">
      <c r="A258" s="15"/>
      <c r="B258" s="262"/>
      <c r="C258" s="263"/>
      <c r="D258" s="242" t="s">
        <v>184</v>
      </c>
      <c r="E258" s="264" t="s">
        <v>1</v>
      </c>
      <c r="F258" s="265" t="s">
        <v>191</v>
      </c>
      <c r="G258" s="263"/>
      <c r="H258" s="266">
        <v>1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2" t="s">
        <v>184</v>
      </c>
      <c r="AU258" s="272" t="s">
        <v>87</v>
      </c>
      <c r="AV258" s="15" t="s">
        <v>182</v>
      </c>
      <c r="AW258" s="15" t="s">
        <v>32</v>
      </c>
      <c r="AX258" s="15" t="s">
        <v>85</v>
      </c>
      <c r="AY258" s="272" t="s">
        <v>175</v>
      </c>
    </row>
    <row r="259" s="2" customFormat="1" ht="24.15" customHeight="1">
      <c r="A259" s="39"/>
      <c r="B259" s="40"/>
      <c r="C259" s="227" t="s">
        <v>420</v>
      </c>
      <c r="D259" s="227" t="s">
        <v>177</v>
      </c>
      <c r="E259" s="228" t="s">
        <v>1110</v>
      </c>
      <c r="F259" s="229" t="s">
        <v>1911</v>
      </c>
      <c r="G259" s="230" t="s">
        <v>270</v>
      </c>
      <c r="H259" s="231">
        <v>1</v>
      </c>
      <c r="I259" s="232"/>
      <c r="J259" s="233">
        <f>ROUND(I259*H259,2)</f>
        <v>0</v>
      </c>
      <c r="K259" s="229" t="s">
        <v>271</v>
      </c>
      <c r="L259" s="45"/>
      <c r="M259" s="234" t="s">
        <v>1</v>
      </c>
      <c r="N259" s="235" t="s">
        <v>42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295</v>
      </c>
      <c r="AT259" s="238" t="s">
        <v>177</v>
      </c>
      <c r="AU259" s="238" t="s">
        <v>87</v>
      </c>
      <c r="AY259" s="18" t="s">
        <v>175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295</v>
      </c>
      <c r="BM259" s="238" t="s">
        <v>1912</v>
      </c>
    </row>
    <row r="260" s="14" customFormat="1">
      <c r="A260" s="14"/>
      <c r="B260" s="251"/>
      <c r="C260" s="252"/>
      <c r="D260" s="242" t="s">
        <v>184</v>
      </c>
      <c r="E260" s="253" t="s">
        <v>1</v>
      </c>
      <c r="F260" s="254" t="s">
        <v>85</v>
      </c>
      <c r="G260" s="252"/>
      <c r="H260" s="255">
        <v>1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184</v>
      </c>
      <c r="AU260" s="261" t="s">
        <v>87</v>
      </c>
      <c r="AV260" s="14" t="s">
        <v>87</v>
      </c>
      <c r="AW260" s="14" t="s">
        <v>32</v>
      </c>
      <c r="AX260" s="14" t="s">
        <v>77</v>
      </c>
      <c r="AY260" s="261" t="s">
        <v>175</v>
      </c>
    </row>
    <row r="261" s="15" customFormat="1">
      <c r="A261" s="15"/>
      <c r="B261" s="262"/>
      <c r="C261" s="263"/>
      <c r="D261" s="242" t="s">
        <v>184</v>
      </c>
      <c r="E261" s="264" t="s">
        <v>1</v>
      </c>
      <c r="F261" s="265" t="s">
        <v>191</v>
      </c>
      <c r="G261" s="263"/>
      <c r="H261" s="266">
        <v>1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2" t="s">
        <v>184</v>
      </c>
      <c r="AU261" s="272" t="s">
        <v>87</v>
      </c>
      <c r="AV261" s="15" t="s">
        <v>182</v>
      </c>
      <c r="AW261" s="15" t="s">
        <v>32</v>
      </c>
      <c r="AX261" s="15" t="s">
        <v>85</v>
      </c>
      <c r="AY261" s="272" t="s">
        <v>175</v>
      </c>
    </row>
    <row r="262" s="2" customFormat="1" ht="24.15" customHeight="1">
      <c r="A262" s="39"/>
      <c r="B262" s="40"/>
      <c r="C262" s="227" t="s">
        <v>424</v>
      </c>
      <c r="D262" s="227" t="s">
        <v>177</v>
      </c>
      <c r="E262" s="228" t="s">
        <v>1115</v>
      </c>
      <c r="F262" s="229" t="s">
        <v>1913</v>
      </c>
      <c r="G262" s="230" t="s">
        <v>270</v>
      </c>
      <c r="H262" s="231">
        <v>1</v>
      </c>
      <c r="I262" s="232"/>
      <c r="J262" s="233">
        <f>ROUND(I262*H262,2)</f>
        <v>0</v>
      </c>
      <c r="K262" s="229" t="s">
        <v>271</v>
      </c>
      <c r="L262" s="45"/>
      <c r="M262" s="234" t="s">
        <v>1</v>
      </c>
      <c r="N262" s="235" t="s">
        <v>42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295</v>
      </c>
      <c r="AT262" s="238" t="s">
        <v>177</v>
      </c>
      <c r="AU262" s="238" t="s">
        <v>87</v>
      </c>
      <c r="AY262" s="18" t="s">
        <v>175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295</v>
      </c>
      <c r="BM262" s="238" t="s">
        <v>1914</v>
      </c>
    </row>
    <row r="263" s="14" customFormat="1">
      <c r="A263" s="14"/>
      <c r="B263" s="251"/>
      <c r="C263" s="252"/>
      <c r="D263" s="242" t="s">
        <v>184</v>
      </c>
      <c r="E263" s="253" t="s">
        <v>1</v>
      </c>
      <c r="F263" s="254" t="s">
        <v>85</v>
      </c>
      <c r="G263" s="252"/>
      <c r="H263" s="255">
        <v>1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184</v>
      </c>
      <c r="AU263" s="261" t="s">
        <v>87</v>
      </c>
      <c r="AV263" s="14" t="s">
        <v>87</v>
      </c>
      <c r="AW263" s="14" t="s">
        <v>32</v>
      </c>
      <c r="AX263" s="14" t="s">
        <v>77</v>
      </c>
      <c r="AY263" s="261" t="s">
        <v>175</v>
      </c>
    </row>
    <row r="264" s="15" customFormat="1">
      <c r="A264" s="15"/>
      <c r="B264" s="262"/>
      <c r="C264" s="263"/>
      <c r="D264" s="242" t="s">
        <v>184</v>
      </c>
      <c r="E264" s="264" t="s">
        <v>1</v>
      </c>
      <c r="F264" s="265" t="s">
        <v>191</v>
      </c>
      <c r="G264" s="263"/>
      <c r="H264" s="266">
        <v>1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2" t="s">
        <v>184</v>
      </c>
      <c r="AU264" s="272" t="s">
        <v>87</v>
      </c>
      <c r="AV264" s="15" t="s">
        <v>182</v>
      </c>
      <c r="AW264" s="15" t="s">
        <v>32</v>
      </c>
      <c r="AX264" s="15" t="s">
        <v>85</v>
      </c>
      <c r="AY264" s="272" t="s">
        <v>175</v>
      </c>
    </row>
    <row r="265" s="2" customFormat="1" ht="16.5" customHeight="1">
      <c r="A265" s="39"/>
      <c r="B265" s="40"/>
      <c r="C265" s="227" t="s">
        <v>432</v>
      </c>
      <c r="D265" s="227" t="s">
        <v>177</v>
      </c>
      <c r="E265" s="228" t="s">
        <v>1120</v>
      </c>
      <c r="F265" s="229" t="s">
        <v>1915</v>
      </c>
      <c r="G265" s="230" t="s">
        <v>270</v>
      </c>
      <c r="H265" s="231">
        <v>1</v>
      </c>
      <c r="I265" s="232"/>
      <c r="J265" s="233">
        <f>ROUND(I265*H265,2)</f>
        <v>0</v>
      </c>
      <c r="K265" s="229" t="s">
        <v>271</v>
      </c>
      <c r="L265" s="45"/>
      <c r="M265" s="234" t="s">
        <v>1</v>
      </c>
      <c r="N265" s="235" t="s">
        <v>42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295</v>
      </c>
      <c r="AT265" s="238" t="s">
        <v>177</v>
      </c>
      <c r="AU265" s="238" t="s">
        <v>87</v>
      </c>
      <c r="AY265" s="18" t="s">
        <v>175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295</v>
      </c>
      <c r="BM265" s="238" t="s">
        <v>1916</v>
      </c>
    </row>
    <row r="266" s="14" customFormat="1">
      <c r="A266" s="14"/>
      <c r="B266" s="251"/>
      <c r="C266" s="252"/>
      <c r="D266" s="242" t="s">
        <v>184</v>
      </c>
      <c r="E266" s="253" t="s">
        <v>1</v>
      </c>
      <c r="F266" s="254" t="s">
        <v>85</v>
      </c>
      <c r="G266" s="252"/>
      <c r="H266" s="255">
        <v>1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184</v>
      </c>
      <c r="AU266" s="261" t="s">
        <v>87</v>
      </c>
      <c r="AV266" s="14" t="s">
        <v>87</v>
      </c>
      <c r="AW266" s="14" t="s">
        <v>32</v>
      </c>
      <c r="AX266" s="14" t="s">
        <v>77</v>
      </c>
      <c r="AY266" s="261" t="s">
        <v>175</v>
      </c>
    </row>
    <row r="267" s="15" customFormat="1">
      <c r="A267" s="15"/>
      <c r="B267" s="262"/>
      <c r="C267" s="263"/>
      <c r="D267" s="242" t="s">
        <v>184</v>
      </c>
      <c r="E267" s="264" t="s">
        <v>1</v>
      </c>
      <c r="F267" s="265" t="s">
        <v>191</v>
      </c>
      <c r="G267" s="263"/>
      <c r="H267" s="266">
        <v>1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2" t="s">
        <v>184</v>
      </c>
      <c r="AU267" s="272" t="s">
        <v>87</v>
      </c>
      <c r="AV267" s="15" t="s">
        <v>182</v>
      </c>
      <c r="AW267" s="15" t="s">
        <v>32</v>
      </c>
      <c r="AX267" s="15" t="s">
        <v>85</v>
      </c>
      <c r="AY267" s="272" t="s">
        <v>175</v>
      </c>
    </row>
    <row r="268" s="2" customFormat="1" ht="16.5" customHeight="1">
      <c r="A268" s="39"/>
      <c r="B268" s="40"/>
      <c r="C268" s="227" t="s">
        <v>436</v>
      </c>
      <c r="D268" s="227" t="s">
        <v>177</v>
      </c>
      <c r="E268" s="228" t="s">
        <v>1125</v>
      </c>
      <c r="F268" s="229" t="s">
        <v>1917</v>
      </c>
      <c r="G268" s="230" t="s">
        <v>270</v>
      </c>
      <c r="H268" s="231">
        <v>1</v>
      </c>
      <c r="I268" s="232"/>
      <c r="J268" s="233">
        <f>ROUND(I268*H268,2)</f>
        <v>0</v>
      </c>
      <c r="K268" s="229" t="s">
        <v>271</v>
      </c>
      <c r="L268" s="45"/>
      <c r="M268" s="234" t="s">
        <v>1</v>
      </c>
      <c r="N268" s="235" t="s">
        <v>42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295</v>
      </c>
      <c r="AT268" s="238" t="s">
        <v>177</v>
      </c>
      <c r="AU268" s="238" t="s">
        <v>87</v>
      </c>
      <c r="AY268" s="18" t="s">
        <v>175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295</v>
      </c>
      <c r="BM268" s="238" t="s">
        <v>1918</v>
      </c>
    </row>
    <row r="269" s="14" customFormat="1">
      <c r="A269" s="14"/>
      <c r="B269" s="251"/>
      <c r="C269" s="252"/>
      <c r="D269" s="242" t="s">
        <v>184</v>
      </c>
      <c r="E269" s="253" t="s">
        <v>1</v>
      </c>
      <c r="F269" s="254" t="s">
        <v>85</v>
      </c>
      <c r="G269" s="252"/>
      <c r="H269" s="255">
        <v>1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184</v>
      </c>
      <c r="AU269" s="261" t="s">
        <v>87</v>
      </c>
      <c r="AV269" s="14" t="s">
        <v>87</v>
      </c>
      <c r="AW269" s="14" t="s">
        <v>32</v>
      </c>
      <c r="AX269" s="14" t="s">
        <v>77</v>
      </c>
      <c r="AY269" s="261" t="s">
        <v>175</v>
      </c>
    </row>
    <row r="270" s="15" customFormat="1">
      <c r="A270" s="15"/>
      <c r="B270" s="262"/>
      <c r="C270" s="263"/>
      <c r="D270" s="242" t="s">
        <v>184</v>
      </c>
      <c r="E270" s="264" t="s">
        <v>1</v>
      </c>
      <c r="F270" s="265" t="s">
        <v>191</v>
      </c>
      <c r="G270" s="263"/>
      <c r="H270" s="266">
        <v>1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2" t="s">
        <v>184</v>
      </c>
      <c r="AU270" s="272" t="s">
        <v>87</v>
      </c>
      <c r="AV270" s="15" t="s">
        <v>182</v>
      </c>
      <c r="AW270" s="15" t="s">
        <v>32</v>
      </c>
      <c r="AX270" s="15" t="s">
        <v>85</v>
      </c>
      <c r="AY270" s="272" t="s">
        <v>175</v>
      </c>
    </row>
    <row r="271" s="2" customFormat="1" ht="16.5" customHeight="1">
      <c r="A271" s="39"/>
      <c r="B271" s="40"/>
      <c r="C271" s="227" t="s">
        <v>440</v>
      </c>
      <c r="D271" s="227" t="s">
        <v>177</v>
      </c>
      <c r="E271" s="228" t="s">
        <v>1919</v>
      </c>
      <c r="F271" s="229" t="s">
        <v>1920</v>
      </c>
      <c r="G271" s="230" t="s">
        <v>270</v>
      </c>
      <c r="H271" s="231">
        <v>1</v>
      </c>
      <c r="I271" s="232"/>
      <c r="J271" s="233">
        <f>ROUND(I271*H271,2)</f>
        <v>0</v>
      </c>
      <c r="K271" s="229" t="s">
        <v>271</v>
      </c>
      <c r="L271" s="45"/>
      <c r="M271" s="234" t="s">
        <v>1</v>
      </c>
      <c r="N271" s="235" t="s">
        <v>42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295</v>
      </c>
      <c r="AT271" s="238" t="s">
        <v>177</v>
      </c>
      <c r="AU271" s="238" t="s">
        <v>87</v>
      </c>
      <c r="AY271" s="18" t="s">
        <v>175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295</v>
      </c>
      <c r="BM271" s="238" t="s">
        <v>1921</v>
      </c>
    </row>
    <row r="272" s="14" customFormat="1">
      <c r="A272" s="14"/>
      <c r="B272" s="251"/>
      <c r="C272" s="252"/>
      <c r="D272" s="242" t="s">
        <v>184</v>
      </c>
      <c r="E272" s="253" t="s">
        <v>1</v>
      </c>
      <c r="F272" s="254" t="s">
        <v>85</v>
      </c>
      <c r="G272" s="252"/>
      <c r="H272" s="255">
        <v>1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184</v>
      </c>
      <c r="AU272" s="261" t="s">
        <v>87</v>
      </c>
      <c r="AV272" s="14" t="s">
        <v>87</v>
      </c>
      <c r="AW272" s="14" t="s">
        <v>32</v>
      </c>
      <c r="AX272" s="14" t="s">
        <v>77</v>
      </c>
      <c r="AY272" s="261" t="s">
        <v>175</v>
      </c>
    </row>
    <row r="273" s="15" customFormat="1">
      <c r="A273" s="15"/>
      <c r="B273" s="262"/>
      <c r="C273" s="263"/>
      <c r="D273" s="242" t="s">
        <v>184</v>
      </c>
      <c r="E273" s="264" t="s">
        <v>1</v>
      </c>
      <c r="F273" s="265" t="s">
        <v>191</v>
      </c>
      <c r="G273" s="263"/>
      <c r="H273" s="266">
        <v>1</v>
      </c>
      <c r="I273" s="267"/>
      <c r="J273" s="263"/>
      <c r="K273" s="263"/>
      <c r="L273" s="268"/>
      <c r="M273" s="269"/>
      <c r="N273" s="270"/>
      <c r="O273" s="270"/>
      <c r="P273" s="270"/>
      <c r="Q273" s="270"/>
      <c r="R273" s="270"/>
      <c r="S273" s="270"/>
      <c r="T273" s="271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2" t="s">
        <v>184</v>
      </c>
      <c r="AU273" s="272" t="s">
        <v>87</v>
      </c>
      <c r="AV273" s="15" t="s">
        <v>182</v>
      </c>
      <c r="AW273" s="15" t="s">
        <v>32</v>
      </c>
      <c r="AX273" s="15" t="s">
        <v>85</v>
      </c>
      <c r="AY273" s="272" t="s">
        <v>175</v>
      </c>
    </row>
    <row r="274" s="2" customFormat="1" ht="24.15" customHeight="1">
      <c r="A274" s="39"/>
      <c r="B274" s="40"/>
      <c r="C274" s="227" t="s">
        <v>444</v>
      </c>
      <c r="D274" s="227" t="s">
        <v>177</v>
      </c>
      <c r="E274" s="228" t="s">
        <v>1922</v>
      </c>
      <c r="F274" s="229" t="s">
        <v>1923</v>
      </c>
      <c r="G274" s="230" t="s">
        <v>378</v>
      </c>
      <c r="H274" s="231">
        <v>1.25</v>
      </c>
      <c r="I274" s="232"/>
      <c r="J274" s="233">
        <f>ROUND(I274*H274,2)</f>
        <v>0</v>
      </c>
      <c r="K274" s="229" t="s">
        <v>181</v>
      </c>
      <c r="L274" s="45"/>
      <c r="M274" s="234" t="s">
        <v>1</v>
      </c>
      <c r="N274" s="235" t="s">
        <v>42</v>
      </c>
      <c r="O274" s="92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295</v>
      </c>
      <c r="AT274" s="238" t="s">
        <v>177</v>
      </c>
      <c r="AU274" s="238" t="s">
        <v>87</v>
      </c>
      <c r="AY274" s="18" t="s">
        <v>175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85</v>
      </c>
      <c r="BK274" s="239">
        <f>ROUND(I274*H274,2)</f>
        <v>0</v>
      </c>
      <c r="BL274" s="18" t="s">
        <v>295</v>
      </c>
      <c r="BM274" s="238" t="s">
        <v>1924</v>
      </c>
    </row>
    <row r="275" s="12" customFormat="1" ht="25.92" customHeight="1">
      <c r="A275" s="12"/>
      <c r="B275" s="211"/>
      <c r="C275" s="212"/>
      <c r="D275" s="213" t="s">
        <v>76</v>
      </c>
      <c r="E275" s="214" t="s">
        <v>561</v>
      </c>
      <c r="F275" s="214" t="s">
        <v>562</v>
      </c>
      <c r="G275" s="212"/>
      <c r="H275" s="212"/>
      <c r="I275" s="215"/>
      <c r="J275" s="216">
        <f>BK275</f>
        <v>0</v>
      </c>
      <c r="K275" s="212"/>
      <c r="L275" s="217"/>
      <c r="M275" s="218"/>
      <c r="N275" s="219"/>
      <c r="O275" s="219"/>
      <c r="P275" s="220">
        <f>SUM(P276:P284)</f>
        <v>0</v>
      </c>
      <c r="Q275" s="219"/>
      <c r="R275" s="220">
        <f>SUM(R276:R284)</f>
        <v>0</v>
      </c>
      <c r="S275" s="219"/>
      <c r="T275" s="221">
        <f>SUM(T276:T284)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2" t="s">
        <v>182</v>
      </c>
      <c r="AT275" s="223" t="s">
        <v>76</v>
      </c>
      <c r="AU275" s="223" t="s">
        <v>77</v>
      </c>
      <c r="AY275" s="222" t="s">
        <v>175</v>
      </c>
      <c r="BK275" s="224">
        <f>SUM(BK276:BK284)</f>
        <v>0</v>
      </c>
    </row>
    <row r="276" s="2" customFormat="1" ht="16.5" customHeight="1">
      <c r="A276" s="39"/>
      <c r="B276" s="40"/>
      <c r="C276" s="227" t="s">
        <v>449</v>
      </c>
      <c r="D276" s="227" t="s">
        <v>177</v>
      </c>
      <c r="E276" s="228" t="s">
        <v>1925</v>
      </c>
      <c r="F276" s="229" t="s">
        <v>1926</v>
      </c>
      <c r="G276" s="230" t="s">
        <v>566</v>
      </c>
      <c r="H276" s="231">
        <v>50</v>
      </c>
      <c r="I276" s="232"/>
      <c r="J276" s="233">
        <f>ROUND(I276*H276,2)</f>
        <v>0</v>
      </c>
      <c r="K276" s="229" t="s">
        <v>181</v>
      </c>
      <c r="L276" s="45"/>
      <c r="M276" s="234" t="s">
        <v>1</v>
      </c>
      <c r="N276" s="235" t="s">
        <v>42</v>
      </c>
      <c r="O276" s="92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567</v>
      </c>
      <c r="AT276" s="238" t="s">
        <v>177</v>
      </c>
      <c r="AU276" s="238" t="s">
        <v>85</v>
      </c>
      <c r="AY276" s="18" t="s">
        <v>175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567</v>
      </c>
      <c r="BM276" s="238" t="s">
        <v>1927</v>
      </c>
    </row>
    <row r="277" s="13" customFormat="1">
      <c r="A277" s="13"/>
      <c r="B277" s="240"/>
      <c r="C277" s="241"/>
      <c r="D277" s="242" t="s">
        <v>184</v>
      </c>
      <c r="E277" s="243" t="s">
        <v>1</v>
      </c>
      <c r="F277" s="244" t="s">
        <v>1928</v>
      </c>
      <c r="G277" s="241"/>
      <c r="H277" s="243" t="s">
        <v>1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184</v>
      </c>
      <c r="AU277" s="250" t="s">
        <v>85</v>
      </c>
      <c r="AV277" s="13" t="s">
        <v>85</v>
      </c>
      <c r="AW277" s="13" t="s">
        <v>32</v>
      </c>
      <c r="AX277" s="13" t="s">
        <v>77</v>
      </c>
      <c r="AY277" s="250" t="s">
        <v>175</v>
      </c>
    </row>
    <row r="278" s="14" customFormat="1">
      <c r="A278" s="14"/>
      <c r="B278" s="251"/>
      <c r="C278" s="252"/>
      <c r="D278" s="242" t="s">
        <v>184</v>
      </c>
      <c r="E278" s="253" t="s">
        <v>1</v>
      </c>
      <c r="F278" s="254" t="s">
        <v>541</v>
      </c>
      <c r="G278" s="252"/>
      <c r="H278" s="255">
        <v>50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184</v>
      </c>
      <c r="AU278" s="261" t="s">
        <v>85</v>
      </c>
      <c r="AV278" s="14" t="s">
        <v>87</v>
      </c>
      <c r="AW278" s="14" t="s">
        <v>32</v>
      </c>
      <c r="AX278" s="14" t="s">
        <v>77</v>
      </c>
      <c r="AY278" s="261" t="s">
        <v>175</v>
      </c>
    </row>
    <row r="279" s="15" customFormat="1">
      <c r="A279" s="15"/>
      <c r="B279" s="262"/>
      <c r="C279" s="263"/>
      <c r="D279" s="242" t="s">
        <v>184</v>
      </c>
      <c r="E279" s="264" t="s">
        <v>1</v>
      </c>
      <c r="F279" s="265" t="s">
        <v>191</v>
      </c>
      <c r="G279" s="263"/>
      <c r="H279" s="266">
        <v>50</v>
      </c>
      <c r="I279" s="267"/>
      <c r="J279" s="263"/>
      <c r="K279" s="263"/>
      <c r="L279" s="268"/>
      <c r="M279" s="269"/>
      <c r="N279" s="270"/>
      <c r="O279" s="270"/>
      <c r="P279" s="270"/>
      <c r="Q279" s="270"/>
      <c r="R279" s="270"/>
      <c r="S279" s="270"/>
      <c r="T279" s="27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2" t="s">
        <v>184</v>
      </c>
      <c r="AU279" s="272" t="s">
        <v>85</v>
      </c>
      <c r="AV279" s="15" t="s">
        <v>182</v>
      </c>
      <c r="AW279" s="15" t="s">
        <v>32</v>
      </c>
      <c r="AX279" s="15" t="s">
        <v>85</v>
      </c>
      <c r="AY279" s="272" t="s">
        <v>175</v>
      </c>
    </row>
    <row r="280" s="2" customFormat="1" ht="16.5" customHeight="1">
      <c r="A280" s="39"/>
      <c r="B280" s="40"/>
      <c r="C280" s="227" t="s">
        <v>455</v>
      </c>
      <c r="D280" s="227" t="s">
        <v>177</v>
      </c>
      <c r="E280" s="228" t="s">
        <v>1929</v>
      </c>
      <c r="F280" s="229" t="s">
        <v>1930</v>
      </c>
      <c r="G280" s="230" t="s">
        <v>566</v>
      </c>
      <c r="H280" s="231">
        <v>50</v>
      </c>
      <c r="I280" s="232"/>
      <c r="J280" s="233">
        <f>ROUND(I280*H280,2)</f>
        <v>0</v>
      </c>
      <c r="K280" s="229" t="s">
        <v>181</v>
      </c>
      <c r="L280" s="45"/>
      <c r="M280" s="234" t="s">
        <v>1</v>
      </c>
      <c r="N280" s="235" t="s">
        <v>42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1784</v>
      </c>
      <c r="AT280" s="238" t="s">
        <v>177</v>
      </c>
      <c r="AU280" s="238" t="s">
        <v>85</v>
      </c>
      <c r="AY280" s="18" t="s">
        <v>175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85</v>
      </c>
      <c r="BK280" s="239">
        <f>ROUND(I280*H280,2)</f>
        <v>0</v>
      </c>
      <c r="BL280" s="18" t="s">
        <v>1784</v>
      </c>
      <c r="BM280" s="238" t="s">
        <v>1931</v>
      </c>
    </row>
    <row r="281" s="2" customFormat="1">
      <c r="A281" s="39"/>
      <c r="B281" s="40"/>
      <c r="C281" s="41"/>
      <c r="D281" s="242" t="s">
        <v>273</v>
      </c>
      <c r="E281" s="41"/>
      <c r="F281" s="284" t="s">
        <v>1932</v>
      </c>
      <c r="G281" s="41"/>
      <c r="H281" s="41"/>
      <c r="I281" s="285"/>
      <c r="J281" s="41"/>
      <c r="K281" s="41"/>
      <c r="L281" s="45"/>
      <c r="M281" s="286"/>
      <c r="N281" s="287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273</v>
      </c>
      <c r="AU281" s="18" t="s">
        <v>85</v>
      </c>
    </row>
    <row r="282" s="13" customFormat="1">
      <c r="A282" s="13"/>
      <c r="B282" s="240"/>
      <c r="C282" s="241"/>
      <c r="D282" s="242" t="s">
        <v>184</v>
      </c>
      <c r="E282" s="243" t="s">
        <v>1</v>
      </c>
      <c r="F282" s="244" t="s">
        <v>1933</v>
      </c>
      <c r="G282" s="241"/>
      <c r="H282" s="243" t="s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184</v>
      </c>
      <c r="AU282" s="250" t="s">
        <v>85</v>
      </c>
      <c r="AV282" s="13" t="s">
        <v>85</v>
      </c>
      <c r="AW282" s="13" t="s">
        <v>32</v>
      </c>
      <c r="AX282" s="13" t="s">
        <v>77</v>
      </c>
      <c r="AY282" s="250" t="s">
        <v>175</v>
      </c>
    </row>
    <row r="283" s="14" customFormat="1">
      <c r="A283" s="14"/>
      <c r="B283" s="251"/>
      <c r="C283" s="252"/>
      <c r="D283" s="242" t="s">
        <v>184</v>
      </c>
      <c r="E283" s="253" t="s">
        <v>1</v>
      </c>
      <c r="F283" s="254" t="s">
        <v>541</v>
      </c>
      <c r="G283" s="252"/>
      <c r="H283" s="255">
        <v>50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184</v>
      </c>
      <c r="AU283" s="261" t="s">
        <v>85</v>
      </c>
      <c r="AV283" s="14" t="s">
        <v>87</v>
      </c>
      <c r="AW283" s="14" t="s">
        <v>32</v>
      </c>
      <c r="AX283" s="14" t="s">
        <v>77</v>
      </c>
      <c r="AY283" s="261" t="s">
        <v>175</v>
      </c>
    </row>
    <row r="284" s="15" customFormat="1">
      <c r="A284" s="15"/>
      <c r="B284" s="262"/>
      <c r="C284" s="263"/>
      <c r="D284" s="242" t="s">
        <v>184</v>
      </c>
      <c r="E284" s="264" t="s">
        <v>1</v>
      </c>
      <c r="F284" s="265" t="s">
        <v>191</v>
      </c>
      <c r="G284" s="263"/>
      <c r="H284" s="266">
        <v>50</v>
      </c>
      <c r="I284" s="267"/>
      <c r="J284" s="263"/>
      <c r="K284" s="263"/>
      <c r="L284" s="268"/>
      <c r="M284" s="301"/>
      <c r="N284" s="302"/>
      <c r="O284" s="302"/>
      <c r="P284" s="302"/>
      <c r="Q284" s="302"/>
      <c r="R284" s="302"/>
      <c r="S284" s="302"/>
      <c r="T284" s="30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2" t="s">
        <v>184</v>
      </c>
      <c r="AU284" s="272" t="s">
        <v>85</v>
      </c>
      <c r="AV284" s="15" t="s">
        <v>182</v>
      </c>
      <c r="AW284" s="15" t="s">
        <v>32</v>
      </c>
      <c r="AX284" s="15" t="s">
        <v>85</v>
      </c>
      <c r="AY284" s="272" t="s">
        <v>175</v>
      </c>
    </row>
    <row r="285" s="2" customFormat="1" ht="6.96" customHeight="1">
      <c r="A285" s="39"/>
      <c r="B285" s="67"/>
      <c r="C285" s="68"/>
      <c r="D285" s="68"/>
      <c r="E285" s="68"/>
      <c r="F285" s="68"/>
      <c r="G285" s="68"/>
      <c r="H285" s="68"/>
      <c r="I285" s="68"/>
      <c r="J285" s="68"/>
      <c r="K285" s="68"/>
      <c r="L285" s="45"/>
      <c r="M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</row>
  </sheetData>
  <sheetProtection sheet="1" autoFilter="0" formatColumns="0" formatRows="0" objects="1" scenarios="1" spinCount="100000" saltValue="x0yeQDzZKEBb7IoEi1Dc12cz35fXn31KdeqMk84UyDu0BRvuVKAhUThxG2fs1Zb95gsFVe9MrFfelv5vkFKO2A==" hashValue="H32I/cSeFAEtg0ZZQ5ksiYN0gPCHj9XXoUopRpYAA746T5A09nX1t50JhFLte5uf+RF0V+n/GXUkYk81EJs9Mg==" algorithmName="SHA-512" password="CC35"/>
  <autoFilter ref="C122:K28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135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1934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34</v>
      </c>
      <c r="G12" s="39"/>
      <c r="H12" s="39"/>
      <c r="I12" s="151" t="s">
        <v>22</v>
      </c>
      <c r="J12" s="154" t="str">
        <f>'Rekapitulace stavby'!AN8</f>
        <v>15. 9. 2023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>Město Rychnov nad Kněžnou</v>
      </c>
      <c r="F15" s="39"/>
      <c r="G15" s="39"/>
      <c r="H15" s="39"/>
      <c r="I15" s="151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>IRBOS s.r.o., Kostelec nad Orlicí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ROUND(J116,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ROUND((SUM(BE116:BE143)),  2)</f>
        <v>0</v>
      </c>
      <c r="G33" s="39"/>
      <c r="H33" s="39"/>
      <c r="I33" s="165">
        <v>0.20999999999999999</v>
      </c>
      <c r="J33" s="164">
        <f>ROUND(((SUM(BE116:BE143))*I33),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ROUND((SUM(BF116:BF143)),  2)</f>
        <v>0</v>
      </c>
      <c r="G34" s="39"/>
      <c r="H34" s="39"/>
      <c r="I34" s="165">
        <v>0.14999999999999999</v>
      </c>
      <c r="J34" s="164">
        <f>ROUND(((SUM(BF116:BF143))*I34),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ROUND((SUM(BG116:BG143)),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ROUND((SUM(BH116:BH143)),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ROUND((SUM(BI116:BI143)),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Rozpočet ÚT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Rychnov nad Kněžnou</v>
      </c>
      <c r="G91" s="41"/>
      <c r="H91" s="41"/>
      <c r="I91" s="33" t="s">
        <v>30</v>
      </c>
      <c r="J91" s="37" t="str">
        <f>E21</f>
        <v>IRBOS s.r.o., Kostelec nad Orlicí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138</v>
      </c>
      <c r="D94" s="186"/>
      <c r="E94" s="186"/>
      <c r="F94" s="186"/>
      <c r="G94" s="186"/>
      <c r="H94" s="186"/>
      <c r="I94" s="186"/>
      <c r="J94" s="187" t="s">
        <v>139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140</v>
      </c>
      <c r="D96" s="41"/>
      <c r="E96" s="41"/>
      <c r="F96" s="41"/>
      <c r="G96" s="41"/>
      <c r="H96" s="41"/>
      <c r="I96" s="41"/>
      <c r="J96" s="111">
        <f>J116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141</v>
      </c>
    </row>
    <row r="97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102" s="2" customFormat="1" ht="6.96" customHeight="1">
      <c r="A102" s="39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4" t="s">
        <v>160</v>
      </c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3" t="s">
        <v>16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184" t="str">
        <f>E7</f>
        <v>Administrativní zázemí VAK Rychnov nad Kněžnou</v>
      </c>
      <c r="F106" s="33"/>
      <c r="G106" s="33"/>
      <c r="H106" s="33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135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77" t="str">
        <f>E9</f>
        <v>05 - Rozpočet ÚT</v>
      </c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20</v>
      </c>
      <c r="D110" s="41"/>
      <c r="E110" s="41"/>
      <c r="F110" s="28" t="str">
        <f>F12</f>
        <v xml:space="preserve"> </v>
      </c>
      <c r="G110" s="41"/>
      <c r="H110" s="41"/>
      <c r="I110" s="33" t="s">
        <v>22</v>
      </c>
      <c r="J110" s="80" t="str">
        <f>IF(J12="","",J12)</f>
        <v>15. 9. 2023</v>
      </c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5.65" customHeight="1">
      <c r="A112" s="39"/>
      <c r="B112" s="40"/>
      <c r="C112" s="33" t="s">
        <v>24</v>
      </c>
      <c r="D112" s="41"/>
      <c r="E112" s="41"/>
      <c r="F112" s="28" t="str">
        <f>E15</f>
        <v>Město Rychnov nad Kněžnou</v>
      </c>
      <c r="G112" s="41"/>
      <c r="H112" s="41"/>
      <c r="I112" s="33" t="s">
        <v>30</v>
      </c>
      <c r="J112" s="37" t="str">
        <f>E21</f>
        <v>IRBOS s.r.o., Kostelec nad Orlicí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28</v>
      </c>
      <c r="D113" s="41"/>
      <c r="E113" s="41"/>
      <c r="F113" s="28" t="str">
        <f>IF(E18="","",E18)</f>
        <v>Vyplň údaj</v>
      </c>
      <c r="G113" s="41"/>
      <c r="H113" s="41"/>
      <c r="I113" s="33" t="s">
        <v>33</v>
      </c>
      <c r="J113" s="37" t="str">
        <f>E24</f>
        <v xml:space="preserve">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0.32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1" customFormat="1" ht="29.28" customHeight="1">
      <c r="A115" s="200"/>
      <c r="B115" s="201"/>
      <c r="C115" s="202" t="s">
        <v>161</v>
      </c>
      <c r="D115" s="203" t="s">
        <v>62</v>
      </c>
      <c r="E115" s="203" t="s">
        <v>58</v>
      </c>
      <c r="F115" s="203" t="s">
        <v>59</v>
      </c>
      <c r="G115" s="203" t="s">
        <v>162</v>
      </c>
      <c r="H115" s="203" t="s">
        <v>163</v>
      </c>
      <c r="I115" s="203" t="s">
        <v>164</v>
      </c>
      <c r="J115" s="203" t="s">
        <v>139</v>
      </c>
      <c r="K115" s="204" t="s">
        <v>165</v>
      </c>
      <c r="L115" s="205"/>
      <c r="M115" s="101" t="s">
        <v>1</v>
      </c>
      <c r="N115" s="102" t="s">
        <v>41</v>
      </c>
      <c r="O115" s="102" t="s">
        <v>166</v>
      </c>
      <c r="P115" s="102" t="s">
        <v>167</v>
      </c>
      <c r="Q115" s="102" t="s">
        <v>168</v>
      </c>
      <c r="R115" s="102" t="s">
        <v>169</v>
      </c>
      <c r="S115" s="102" t="s">
        <v>170</v>
      </c>
      <c r="T115" s="103" t="s">
        <v>171</v>
      </c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</row>
    <row r="116" s="2" customFormat="1" ht="22.8" customHeight="1">
      <c r="A116" s="39"/>
      <c r="B116" s="40"/>
      <c r="C116" s="108" t="s">
        <v>172</v>
      </c>
      <c r="D116" s="41"/>
      <c r="E116" s="41"/>
      <c r="F116" s="41"/>
      <c r="G116" s="41"/>
      <c r="H116" s="41"/>
      <c r="I116" s="41"/>
      <c r="J116" s="206">
        <f>BK116</f>
        <v>0</v>
      </c>
      <c r="K116" s="41"/>
      <c r="L116" s="45"/>
      <c r="M116" s="104"/>
      <c r="N116" s="207"/>
      <c r="O116" s="105"/>
      <c r="P116" s="208">
        <f>SUM(P117:P143)</f>
        <v>0</v>
      </c>
      <c r="Q116" s="105"/>
      <c r="R116" s="208">
        <f>SUM(R117:R143)</f>
        <v>0</v>
      </c>
      <c r="S116" s="105"/>
      <c r="T116" s="209">
        <f>SUM(T117:T143)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76</v>
      </c>
      <c r="AU116" s="18" t="s">
        <v>141</v>
      </c>
      <c r="BK116" s="210">
        <f>SUM(BK117:BK143)</f>
        <v>0</v>
      </c>
    </row>
    <row r="117" s="2" customFormat="1" ht="21.75" customHeight="1">
      <c r="A117" s="39"/>
      <c r="B117" s="40"/>
      <c r="C117" s="227" t="s">
        <v>85</v>
      </c>
      <c r="D117" s="227" t="s">
        <v>177</v>
      </c>
      <c r="E117" s="228" t="s">
        <v>1935</v>
      </c>
      <c r="F117" s="229" t="s">
        <v>1936</v>
      </c>
      <c r="G117" s="230" t="s">
        <v>303</v>
      </c>
      <c r="H117" s="231">
        <v>127</v>
      </c>
      <c r="I117" s="232"/>
      <c r="J117" s="233">
        <f>ROUND(I117*H117,2)</f>
        <v>0</v>
      </c>
      <c r="K117" s="229" t="s">
        <v>1</v>
      </c>
      <c r="L117" s="45"/>
      <c r="M117" s="234" t="s">
        <v>1</v>
      </c>
      <c r="N117" s="235" t="s">
        <v>42</v>
      </c>
      <c r="O117" s="92"/>
      <c r="P117" s="236">
        <f>O117*H117</f>
        <v>0</v>
      </c>
      <c r="Q117" s="236">
        <v>0</v>
      </c>
      <c r="R117" s="236">
        <f>Q117*H117</f>
        <v>0</v>
      </c>
      <c r="S117" s="236">
        <v>0</v>
      </c>
      <c r="T117" s="23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8" t="s">
        <v>182</v>
      </c>
      <c r="AT117" s="238" t="s">
        <v>177</v>
      </c>
      <c r="AU117" s="238" t="s">
        <v>77</v>
      </c>
      <c r="AY117" s="18" t="s">
        <v>175</v>
      </c>
      <c r="BE117" s="239">
        <f>IF(N117="základní",J117,0)</f>
        <v>0</v>
      </c>
      <c r="BF117" s="239">
        <f>IF(N117="snížená",J117,0)</f>
        <v>0</v>
      </c>
      <c r="BG117" s="239">
        <f>IF(N117="zákl. přenesená",J117,0)</f>
        <v>0</v>
      </c>
      <c r="BH117" s="239">
        <f>IF(N117="sníž. přenesená",J117,0)</f>
        <v>0</v>
      </c>
      <c r="BI117" s="239">
        <f>IF(N117="nulová",J117,0)</f>
        <v>0</v>
      </c>
      <c r="BJ117" s="18" t="s">
        <v>85</v>
      </c>
      <c r="BK117" s="239">
        <f>ROUND(I117*H117,2)</f>
        <v>0</v>
      </c>
      <c r="BL117" s="18" t="s">
        <v>182</v>
      </c>
      <c r="BM117" s="238" t="s">
        <v>87</v>
      </c>
    </row>
    <row r="118" s="2" customFormat="1" ht="21.75" customHeight="1">
      <c r="A118" s="39"/>
      <c r="B118" s="40"/>
      <c r="C118" s="227" t="s">
        <v>87</v>
      </c>
      <c r="D118" s="227" t="s">
        <v>177</v>
      </c>
      <c r="E118" s="228" t="s">
        <v>1937</v>
      </c>
      <c r="F118" s="229" t="s">
        <v>1938</v>
      </c>
      <c r="G118" s="230" t="s">
        <v>303</v>
      </c>
      <c r="H118" s="231">
        <v>104</v>
      </c>
      <c r="I118" s="232"/>
      <c r="J118" s="233">
        <f>ROUND(I118*H118,2)</f>
        <v>0</v>
      </c>
      <c r="K118" s="229" t="s">
        <v>1</v>
      </c>
      <c r="L118" s="45"/>
      <c r="M118" s="234" t="s">
        <v>1</v>
      </c>
      <c r="N118" s="235" t="s">
        <v>42</v>
      </c>
      <c r="O118" s="92"/>
      <c r="P118" s="236">
        <f>O118*H118</f>
        <v>0</v>
      </c>
      <c r="Q118" s="236">
        <v>0</v>
      </c>
      <c r="R118" s="236">
        <f>Q118*H118</f>
        <v>0</v>
      </c>
      <c r="S118" s="236">
        <v>0</v>
      </c>
      <c r="T118" s="23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8" t="s">
        <v>182</v>
      </c>
      <c r="AT118" s="238" t="s">
        <v>177</v>
      </c>
      <c r="AU118" s="238" t="s">
        <v>77</v>
      </c>
      <c r="AY118" s="18" t="s">
        <v>175</v>
      </c>
      <c r="BE118" s="239">
        <f>IF(N118="základní",J118,0)</f>
        <v>0</v>
      </c>
      <c r="BF118" s="239">
        <f>IF(N118="snížená",J118,0)</f>
        <v>0</v>
      </c>
      <c r="BG118" s="239">
        <f>IF(N118="zákl. přenesená",J118,0)</f>
        <v>0</v>
      </c>
      <c r="BH118" s="239">
        <f>IF(N118="sníž. přenesená",J118,0)</f>
        <v>0</v>
      </c>
      <c r="BI118" s="239">
        <f>IF(N118="nulová",J118,0)</f>
        <v>0</v>
      </c>
      <c r="BJ118" s="18" t="s">
        <v>85</v>
      </c>
      <c r="BK118" s="239">
        <f>ROUND(I118*H118,2)</f>
        <v>0</v>
      </c>
      <c r="BL118" s="18" t="s">
        <v>182</v>
      </c>
      <c r="BM118" s="238" t="s">
        <v>182</v>
      </c>
    </row>
    <row r="119" s="2" customFormat="1" ht="21.75" customHeight="1">
      <c r="A119" s="39"/>
      <c r="B119" s="40"/>
      <c r="C119" s="227" t="s">
        <v>192</v>
      </c>
      <c r="D119" s="227" t="s">
        <v>177</v>
      </c>
      <c r="E119" s="228" t="s">
        <v>1939</v>
      </c>
      <c r="F119" s="229" t="s">
        <v>1940</v>
      </c>
      <c r="G119" s="230" t="s">
        <v>303</v>
      </c>
      <c r="H119" s="231">
        <v>28</v>
      </c>
      <c r="I119" s="232"/>
      <c r="J119" s="233">
        <f>ROUND(I119*H119,2)</f>
        <v>0</v>
      </c>
      <c r="K119" s="229" t="s">
        <v>1</v>
      </c>
      <c r="L119" s="45"/>
      <c r="M119" s="234" t="s">
        <v>1</v>
      </c>
      <c r="N119" s="235" t="s">
        <v>42</v>
      </c>
      <c r="O119" s="92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182</v>
      </c>
      <c r="AT119" s="238" t="s">
        <v>177</v>
      </c>
      <c r="AU119" s="238" t="s">
        <v>77</v>
      </c>
      <c r="AY119" s="18" t="s">
        <v>175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85</v>
      </c>
      <c r="BK119" s="239">
        <f>ROUND(I119*H119,2)</f>
        <v>0</v>
      </c>
      <c r="BL119" s="18" t="s">
        <v>182</v>
      </c>
      <c r="BM119" s="238" t="s">
        <v>220</v>
      </c>
    </row>
    <row r="120" s="2" customFormat="1" ht="21.75" customHeight="1">
      <c r="A120" s="39"/>
      <c r="B120" s="40"/>
      <c r="C120" s="227" t="s">
        <v>182</v>
      </c>
      <c r="D120" s="227" t="s">
        <v>177</v>
      </c>
      <c r="E120" s="228" t="s">
        <v>1941</v>
      </c>
      <c r="F120" s="229" t="s">
        <v>1942</v>
      </c>
      <c r="G120" s="230" t="s">
        <v>303</v>
      </c>
      <c r="H120" s="231">
        <v>4</v>
      </c>
      <c r="I120" s="232"/>
      <c r="J120" s="233">
        <f>ROUND(I120*H120,2)</f>
        <v>0</v>
      </c>
      <c r="K120" s="229" t="s">
        <v>1</v>
      </c>
      <c r="L120" s="45"/>
      <c r="M120" s="234" t="s">
        <v>1</v>
      </c>
      <c r="N120" s="235" t="s">
        <v>42</v>
      </c>
      <c r="O120" s="92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8" t="s">
        <v>182</v>
      </c>
      <c r="AT120" s="238" t="s">
        <v>177</v>
      </c>
      <c r="AU120" s="238" t="s">
        <v>77</v>
      </c>
      <c r="AY120" s="18" t="s">
        <v>175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8" t="s">
        <v>85</v>
      </c>
      <c r="BK120" s="239">
        <f>ROUND(I120*H120,2)</f>
        <v>0</v>
      </c>
      <c r="BL120" s="18" t="s">
        <v>182</v>
      </c>
      <c r="BM120" s="238" t="s">
        <v>230</v>
      </c>
    </row>
    <row r="121" s="2" customFormat="1" ht="21.75" customHeight="1">
      <c r="A121" s="39"/>
      <c r="B121" s="40"/>
      <c r="C121" s="227" t="s">
        <v>211</v>
      </c>
      <c r="D121" s="227" t="s">
        <v>177</v>
      </c>
      <c r="E121" s="228" t="s">
        <v>1943</v>
      </c>
      <c r="F121" s="229" t="s">
        <v>1944</v>
      </c>
      <c r="G121" s="230" t="s">
        <v>303</v>
      </c>
      <c r="H121" s="231">
        <v>49</v>
      </c>
      <c r="I121" s="232"/>
      <c r="J121" s="233">
        <f>ROUND(I121*H121,2)</f>
        <v>0</v>
      </c>
      <c r="K121" s="229" t="s">
        <v>1</v>
      </c>
      <c r="L121" s="45"/>
      <c r="M121" s="234" t="s">
        <v>1</v>
      </c>
      <c r="N121" s="235" t="s">
        <v>42</v>
      </c>
      <c r="O121" s="92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182</v>
      </c>
      <c r="AT121" s="238" t="s">
        <v>177</v>
      </c>
      <c r="AU121" s="238" t="s">
        <v>77</v>
      </c>
      <c r="AY121" s="18" t="s">
        <v>175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85</v>
      </c>
      <c r="BK121" s="239">
        <f>ROUND(I121*H121,2)</f>
        <v>0</v>
      </c>
      <c r="BL121" s="18" t="s">
        <v>182</v>
      </c>
      <c r="BM121" s="238" t="s">
        <v>238</v>
      </c>
    </row>
    <row r="122" s="2" customFormat="1" ht="21.75" customHeight="1">
      <c r="A122" s="39"/>
      <c r="B122" s="40"/>
      <c r="C122" s="227" t="s">
        <v>220</v>
      </c>
      <c r="D122" s="227" t="s">
        <v>177</v>
      </c>
      <c r="E122" s="228" t="s">
        <v>1945</v>
      </c>
      <c r="F122" s="229" t="s">
        <v>1946</v>
      </c>
      <c r="G122" s="230" t="s">
        <v>303</v>
      </c>
      <c r="H122" s="231">
        <v>204</v>
      </c>
      <c r="I122" s="232"/>
      <c r="J122" s="233">
        <f>ROUND(I122*H122,2)</f>
        <v>0</v>
      </c>
      <c r="K122" s="229" t="s">
        <v>1</v>
      </c>
      <c r="L122" s="45"/>
      <c r="M122" s="234" t="s">
        <v>1</v>
      </c>
      <c r="N122" s="235" t="s">
        <v>42</v>
      </c>
      <c r="O122" s="92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8" t="s">
        <v>182</v>
      </c>
      <c r="AT122" s="238" t="s">
        <v>177</v>
      </c>
      <c r="AU122" s="238" t="s">
        <v>77</v>
      </c>
      <c r="AY122" s="18" t="s">
        <v>175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8" t="s">
        <v>85</v>
      </c>
      <c r="BK122" s="239">
        <f>ROUND(I122*H122,2)</f>
        <v>0</v>
      </c>
      <c r="BL122" s="18" t="s">
        <v>182</v>
      </c>
      <c r="BM122" s="238" t="s">
        <v>267</v>
      </c>
    </row>
    <row r="123" s="2" customFormat="1" ht="16.5" customHeight="1">
      <c r="A123" s="39"/>
      <c r="B123" s="40"/>
      <c r="C123" s="227" t="s">
        <v>225</v>
      </c>
      <c r="D123" s="227" t="s">
        <v>177</v>
      </c>
      <c r="E123" s="228" t="s">
        <v>1947</v>
      </c>
      <c r="F123" s="229" t="s">
        <v>1948</v>
      </c>
      <c r="G123" s="230" t="s">
        <v>303</v>
      </c>
      <c r="H123" s="231">
        <v>312</v>
      </c>
      <c r="I123" s="232"/>
      <c r="J123" s="233">
        <f>ROUND(I123*H123,2)</f>
        <v>0</v>
      </c>
      <c r="K123" s="229" t="s">
        <v>1</v>
      </c>
      <c r="L123" s="45"/>
      <c r="M123" s="234" t="s">
        <v>1</v>
      </c>
      <c r="N123" s="235" t="s">
        <v>42</v>
      </c>
      <c r="O123" s="92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182</v>
      </c>
      <c r="AT123" s="238" t="s">
        <v>177</v>
      </c>
      <c r="AU123" s="238" t="s">
        <v>77</v>
      </c>
      <c r="AY123" s="18" t="s">
        <v>175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85</v>
      </c>
      <c r="BK123" s="239">
        <f>ROUND(I123*H123,2)</f>
        <v>0</v>
      </c>
      <c r="BL123" s="18" t="s">
        <v>182</v>
      </c>
      <c r="BM123" s="238" t="s">
        <v>281</v>
      </c>
    </row>
    <row r="124" s="2" customFormat="1" ht="16.5" customHeight="1">
      <c r="A124" s="39"/>
      <c r="B124" s="40"/>
      <c r="C124" s="227" t="s">
        <v>230</v>
      </c>
      <c r="D124" s="227" t="s">
        <v>177</v>
      </c>
      <c r="E124" s="228" t="s">
        <v>1949</v>
      </c>
      <c r="F124" s="229" t="s">
        <v>1950</v>
      </c>
      <c r="G124" s="230" t="s">
        <v>378</v>
      </c>
      <c r="H124" s="231">
        <v>0.26900000000000002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182</v>
      </c>
      <c r="AT124" s="238" t="s">
        <v>177</v>
      </c>
      <c r="AU124" s="238" t="s">
        <v>77</v>
      </c>
      <c r="AY124" s="18" t="s">
        <v>175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182</v>
      </c>
      <c r="BM124" s="238" t="s">
        <v>295</v>
      </c>
    </row>
    <row r="125" s="2" customFormat="1" ht="21.75" customHeight="1">
      <c r="A125" s="39"/>
      <c r="B125" s="40"/>
      <c r="C125" s="227" t="s">
        <v>199</v>
      </c>
      <c r="D125" s="227" t="s">
        <v>177</v>
      </c>
      <c r="E125" s="228" t="s">
        <v>1951</v>
      </c>
      <c r="F125" s="229" t="s">
        <v>1952</v>
      </c>
      <c r="G125" s="230" t="s">
        <v>310</v>
      </c>
      <c r="H125" s="231">
        <v>2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182</v>
      </c>
      <c r="AT125" s="238" t="s">
        <v>177</v>
      </c>
      <c r="AU125" s="238" t="s">
        <v>77</v>
      </c>
      <c r="AY125" s="18" t="s">
        <v>175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182</v>
      </c>
      <c r="BM125" s="238" t="s">
        <v>307</v>
      </c>
    </row>
    <row r="126" s="2" customFormat="1" ht="21.75" customHeight="1">
      <c r="A126" s="39"/>
      <c r="B126" s="40"/>
      <c r="C126" s="227" t="s">
        <v>238</v>
      </c>
      <c r="D126" s="227" t="s">
        <v>177</v>
      </c>
      <c r="E126" s="228" t="s">
        <v>1953</v>
      </c>
      <c r="F126" s="229" t="s">
        <v>1954</v>
      </c>
      <c r="G126" s="230" t="s">
        <v>310</v>
      </c>
      <c r="H126" s="231">
        <v>2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42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182</v>
      </c>
      <c r="AT126" s="238" t="s">
        <v>177</v>
      </c>
      <c r="AU126" s="238" t="s">
        <v>77</v>
      </c>
      <c r="AY126" s="18" t="s">
        <v>175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182</v>
      </c>
      <c r="BM126" s="238" t="s">
        <v>319</v>
      </c>
    </row>
    <row r="127" s="2" customFormat="1" ht="21.75" customHeight="1">
      <c r="A127" s="39"/>
      <c r="B127" s="40"/>
      <c r="C127" s="227" t="s">
        <v>262</v>
      </c>
      <c r="D127" s="227" t="s">
        <v>177</v>
      </c>
      <c r="E127" s="228" t="s">
        <v>1955</v>
      </c>
      <c r="F127" s="229" t="s">
        <v>1956</v>
      </c>
      <c r="G127" s="230" t="s">
        <v>310</v>
      </c>
      <c r="H127" s="231">
        <v>27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182</v>
      </c>
      <c r="AT127" s="238" t="s">
        <v>177</v>
      </c>
      <c r="AU127" s="238" t="s">
        <v>77</v>
      </c>
      <c r="AY127" s="18" t="s">
        <v>175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182</v>
      </c>
      <c r="BM127" s="238" t="s">
        <v>327</v>
      </c>
    </row>
    <row r="128" s="2" customFormat="1" ht="16.5" customHeight="1">
      <c r="A128" s="39"/>
      <c r="B128" s="40"/>
      <c r="C128" s="227" t="s">
        <v>267</v>
      </c>
      <c r="D128" s="227" t="s">
        <v>177</v>
      </c>
      <c r="E128" s="228" t="s">
        <v>1957</v>
      </c>
      <c r="F128" s="229" t="s">
        <v>1958</v>
      </c>
      <c r="G128" s="230" t="s">
        <v>310</v>
      </c>
      <c r="H128" s="231">
        <v>27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182</v>
      </c>
      <c r="AT128" s="238" t="s">
        <v>177</v>
      </c>
      <c r="AU128" s="238" t="s">
        <v>77</v>
      </c>
      <c r="AY128" s="18" t="s">
        <v>175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182</v>
      </c>
      <c r="BM128" s="238" t="s">
        <v>341</v>
      </c>
    </row>
    <row r="129" s="2" customFormat="1" ht="16.5" customHeight="1">
      <c r="A129" s="39"/>
      <c r="B129" s="40"/>
      <c r="C129" s="227" t="s">
        <v>276</v>
      </c>
      <c r="D129" s="227" t="s">
        <v>177</v>
      </c>
      <c r="E129" s="228" t="s">
        <v>1959</v>
      </c>
      <c r="F129" s="229" t="s">
        <v>1960</v>
      </c>
      <c r="G129" s="230" t="s">
        <v>378</v>
      </c>
      <c r="H129" s="231">
        <v>0.017000000000000001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182</v>
      </c>
      <c r="AT129" s="238" t="s">
        <v>177</v>
      </c>
      <c r="AU129" s="238" t="s">
        <v>77</v>
      </c>
      <c r="AY129" s="18" t="s">
        <v>175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182</v>
      </c>
      <c r="BM129" s="238" t="s">
        <v>380</v>
      </c>
    </row>
    <row r="130" s="2" customFormat="1" ht="24.15" customHeight="1">
      <c r="A130" s="39"/>
      <c r="B130" s="40"/>
      <c r="C130" s="227" t="s">
        <v>281</v>
      </c>
      <c r="D130" s="227" t="s">
        <v>177</v>
      </c>
      <c r="E130" s="228" t="s">
        <v>1961</v>
      </c>
      <c r="F130" s="229" t="s">
        <v>1962</v>
      </c>
      <c r="G130" s="230" t="s">
        <v>310</v>
      </c>
      <c r="H130" s="231">
        <v>3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177</v>
      </c>
      <c r="AU130" s="238" t="s">
        <v>77</v>
      </c>
      <c r="AY130" s="18" t="s">
        <v>175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182</v>
      </c>
      <c r="BM130" s="238" t="s">
        <v>389</v>
      </c>
    </row>
    <row r="131" s="2" customFormat="1" ht="24.15" customHeight="1">
      <c r="A131" s="39"/>
      <c r="B131" s="40"/>
      <c r="C131" s="227" t="s">
        <v>8</v>
      </c>
      <c r="D131" s="227" t="s">
        <v>177</v>
      </c>
      <c r="E131" s="228" t="s">
        <v>1963</v>
      </c>
      <c r="F131" s="229" t="s">
        <v>1964</v>
      </c>
      <c r="G131" s="230" t="s">
        <v>310</v>
      </c>
      <c r="H131" s="231">
        <v>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182</v>
      </c>
      <c r="AT131" s="238" t="s">
        <v>177</v>
      </c>
      <c r="AU131" s="238" t="s">
        <v>77</v>
      </c>
      <c r="AY131" s="18" t="s">
        <v>175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182</v>
      </c>
      <c r="BM131" s="238" t="s">
        <v>403</v>
      </c>
    </row>
    <row r="132" s="2" customFormat="1" ht="24.15" customHeight="1">
      <c r="A132" s="39"/>
      <c r="B132" s="40"/>
      <c r="C132" s="227" t="s">
        <v>295</v>
      </c>
      <c r="D132" s="227" t="s">
        <v>177</v>
      </c>
      <c r="E132" s="228" t="s">
        <v>1965</v>
      </c>
      <c r="F132" s="229" t="s">
        <v>1966</v>
      </c>
      <c r="G132" s="230" t="s">
        <v>310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177</v>
      </c>
      <c r="AU132" s="238" t="s">
        <v>77</v>
      </c>
      <c r="AY132" s="18" t="s">
        <v>175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182</v>
      </c>
      <c r="BM132" s="238" t="s">
        <v>413</v>
      </c>
    </row>
    <row r="133" s="2" customFormat="1" ht="24.15" customHeight="1">
      <c r="A133" s="39"/>
      <c r="B133" s="40"/>
      <c r="C133" s="227" t="s">
        <v>300</v>
      </c>
      <c r="D133" s="227" t="s">
        <v>177</v>
      </c>
      <c r="E133" s="228" t="s">
        <v>1967</v>
      </c>
      <c r="F133" s="229" t="s">
        <v>1968</v>
      </c>
      <c r="G133" s="230" t="s">
        <v>310</v>
      </c>
      <c r="H133" s="231">
        <v>1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42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182</v>
      </c>
      <c r="AT133" s="238" t="s">
        <v>177</v>
      </c>
      <c r="AU133" s="238" t="s">
        <v>77</v>
      </c>
      <c r="AY133" s="18" t="s">
        <v>175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182</v>
      </c>
      <c r="BM133" s="238" t="s">
        <v>424</v>
      </c>
    </row>
    <row r="134" s="2" customFormat="1" ht="24.15" customHeight="1">
      <c r="A134" s="39"/>
      <c r="B134" s="40"/>
      <c r="C134" s="227" t="s">
        <v>307</v>
      </c>
      <c r="D134" s="227" t="s">
        <v>177</v>
      </c>
      <c r="E134" s="228" t="s">
        <v>1969</v>
      </c>
      <c r="F134" s="229" t="s">
        <v>1970</v>
      </c>
      <c r="G134" s="230" t="s">
        <v>310</v>
      </c>
      <c r="H134" s="231">
        <v>3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42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182</v>
      </c>
      <c r="AT134" s="238" t="s">
        <v>177</v>
      </c>
      <c r="AU134" s="238" t="s">
        <v>77</v>
      </c>
      <c r="AY134" s="18" t="s">
        <v>175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182</v>
      </c>
      <c r="BM134" s="238" t="s">
        <v>436</v>
      </c>
    </row>
    <row r="135" s="2" customFormat="1" ht="24.15" customHeight="1">
      <c r="A135" s="39"/>
      <c r="B135" s="40"/>
      <c r="C135" s="227" t="s">
        <v>314</v>
      </c>
      <c r="D135" s="227" t="s">
        <v>177</v>
      </c>
      <c r="E135" s="228" t="s">
        <v>1971</v>
      </c>
      <c r="F135" s="229" t="s">
        <v>1972</v>
      </c>
      <c r="G135" s="230" t="s">
        <v>310</v>
      </c>
      <c r="H135" s="231">
        <v>3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42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182</v>
      </c>
      <c r="AT135" s="238" t="s">
        <v>177</v>
      </c>
      <c r="AU135" s="238" t="s">
        <v>77</v>
      </c>
      <c r="AY135" s="18" t="s">
        <v>175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182</v>
      </c>
      <c r="BM135" s="238" t="s">
        <v>444</v>
      </c>
    </row>
    <row r="136" s="2" customFormat="1" ht="24.15" customHeight="1">
      <c r="A136" s="39"/>
      <c r="B136" s="40"/>
      <c r="C136" s="227" t="s">
        <v>319</v>
      </c>
      <c r="D136" s="227" t="s">
        <v>177</v>
      </c>
      <c r="E136" s="228" t="s">
        <v>1973</v>
      </c>
      <c r="F136" s="229" t="s">
        <v>1974</v>
      </c>
      <c r="G136" s="230" t="s">
        <v>310</v>
      </c>
      <c r="H136" s="231">
        <v>1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182</v>
      </c>
      <c r="AT136" s="238" t="s">
        <v>177</v>
      </c>
      <c r="AU136" s="238" t="s">
        <v>77</v>
      </c>
      <c r="AY136" s="18" t="s">
        <v>175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182</v>
      </c>
      <c r="BM136" s="238" t="s">
        <v>455</v>
      </c>
    </row>
    <row r="137" s="2" customFormat="1" ht="24.15" customHeight="1">
      <c r="A137" s="39"/>
      <c r="B137" s="40"/>
      <c r="C137" s="227" t="s">
        <v>7</v>
      </c>
      <c r="D137" s="227" t="s">
        <v>177</v>
      </c>
      <c r="E137" s="228" t="s">
        <v>1975</v>
      </c>
      <c r="F137" s="229" t="s">
        <v>1976</v>
      </c>
      <c r="G137" s="230" t="s">
        <v>310</v>
      </c>
      <c r="H137" s="231">
        <v>3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182</v>
      </c>
      <c r="AT137" s="238" t="s">
        <v>177</v>
      </c>
      <c r="AU137" s="238" t="s">
        <v>77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182</v>
      </c>
      <c r="BM137" s="238" t="s">
        <v>473</v>
      </c>
    </row>
    <row r="138" s="2" customFormat="1" ht="24.15" customHeight="1">
      <c r="A138" s="39"/>
      <c r="B138" s="40"/>
      <c r="C138" s="227" t="s">
        <v>327</v>
      </c>
      <c r="D138" s="227" t="s">
        <v>177</v>
      </c>
      <c r="E138" s="228" t="s">
        <v>1977</v>
      </c>
      <c r="F138" s="229" t="s">
        <v>1978</v>
      </c>
      <c r="G138" s="230" t="s">
        <v>310</v>
      </c>
      <c r="H138" s="231">
        <v>3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182</v>
      </c>
      <c r="AT138" s="238" t="s">
        <v>177</v>
      </c>
      <c r="AU138" s="238" t="s">
        <v>77</v>
      </c>
      <c r="AY138" s="18" t="s">
        <v>175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182</v>
      </c>
      <c r="BM138" s="238" t="s">
        <v>483</v>
      </c>
    </row>
    <row r="139" s="2" customFormat="1" ht="24.15" customHeight="1">
      <c r="A139" s="39"/>
      <c r="B139" s="40"/>
      <c r="C139" s="227" t="s">
        <v>333</v>
      </c>
      <c r="D139" s="227" t="s">
        <v>177</v>
      </c>
      <c r="E139" s="228" t="s">
        <v>1979</v>
      </c>
      <c r="F139" s="229" t="s">
        <v>1980</v>
      </c>
      <c r="G139" s="230" t="s">
        <v>310</v>
      </c>
      <c r="H139" s="231">
        <v>3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42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182</v>
      </c>
      <c r="AT139" s="238" t="s">
        <v>177</v>
      </c>
      <c r="AU139" s="238" t="s">
        <v>77</v>
      </c>
      <c r="AY139" s="18" t="s">
        <v>175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182</v>
      </c>
      <c r="BM139" s="238" t="s">
        <v>494</v>
      </c>
    </row>
    <row r="140" s="2" customFormat="1" ht="24.15" customHeight="1">
      <c r="A140" s="39"/>
      <c r="B140" s="40"/>
      <c r="C140" s="227" t="s">
        <v>341</v>
      </c>
      <c r="D140" s="227" t="s">
        <v>177</v>
      </c>
      <c r="E140" s="228" t="s">
        <v>1981</v>
      </c>
      <c r="F140" s="229" t="s">
        <v>1982</v>
      </c>
      <c r="G140" s="230" t="s">
        <v>310</v>
      </c>
      <c r="H140" s="231">
        <v>2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177</v>
      </c>
      <c r="AU140" s="238" t="s">
        <v>77</v>
      </c>
      <c r="AY140" s="18" t="s">
        <v>175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182</v>
      </c>
      <c r="BM140" s="238" t="s">
        <v>505</v>
      </c>
    </row>
    <row r="141" s="2" customFormat="1" ht="24.15" customHeight="1">
      <c r="A141" s="39"/>
      <c r="B141" s="40"/>
      <c r="C141" s="227" t="s">
        <v>375</v>
      </c>
      <c r="D141" s="227" t="s">
        <v>177</v>
      </c>
      <c r="E141" s="228" t="s">
        <v>1983</v>
      </c>
      <c r="F141" s="229" t="s">
        <v>1984</v>
      </c>
      <c r="G141" s="230" t="s">
        <v>310</v>
      </c>
      <c r="H141" s="231">
        <v>2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182</v>
      </c>
      <c r="AT141" s="238" t="s">
        <v>177</v>
      </c>
      <c r="AU141" s="238" t="s">
        <v>77</v>
      </c>
      <c r="AY141" s="18" t="s">
        <v>175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182</v>
      </c>
      <c r="BM141" s="238" t="s">
        <v>541</v>
      </c>
    </row>
    <row r="142" s="2" customFormat="1" ht="24.15" customHeight="1">
      <c r="A142" s="39"/>
      <c r="B142" s="40"/>
      <c r="C142" s="227" t="s">
        <v>380</v>
      </c>
      <c r="D142" s="227" t="s">
        <v>177</v>
      </c>
      <c r="E142" s="228" t="s">
        <v>1985</v>
      </c>
      <c r="F142" s="229" t="s">
        <v>1986</v>
      </c>
      <c r="G142" s="230" t="s">
        <v>310</v>
      </c>
      <c r="H142" s="231">
        <v>1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42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182</v>
      </c>
      <c r="AT142" s="238" t="s">
        <v>177</v>
      </c>
      <c r="AU142" s="238" t="s">
        <v>77</v>
      </c>
      <c r="AY142" s="18" t="s">
        <v>175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182</v>
      </c>
      <c r="BM142" s="238" t="s">
        <v>563</v>
      </c>
    </row>
    <row r="143" s="2" customFormat="1" ht="16.5" customHeight="1">
      <c r="A143" s="39"/>
      <c r="B143" s="40"/>
      <c r="C143" s="227" t="s">
        <v>384</v>
      </c>
      <c r="D143" s="227" t="s">
        <v>177</v>
      </c>
      <c r="E143" s="228" t="s">
        <v>1987</v>
      </c>
      <c r="F143" s="229" t="s">
        <v>1988</v>
      </c>
      <c r="G143" s="230" t="s">
        <v>378</v>
      </c>
      <c r="H143" s="231">
        <v>1.3069999999999999</v>
      </c>
      <c r="I143" s="232"/>
      <c r="J143" s="233">
        <f>ROUND(I143*H143,2)</f>
        <v>0</v>
      </c>
      <c r="K143" s="229" t="s">
        <v>1</v>
      </c>
      <c r="L143" s="45"/>
      <c r="M143" s="304" t="s">
        <v>1</v>
      </c>
      <c r="N143" s="305" t="s">
        <v>42</v>
      </c>
      <c r="O143" s="306"/>
      <c r="P143" s="307">
        <f>O143*H143</f>
        <v>0</v>
      </c>
      <c r="Q143" s="307">
        <v>0</v>
      </c>
      <c r="R143" s="307">
        <f>Q143*H143</f>
        <v>0</v>
      </c>
      <c r="S143" s="307">
        <v>0</v>
      </c>
      <c r="T143" s="30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182</v>
      </c>
      <c r="AT143" s="238" t="s">
        <v>177</v>
      </c>
      <c r="AU143" s="238" t="s">
        <v>77</v>
      </c>
      <c r="AY143" s="18" t="s">
        <v>175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182</v>
      </c>
      <c r="BM143" s="238" t="s">
        <v>886</v>
      </c>
    </row>
    <row r="144" s="2" customFormat="1" ht="6.96" customHeight="1">
      <c r="A144" s="39"/>
      <c r="B144" s="67"/>
      <c r="C144" s="68"/>
      <c r="D144" s="68"/>
      <c r="E144" s="68"/>
      <c r="F144" s="68"/>
      <c r="G144" s="68"/>
      <c r="H144" s="68"/>
      <c r="I144" s="68"/>
      <c r="J144" s="68"/>
      <c r="K144" s="68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aN0VuYP3j+XwuUkTfdNux21S9oPm/37HmnXrHQh6gboOTDK5tUmJlelbZsqvbLYexmkQt/lAnEyCSBKYkhIooA==" hashValue="PF4s+c3Dxrkm+6+FYUdrdXQzuIfUKZ2sANPIf/dYotuOOJ34JP7AeEX7ELuR0mogFut3I/3L2uHE8faAzDgbSA==" algorithmName="SHA-512" password="CC35"/>
  <autoFilter ref="C115:K14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1" customFormat="1" ht="12" customHeight="1">
      <c r="B8" s="21"/>
      <c r="D8" s="151" t="s">
        <v>135</v>
      </c>
      <c r="L8" s="21"/>
    </row>
    <row r="9" s="2" customFormat="1" ht="16.5" customHeight="1">
      <c r="A9" s="39"/>
      <c r="B9" s="45"/>
      <c r="C9" s="39"/>
      <c r="D9" s="39"/>
      <c r="E9" s="152" t="s">
        <v>1989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1990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1991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34</v>
      </c>
      <c r="G14" s="39"/>
      <c r="H14" s="39"/>
      <c r="I14" s="151" t="s">
        <v>22</v>
      </c>
      <c r="J14" s="154" t="str">
        <f>'Rekapitulace stavby'!AN8</f>
        <v>15. 9. 2023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>Město Rychnov nad Kněžnou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>IRBOS s.r.o., Kostelec nad Orlicí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ROUND((SUM(BE121:BE154)),  2)</f>
        <v>0</v>
      </c>
      <c r="G35" s="39"/>
      <c r="H35" s="39"/>
      <c r="I35" s="165">
        <v>0.20999999999999999</v>
      </c>
      <c r="J35" s="164">
        <f>ROUND(((SUM(BE121:BE154))*I35),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ROUND((SUM(BF121:BF154)),  2)</f>
        <v>0</v>
      </c>
      <c r="G36" s="39"/>
      <c r="H36" s="39"/>
      <c r="I36" s="165">
        <v>0.14999999999999999</v>
      </c>
      <c r="J36" s="164">
        <f>ROUND(((SUM(BF121:BF154))*I36),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ROUND((SUM(BG121:BG154)),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ROUND((SUM(BH121:BH154)),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ROUND((SUM(BI121:BI154)),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1989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1990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06.1 - Vzduchotechnika dodávka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15. 9. 2023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Město Rychnov nad Kněžnou</v>
      </c>
      <c r="G93" s="41"/>
      <c r="H93" s="41"/>
      <c r="I93" s="33" t="s">
        <v>30</v>
      </c>
      <c r="J93" s="37" t="str">
        <f>E23</f>
        <v>IRBOS s.r.o., Kostelec nad Orlicí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138</v>
      </c>
      <c r="D96" s="186"/>
      <c r="E96" s="186"/>
      <c r="F96" s="186"/>
      <c r="G96" s="186"/>
      <c r="H96" s="186"/>
      <c r="I96" s="186"/>
      <c r="J96" s="187" t="s">
        <v>139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140</v>
      </c>
      <c r="D98" s="41"/>
      <c r="E98" s="41"/>
      <c r="F98" s="41"/>
      <c r="G98" s="41"/>
      <c r="H98" s="41"/>
      <c r="I98" s="41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141</v>
      </c>
    </row>
    <row r="99" s="9" customFormat="1" ht="24.96" customHeight="1">
      <c r="A99" s="9"/>
      <c r="B99" s="189"/>
      <c r="C99" s="190"/>
      <c r="D99" s="191" t="s">
        <v>1992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160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Administrativní zázemí VAK Rychnov nad Kněžnou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135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84" t="s">
        <v>1989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1990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06.1 - Vzduchotechnika dodávka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 xml:space="preserve"> </v>
      </c>
      <c r="G115" s="41"/>
      <c r="H115" s="41"/>
      <c r="I115" s="33" t="s">
        <v>22</v>
      </c>
      <c r="J115" s="80" t="str">
        <f>IF(J14="","",J14)</f>
        <v>15. 9. 2023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E17</f>
        <v>Město Rychnov nad Kněžnou</v>
      </c>
      <c r="G117" s="41"/>
      <c r="H117" s="41"/>
      <c r="I117" s="33" t="s">
        <v>30</v>
      </c>
      <c r="J117" s="37" t="str">
        <f>E23</f>
        <v>IRBOS s.r.o., Kostelec nad Orlicí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IF(E20="","",E20)</f>
        <v>Vyplň údaj</v>
      </c>
      <c r="G118" s="41"/>
      <c r="H118" s="41"/>
      <c r="I118" s="33" t="s">
        <v>33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161</v>
      </c>
      <c r="D120" s="203" t="s">
        <v>62</v>
      </c>
      <c r="E120" s="203" t="s">
        <v>58</v>
      </c>
      <c r="F120" s="203" t="s">
        <v>59</v>
      </c>
      <c r="G120" s="203" t="s">
        <v>162</v>
      </c>
      <c r="H120" s="203" t="s">
        <v>163</v>
      </c>
      <c r="I120" s="203" t="s">
        <v>164</v>
      </c>
      <c r="J120" s="203" t="s">
        <v>139</v>
      </c>
      <c r="K120" s="204" t="s">
        <v>165</v>
      </c>
      <c r="L120" s="205"/>
      <c r="M120" s="101" t="s">
        <v>1</v>
      </c>
      <c r="N120" s="102" t="s">
        <v>41</v>
      </c>
      <c r="O120" s="102" t="s">
        <v>166</v>
      </c>
      <c r="P120" s="102" t="s">
        <v>167</v>
      </c>
      <c r="Q120" s="102" t="s">
        <v>168</v>
      </c>
      <c r="R120" s="102" t="s">
        <v>169</v>
      </c>
      <c r="S120" s="102" t="s">
        <v>170</v>
      </c>
      <c r="T120" s="103" t="s">
        <v>171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172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0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141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76</v>
      </c>
      <c r="E122" s="214" t="s">
        <v>1993</v>
      </c>
      <c r="F122" s="214" t="s">
        <v>1994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SUM(P123:P154)</f>
        <v>0</v>
      </c>
      <c r="Q122" s="219"/>
      <c r="R122" s="220">
        <f>SUM(R123:R154)</f>
        <v>0</v>
      </c>
      <c r="S122" s="219"/>
      <c r="T122" s="221">
        <f>SUM(T123:T154)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85</v>
      </c>
      <c r="AT122" s="223" t="s">
        <v>76</v>
      </c>
      <c r="AU122" s="223" t="s">
        <v>77</v>
      </c>
      <c r="AY122" s="222" t="s">
        <v>175</v>
      </c>
      <c r="BK122" s="224">
        <f>SUM(BK123:BK154)</f>
        <v>0</v>
      </c>
    </row>
    <row r="123" s="2" customFormat="1" ht="76.35" customHeight="1">
      <c r="A123" s="39"/>
      <c r="B123" s="40"/>
      <c r="C123" s="227" t="s">
        <v>77</v>
      </c>
      <c r="D123" s="227" t="s">
        <v>177</v>
      </c>
      <c r="E123" s="228" t="s">
        <v>1995</v>
      </c>
      <c r="F123" s="229" t="s">
        <v>1996</v>
      </c>
      <c r="G123" s="230" t="s">
        <v>1997</v>
      </c>
      <c r="H123" s="231">
        <v>1</v>
      </c>
      <c r="I123" s="232"/>
      <c r="J123" s="233">
        <f>ROUND(I123*H123,2)</f>
        <v>0</v>
      </c>
      <c r="K123" s="229" t="s">
        <v>1</v>
      </c>
      <c r="L123" s="45"/>
      <c r="M123" s="234" t="s">
        <v>1</v>
      </c>
      <c r="N123" s="235" t="s">
        <v>42</v>
      </c>
      <c r="O123" s="92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182</v>
      </c>
      <c r="AT123" s="238" t="s">
        <v>177</v>
      </c>
      <c r="AU123" s="238" t="s">
        <v>85</v>
      </c>
      <c r="AY123" s="18" t="s">
        <v>175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85</v>
      </c>
      <c r="BK123" s="239">
        <f>ROUND(I123*H123,2)</f>
        <v>0</v>
      </c>
      <c r="BL123" s="18" t="s">
        <v>182</v>
      </c>
      <c r="BM123" s="238" t="s">
        <v>87</v>
      </c>
    </row>
    <row r="124" s="2" customFormat="1" ht="76.35" customHeight="1">
      <c r="A124" s="39"/>
      <c r="B124" s="40"/>
      <c r="C124" s="227" t="s">
        <v>77</v>
      </c>
      <c r="D124" s="227" t="s">
        <v>177</v>
      </c>
      <c r="E124" s="228" t="s">
        <v>1998</v>
      </c>
      <c r="F124" s="229" t="s">
        <v>1999</v>
      </c>
      <c r="G124" s="230" t="s">
        <v>1997</v>
      </c>
      <c r="H124" s="231">
        <v>7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182</v>
      </c>
      <c r="AT124" s="238" t="s">
        <v>177</v>
      </c>
      <c r="AU124" s="238" t="s">
        <v>85</v>
      </c>
      <c r="AY124" s="18" t="s">
        <v>175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182</v>
      </c>
      <c r="BM124" s="238" t="s">
        <v>182</v>
      </c>
    </row>
    <row r="125" s="2" customFormat="1" ht="76.35" customHeight="1">
      <c r="A125" s="39"/>
      <c r="B125" s="40"/>
      <c r="C125" s="227" t="s">
        <v>77</v>
      </c>
      <c r="D125" s="227" t="s">
        <v>177</v>
      </c>
      <c r="E125" s="228" t="s">
        <v>2000</v>
      </c>
      <c r="F125" s="229" t="s">
        <v>2001</v>
      </c>
      <c r="G125" s="230" t="s">
        <v>1997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182</v>
      </c>
      <c r="AT125" s="238" t="s">
        <v>177</v>
      </c>
      <c r="AU125" s="238" t="s">
        <v>85</v>
      </c>
      <c r="AY125" s="18" t="s">
        <v>175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182</v>
      </c>
      <c r="BM125" s="238" t="s">
        <v>220</v>
      </c>
    </row>
    <row r="126" s="2" customFormat="1" ht="66.75" customHeight="1">
      <c r="A126" s="39"/>
      <c r="B126" s="40"/>
      <c r="C126" s="227" t="s">
        <v>77</v>
      </c>
      <c r="D126" s="227" t="s">
        <v>177</v>
      </c>
      <c r="E126" s="228" t="s">
        <v>2002</v>
      </c>
      <c r="F126" s="229" t="s">
        <v>2003</v>
      </c>
      <c r="G126" s="230" t="s">
        <v>1997</v>
      </c>
      <c r="H126" s="231">
        <v>1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42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182</v>
      </c>
      <c r="AT126" s="238" t="s">
        <v>177</v>
      </c>
      <c r="AU126" s="238" t="s">
        <v>85</v>
      </c>
      <c r="AY126" s="18" t="s">
        <v>175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182</v>
      </c>
      <c r="BM126" s="238" t="s">
        <v>230</v>
      </c>
    </row>
    <row r="127" s="2" customFormat="1" ht="66.75" customHeight="1">
      <c r="A127" s="39"/>
      <c r="B127" s="40"/>
      <c r="C127" s="227" t="s">
        <v>77</v>
      </c>
      <c r="D127" s="227" t="s">
        <v>177</v>
      </c>
      <c r="E127" s="228" t="s">
        <v>2004</v>
      </c>
      <c r="F127" s="229" t="s">
        <v>2005</v>
      </c>
      <c r="G127" s="230" t="s">
        <v>1997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182</v>
      </c>
      <c r="AT127" s="238" t="s">
        <v>177</v>
      </c>
      <c r="AU127" s="238" t="s">
        <v>85</v>
      </c>
      <c r="AY127" s="18" t="s">
        <v>175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182</v>
      </c>
      <c r="BM127" s="238" t="s">
        <v>238</v>
      </c>
    </row>
    <row r="128" s="2" customFormat="1" ht="66.75" customHeight="1">
      <c r="A128" s="39"/>
      <c r="B128" s="40"/>
      <c r="C128" s="227" t="s">
        <v>77</v>
      </c>
      <c r="D128" s="227" t="s">
        <v>177</v>
      </c>
      <c r="E128" s="228" t="s">
        <v>2006</v>
      </c>
      <c r="F128" s="229" t="s">
        <v>2007</v>
      </c>
      <c r="G128" s="230" t="s">
        <v>1997</v>
      </c>
      <c r="H128" s="231">
        <v>1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182</v>
      </c>
      <c r="AT128" s="238" t="s">
        <v>177</v>
      </c>
      <c r="AU128" s="238" t="s">
        <v>85</v>
      </c>
      <c r="AY128" s="18" t="s">
        <v>175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182</v>
      </c>
      <c r="BM128" s="238" t="s">
        <v>267</v>
      </c>
    </row>
    <row r="129" s="2" customFormat="1" ht="66.75" customHeight="1">
      <c r="A129" s="39"/>
      <c r="B129" s="40"/>
      <c r="C129" s="227" t="s">
        <v>77</v>
      </c>
      <c r="D129" s="227" t="s">
        <v>177</v>
      </c>
      <c r="E129" s="228" t="s">
        <v>2008</v>
      </c>
      <c r="F129" s="229" t="s">
        <v>2009</v>
      </c>
      <c r="G129" s="230" t="s">
        <v>1997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182</v>
      </c>
      <c r="AT129" s="238" t="s">
        <v>177</v>
      </c>
      <c r="AU129" s="238" t="s">
        <v>85</v>
      </c>
      <c r="AY129" s="18" t="s">
        <v>175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182</v>
      </c>
      <c r="BM129" s="238" t="s">
        <v>281</v>
      </c>
    </row>
    <row r="130" s="2" customFormat="1" ht="16.5" customHeight="1">
      <c r="A130" s="39"/>
      <c r="B130" s="40"/>
      <c r="C130" s="227" t="s">
        <v>77</v>
      </c>
      <c r="D130" s="227" t="s">
        <v>177</v>
      </c>
      <c r="E130" s="228" t="s">
        <v>2010</v>
      </c>
      <c r="F130" s="229" t="s">
        <v>2011</v>
      </c>
      <c r="G130" s="230" t="s">
        <v>1997</v>
      </c>
      <c r="H130" s="231">
        <v>2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177</v>
      </c>
      <c r="AU130" s="238" t="s">
        <v>85</v>
      </c>
      <c r="AY130" s="18" t="s">
        <v>175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182</v>
      </c>
      <c r="BM130" s="238" t="s">
        <v>295</v>
      </c>
    </row>
    <row r="131" s="2" customFormat="1" ht="16.5" customHeight="1">
      <c r="A131" s="39"/>
      <c r="B131" s="40"/>
      <c r="C131" s="227" t="s">
        <v>77</v>
      </c>
      <c r="D131" s="227" t="s">
        <v>177</v>
      </c>
      <c r="E131" s="228" t="s">
        <v>2012</v>
      </c>
      <c r="F131" s="229" t="s">
        <v>2013</v>
      </c>
      <c r="G131" s="230" t="s">
        <v>1997</v>
      </c>
      <c r="H131" s="231">
        <v>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182</v>
      </c>
      <c r="AT131" s="238" t="s">
        <v>177</v>
      </c>
      <c r="AU131" s="238" t="s">
        <v>85</v>
      </c>
      <c r="AY131" s="18" t="s">
        <v>175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182</v>
      </c>
      <c r="BM131" s="238" t="s">
        <v>307</v>
      </c>
    </row>
    <row r="132" s="2" customFormat="1" ht="16.5" customHeight="1">
      <c r="A132" s="39"/>
      <c r="B132" s="40"/>
      <c r="C132" s="227" t="s">
        <v>77</v>
      </c>
      <c r="D132" s="227" t="s">
        <v>177</v>
      </c>
      <c r="E132" s="228" t="s">
        <v>2014</v>
      </c>
      <c r="F132" s="229" t="s">
        <v>2015</v>
      </c>
      <c r="G132" s="230" t="s">
        <v>1997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177</v>
      </c>
      <c r="AU132" s="238" t="s">
        <v>85</v>
      </c>
      <c r="AY132" s="18" t="s">
        <v>175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182</v>
      </c>
      <c r="BM132" s="238" t="s">
        <v>319</v>
      </c>
    </row>
    <row r="133" s="2" customFormat="1" ht="24.15" customHeight="1">
      <c r="A133" s="39"/>
      <c r="B133" s="40"/>
      <c r="C133" s="227" t="s">
        <v>85</v>
      </c>
      <c r="D133" s="227" t="s">
        <v>177</v>
      </c>
      <c r="E133" s="228" t="s">
        <v>2016</v>
      </c>
      <c r="F133" s="229" t="s">
        <v>2017</v>
      </c>
      <c r="G133" s="230" t="s">
        <v>303</v>
      </c>
      <c r="H133" s="231">
        <v>12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42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182</v>
      </c>
      <c r="AT133" s="238" t="s">
        <v>177</v>
      </c>
      <c r="AU133" s="238" t="s">
        <v>85</v>
      </c>
      <c r="AY133" s="18" t="s">
        <v>175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182</v>
      </c>
      <c r="BM133" s="238" t="s">
        <v>327</v>
      </c>
    </row>
    <row r="134" s="2" customFormat="1" ht="24.15" customHeight="1">
      <c r="A134" s="39"/>
      <c r="B134" s="40"/>
      <c r="C134" s="227" t="s">
        <v>87</v>
      </c>
      <c r="D134" s="227" t="s">
        <v>177</v>
      </c>
      <c r="E134" s="228" t="s">
        <v>2018</v>
      </c>
      <c r="F134" s="229" t="s">
        <v>2019</v>
      </c>
      <c r="G134" s="230" t="s">
        <v>303</v>
      </c>
      <c r="H134" s="231">
        <v>2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42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182</v>
      </c>
      <c r="AT134" s="238" t="s">
        <v>177</v>
      </c>
      <c r="AU134" s="238" t="s">
        <v>85</v>
      </c>
      <c r="AY134" s="18" t="s">
        <v>175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182</v>
      </c>
      <c r="BM134" s="238" t="s">
        <v>341</v>
      </c>
    </row>
    <row r="135" s="2" customFormat="1" ht="24.15" customHeight="1">
      <c r="A135" s="39"/>
      <c r="B135" s="40"/>
      <c r="C135" s="227" t="s">
        <v>192</v>
      </c>
      <c r="D135" s="227" t="s">
        <v>177</v>
      </c>
      <c r="E135" s="228" t="s">
        <v>2020</v>
      </c>
      <c r="F135" s="229" t="s">
        <v>2021</v>
      </c>
      <c r="G135" s="230" t="s">
        <v>303</v>
      </c>
      <c r="H135" s="231">
        <v>2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42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182</v>
      </c>
      <c r="AT135" s="238" t="s">
        <v>177</v>
      </c>
      <c r="AU135" s="238" t="s">
        <v>85</v>
      </c>
      <c r="AY135" s="18" t="s">
        <v>175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182</v>
      </c>
      <c r="BM135" s="238" t="s">
        <v>380</v>
      </c>
    </row>
    <row r="136" s="2" customFormat="1" ht="21.75" customHeight="1">
      <c r="A136" s="39"/>
      <c r="B136" s="40"/>
      <c r="C136" s="227" t="s">
        <v>182</v>
      </c>
      <c r="D136" s="227" t="s">
        <v>177</v>
      </c>
      <c r="E136" s="228" t="s">
        <v>2022</v>
      </c>
      <c r="F136" s="229" t="s">
        <v>2023</v>
      </c>
      <c r="G136" s="230" t="s">
        <v>303</v>
      </c>
      <c r="H136" s="231">
        <v>11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182</v>
      </c>
      <c r="AT136" s="238" t="s">
        <v>177</v>
      </c>
      <c r="AU136" s="238" t="s">
        <v>85</v>
      </c>
      <c r="AY136" s="18" t="s">
        <v>175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182</v>
      </c>
      <c r="BM136" s="238" t="s">
        <v>389</v>
      </c>
    </row>
    <row r="137" s="2" customFormat="1" ht="21.75" customHeight="1">
      <c r="A137" s="39"/>
      <c r="B137" s="40"/>
      <c r="C137" s="227" t="s">
        <v>211</v>
      </c>
      <c r="D137" s="227" t="s">
        <v>177</v>
      </c>
      <c r="E137" s="228" t="s">
        <v>2024</v>
      </c>
      <c r="F137" s="229" t="s">
        <v>2025</v>
      </c>
      <c r="G137" s="230" t="s">
        <v>303</v>
      </c>
      <c r="H137" s="231">
        <v>6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182</v>
      </c>
      <c r="AT137" s="238" t="s">
        <v>177</v>
      </c>
      <c r="AU137" s="238" t="s">
        <v>85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182</v>
      </c>
      <c r="BM137" s="238" t="s">
        <v>403</v>
      </c>
    </row>
    <row r="138" s="2" customFormat="1" ht="16.5" customHeight="1">
      <c r="A138" s="39"/>
      <c r="B138" s="40"/>
      <c r="C138" s="227" t="s">
        <v>220</v>
      </c>
      <c r="D138" s="227" t="s">
        <v>177</v>
      </c>
      <c r="E138" s="228" t="s">
        <v>2026</v>
      </c>
      <c r="F138" s="229" t="s">
        <v>2027</v>
      </c>
      <c r="G138" s="230" t="s">
        <v>1997</v>
      </c>
      <c r="H138" s="231">
        <v>10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182</v>
      </c>
      <c r="AT138" s="238" t="s">
        <v>177</v>
      </c>
      <c r="AU138" s="238" t="s">
        <v>85</v>
      </c>
      <c r="AY138" s="18" t="s">
        <v>175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182</v>
      </c>
      <c r="BM138" s="238" t="s">
        <v>413</v>
      </c>
    </row>
    <row r="139" s="2" customFormat="1" ht="16.5" customHeight="1">
      <c r="A139" s="39"/>
      <c r="B139" s="40"/>
      <c r="C139" s="227" t="s">
        <v>225</v>
      </c>
      <c r="D139" s="227" t="s">
        <v>177</v>
      </c>
      <c r="E139" s="228" t="s">
        <v>2028</v>
      </c>
      <c r="F139" s="229" t="s">
        <v>2029</v>
      </c>
      <c r="G139" s="230" t="s">
        <v>1997</v>
      </c>
      <c r="H139" s="231">
        <v>5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42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182</v>
      </c>
      <c r="AT139" s="238" t="s">
        <v>177</v>
      </c>
      <c r="AU139" s="238" t="s">
        <v>85</v>
      </c>
      <c r="AY139" s="18" t="s">
        <v>175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182</v>
      </c>
      <c r="BM139" s="238" t="s">
        <v>424</v>
      </c>
    </row>
    <row r="140" s="2" customFormat="1" ht="16.5" customHeight="1">
      <c r="A140" s="39"/>
      <c r="B140" s="40"/>
      <c r="C140" s="227" t="s">
        <v>230</v>
      </c>
      <c r="D140" s="227" t="s">
        <v>177</v>
      </c>
      <c r="E140" s="228" t="s">
        <v>2030</v>
      </c>
      <c r="F140" s="229" t="s">
        <v>2031</v>
      </c>
      <c r="G140" s="230" t="s">
        <v>1997</v>
      </c>
      <c r="H140" s="231">
        <v>1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177</v>
      </c>
      <c r="AU140" s="238" t="s">
        <v>85</v>
      </c>
      <c r="AY140" s="18" t="s">
        <v>175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182</v>
      </c>
      <c r="BM140" s="238" t="s">
        <v>436</v>
      </c>
    </row>
    <row r="141" s="2" customFormat="1" ht="16.5" customHeight="1">
      <c r="A141" s="39"/>
      <c r="B141" s="40"/>
      <c r="C141" s="227" t="s">
        <v>199</v>
      </c>
      <c r="D141" s="227" t="s">
        <v>177</v>
      </c>
      <c r="E141" s="228" t="s">
        <v>2032</v>
      </c>
      <c r="F141" s="229" t="s">
        <v>2033</v>
      </c>
      <c r="G141" s="230" t="s">
        <v>1997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182</v>
      </c>
      <c r="AT141" s="238" t="s">
        <v>177</v>
      </c>
      <c r="AU141" s="238" t="s">
        <v>85</v>
      </c>
      <c r="AY141" s="18" t="s">
        <v>175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182</v>
      </c>
      <c r="BM141" s="238" t="s">
        <v>444</v>
      </c>
    </row>
    <row r="142" s="2" customFormat="1" ht="16.5" customHeight="1">
      <c r="A142" s="39"/>
      <c r="B142" s="40"/>
      <c r="C142" s="227" t="s">
        <v>238</v>
      </c>
      <c r="D142" s="227" t="s">
        <v>177</v>
      </c>
      <c r="E142" s="228" t="s">
        <v>2034</v>
      </c>
      <c r="F142" s="229" t="s">
        <v>2035</v>
      </c>
      <c r="G142" s="230" t="s">
        <v>1997</v>
      </c>
      <c r="H142" s="231">
        <v>1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42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182</v>
      </c>
      <c r="AT142" s="238" t="s">
        <v>177</v>
      </c>
      <c r="AU142" s="238" t="s">
        <v>85</v>
      </c>
      <c r="AY142" s="18" t="s">
        <v>175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182</v>
      </c>
      <c r="BM142" s="238" t="s">
        <v>455</v>
      </c>
    </row>
    <row r="143" s="2" customFormat="1" ht="16.5" customHeight="1">
      <c r="A143" s="39"/>
      <c r="B143" s="40"/>
      <c r="C143" s="227" t="s">
        <v>262</v>
      </c>
      <c r="D143" s="227" t="s">
        <v>177</v>
      </c>
      <c r="E143" s="228" t="s">
        <v>2036</v>
      </c>
      <c r="F143" s="229" t="s">
        <v>2037</v>
      </c>
      <c r="G143" s="230" t="s">
        <v>1997</v>
      </c>
      <c r="H143" s="231">
        <v>1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42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182</v>
      </c>
      <c r="AT143" s="238" t="s">
        <v>177</v>
      </c>
      <c r="AU143" s="238" t="s">
        <v>85</v>
      </c>
      <c r="AY143" s="18" t="s">
        <v>175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182</v>
      </c>
      <c r="BM143" s="238" t="s">
        <v>473</v>
      </c>
    </row>
    <row r="144" s="2" customFormat="1" ht="16.5" customHeight="1">
      <c r="A144" s="39"/>
      <c r="B144" s="40"/>
      <c r="C144" s="227" t="s">
        <v>267</v>
      </c>
      <c r="D144" s="227" t="s">
        <v>177</v>
      </c>
      <c r="E144" s="228" t="s">
        <v>2038</v>
      </c>
      <c r="F144" s="229" t="s">
        <v>2039</v>
      </c>
      <c r="G144" s="230" t="s">
        <v>1997</v>
      </c>
      <c r="H144" s="231">
        <v>2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182</v>
      </c>
      <c r="AT144" s="238" t="s">
        <v>177</v>
      </c>
      <c r="AU144" s="238" t="s">
        <v>85</v>
      </c>
      <c r="AY144" s="18" t="s">
        <v>175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182</v>
      </c>
      <c r="BM144" s="238" t="s">
        <v>483</v>
      </c>
    </row>
    <row r="145" s="2" customFormat="1" ht="16.5" customHeight="1">
      <c r="A145" s="39"/>
      <c r="B145" s="40"/>
      <c r="C145" s="227" t="s">
        <v>276</v>
      </c>
      <c r="D145" s="227" t="s">
        <v>177</v>
      </c>
      <c r="E145" s="228" t="s">
        <v>2040</v>
      </c>
      <c r="F145" s="229" t="s">
        <v>2041</v>
      </c>
      <c r="G145" s="230" t="s">
        <v>1997</v>
      </c>
      <c r="H145" s="231">
        <v>1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182</v>
      </c>
      <c r="AT145" s="238" t="s">
        <v>177</v>
      </c>
      <c r="AU145" s="238" t="s">
        <v>85</v>
      </c>
      <c r="AY145" s="18" t="s">
        <v>175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182</v>
      </c>
      <c r="BM145" s="238" t="s">
        <v>494</v>
      </c>
    </row>
    <row r="146" s="2" customFormat="1" ht="16.5" customHeight="1">
      <c r="A146" s="39"/>
      <c r="B146" s="40"/>
      <c r="C146" s="227" t="s">
        <v>281</v>
      </c>
      <c r="D146" s="227" t="s">
        <v>177</v>
      </c>
      <c r="E146" s="228" t="s">
        <v>2042</v>
      </c>
      <c r="F146" s="229" t="s">
        <v>2043</v>
      </c>
      <c r="G146" s="230" t="s">
        <v>1997</v>
      </c>
      <c r="H146" s="231">
        <v>1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42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182</v>
      </c>
      <c r="AT146" s="238" t="s">
        <v>177</v>
      </c>
      <c r="AU146" s="238" t="s">
        <v>85</v>
      </c>
      <c r="AY146" s="18" t="s">
        <v>175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182</v>
      </c>
      <c r="BM146" s="238" t="s">
        <v>505</v>
      </c>
    </row>
    <row r="147" s="2" customFormat="1" ht="21.75" customHeight="1">
      <c r="A147" s="39"/>
      <c r="B147" s="40"/>
      <c r="C147" s="227" t="s">
        <v>8</v>
      </c>
      <c r="D147" s="227" t="s">
        <v>177</v>
      </c>
      <c r="E147" s="228" t="s">
        <v>2044</v>
      </c>
      <c r="F147" s="229" t="s">
        <v>2045</v>
      </c>
      <c r="G147" s="230" t="s">
        <v>303</v>
      </c>
      <c r="H147" s="231">
        <v>14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182</v>
      </c>
      <c r="AT147" s="238" t="s">
        <v>177</v>
      </c>
      <c r="AU147" s="238" t="s">
        <v>85</v>
      </c>
      <c r="AY147" s="18" t="s">
        <v>175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182</v>
      </c>
      <c r="BM147" s="238" t="s">
        <v>541</v>
      </c>
    </row>
    <row r="148" s="2" customFormat="1" ht="21.75" customHeight="1">
      <c r="A148" s="39"/>
      <c r="B148" s="40"/>
      <c r="C148" s="227" t="s">
        <v>295</v>
      </c>
      <c r="D148" s="227" t="s">
        <v>177</v>
      </c>
      <c r="E148" s="228" t="s">
        <v>2046</v>
      </c>
      <c r="F148" s="229" t="s">
        <v>2047</v>
      </c>
      <c r="G148" s="230" t="s">
        <v>303</v>
      </c>
      <c r="H148" s="231">
        <v>31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182</v>
      </c>
      <c r="AT148" s="238" t="s">
        <v>177</v>
      </c>
      <c r="AU148" s="238" t="s">
        <v>85</v>
      </c>
      <c r="AY148" s="18" t="s">
        <v>175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182</v>
      </c>
      <c r="BM148" s="238" t="s">
        <v>563</v>
      </c>
    </row>
    <row r="149" s="2" customFormat="1" ht="21.75" customHeight="1">
      <c r="A149" s="39"/>
      <c r="B149" s="40"/>
      <c r="C149" s="227" t="s">
        <v>300</v>
      </c>
      <c r="D149" s="227" t="s">
        <v>177</v>
      </c>
      <c r="E149" s="228" t="s">
        <v>2048</v>
      </c>
      <c r="F149" s="229" t="s">
        <v>2049</v>
      </c>
      <c r="G149" s="230" t="s">
        <v>303</v>
      </c>
      <c r="H149" s="231">
        <v>5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182</v>
      </c>
      <c r="AT149" s="238" t="s">
        <v>177</v>
      </c>
      <c r="AU149" s="238" t="s">
        <v>85</v>
      </c>
      <c r="AY149" s="18" t="s">
        <v>175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182</v>
      </c>
      <c r="BM149" s="238" t="s">
        <v>886</v>
      </c>
    </row>
    <row r="150" s="2" customFormat="1" ht="21.75" customHeight="1">
      <c r="A150" s="39"/>
      <c r="B150" s="40"/>
      <c r="C150" s="227" t="s">
        <v>307</v>
      </c>
      <c r="D150" s="227" t="s">
        <v>177</v>
      </c>
      <c r="E150" s="228" t="s">
        <v>2050</v>
      </c>
      <c r="F150" s="229" t="s">
        <v>2051</v>
      </c>
      <c r="G150" s="230" t="s">
        <v>303</v>
      </c>
      <c r="H150" s="231">
        <v>11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182</v>
      </c>
      <c r="AT150" s="238" t="s">
        <v>177</v>
      </c>
      <c r="AU150" s="238" t="s">
        <v>85</v>
      </c>
      <c r="AY150" s="18" t="s">
        <v>175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182</v>
      </c>
      <c r="BM150" s="238" t="s">
        <v>894</v>
      </c>
    </row>
    <row r="151" s="2" customFormat="1" ht="21.75" customHeight="1">
      <c r="A151" s="39"/>
      <c r="B151" s="40"/>
      <c r="C151" s="227" t="s">
        <v>314</v>
      </c>
      <c r="D151" s="227" t="s">
        <v>177</v>
      </c>
      <c r="E151" s="228" t="s">
        <v>2052</v>
      </c>
      <c r="F151" s="229" t="s">
        <v>2053</v>
      </c>
      <c r="G151" s="230" t="s">
        <v>303</v>
      </c>
      <c r="H151" s="231">
        <v>3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182</v>
      </c>
      <c r="AT151" s="238" t="s">
        <v>177</v>
      </c>
      <c r="AU151" s="238" t="s">
        <v>85</v>
      </c>
      <c r="AY151" s="18" t="s">
        <v>175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182</v>
      </c>
      <c r="BM151" s="238" t="s">
        <v>470</v>
      </c>
    </row>
    <row r="152" s="2" customFormat="1" ht="16.5" customHeight="1">
      <c r="A152" s="39"/>
      <c r="B152" s="40"/>
      <c r="C152" s="227" t="s">
        <v>319</v>
      </c>
      <c r="D152" s="227" t="s">
        <v>177</v>
      </c>
      <c r="E152" s="228" t="s">
        <v>2054</v>
      </c>
      <c r="F152" s="229" t="s">
        <v>2055</v>
      </c>
      <c r="G152" s="230" t="s">
        <v>303</v>
      </c>
      <c r="H152" s="231">
        <v>76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42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182</v>
      </c>
      <c r="AT152" s="238" t="s">
        <v>177</v>
      </c>
      <c r="AU152" s="238" t="s">
        <v>85</v>
      </c>
      <c r="AY152" s="18" t="s">
        <v>175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182</v>
      </c>
      <c r="BM152" s="238" t="s">
        <v>908</v>
      </c>
    </row>
    <row r="153" s="2" customFormat="1" ht="16.5" customHeight="1">
      <c r="A153" s="39"/>
      <c r="B153" s="40"/>
      <c r="C153" s="227" t="s">
        <v>7</v>
      </c>
      <c r="D153" s="227" t="s">
        <v>177</v>
      </c>
      <c r="E153" s="228" t="s">
        <v>2056</v>
      </c>
      <c r="F153" s="229" t="s">
        <v>2057</v>
      </c>
      <c r="G153" s="230" t="s">
        <v>508</v>
      </c>
      <c r="H153" s="231">
        <v>8.3000000000000007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182</v>
      </c>
      <c r="AT153" s="238" t="s">
        <v>177</v>
      </c>
      <c r="AU153" s="238" t="s">
        <v>85</v>
      </c>
      <c r="AY153" s="18" t="s">
        <v>175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182</v>
      </c>
      <c r="BM153" s="238" t="s">
        <v>918</v>
      </c>
    </row>
    <row r="154" s="2" customFormat="1">
      <c r="A154" s="39"/>
      <c r="B154" s="40"/>
      <c r="C154" s="41"/>
      <c r="D154" s="242" t="s">
        <v>273</v>
      </c>
      <c r="E154" s="41"/>
      <c r="F154" s="284" t="s">
        <v>2058</v>
      </c>
      <c r="G154" s="41"/>
      <c r="H154" s="41"/>
      <c r="I154" s="285"/>
      <c r="J154" s="41"/>
      <c r="K154" s="41"/>
      <c r="L154" s="45"/>
      <c r="M154" s="309"/>
      <c r="N154" s="310"/>
      <c r="O154" s="306"/>
      <c r="P154" s="306"/>
      <c r="Q154" s="306"/>
      <c r="R154" s="306"/>
      <c r="S154" s="306"/>
      <c r="T154" s="311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273</v>
      </c>
      <c r="AU154" s="18" t="s">
        <v>85</v>
      </c>
    </row>
    <row r="155" s="2" customFormat="1" ht="6.96" customHeight="1">
      <c r="A155" s="39"/>
      <c r="B155" s="67"/>
      <c r="C155" s="68"/>
      <c r="D155" s="68"/>
      <c r="E155" s="68"/>
      <c r="F155" s="68"/>
      <c r="G155" s="68"/>
      <c r="H155" s="68"/>
      <c r="I155" s="68"/>
      <c r="J155" s="68"/>
      <c r="K155" s="68"/>
      <c r="L155" s="45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sheetProtection sheet="1" autoFilter="0" formatColumns="0" formatRows="0" objects="1" scenarios="1" spinCount="100000" saltValue="fPpvPaejGyKpEMXAz4wwNLirKt+XeOuy/FqFNBsTkRJlZKvYPRkj6SBFtfVNReoeKkFou+AS+US3RbWhhZdbOA==" hashValue="Ig5LjejRbMoY1loHnHT9TO9bNlt1fwtP6aUZEfkUGgnJNvZbRCYTucgBMAf9g1q4K3sEStoFCMUg4AUm5TAJUQ==" algorithmName="SHA-512" password="CC35"/>
  <autoFilter ref="C120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1" customFormat="1" ht="12" customHeight="1">
      <c r="B8" s="21"/>
      <c r="D8" s="151" t="s">
        <v>135</v>
      </c>
      <c r="L8" s="21"/>
    </row>
    <row r="9" s="2" customFormat="1" ht="16.5" customHeight="1">
      <c r="A9" s="39"/>
      <c r="B9" s="45"/>
      <c r="C9" s="39"/>
      <c r="D9" s="39"/>
      <c r="E9" s="152" t="s">
        <v>1989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1990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2059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34</v>
      </c>
      <c r="G14" s="39"/>
      <c r="H14" s="39"/>
      <c r="I14" s="151" t="s">
        <v>22</v>
      </c>
      <c r="J14" s="154" t="str">
        <f>'Rekapitulace stavby'!AN8</f>
        <v>15. 9. 2023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>Město Rychnov nad Kněžnou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>IRBOS s.r.o., Kostelec nad Orlicí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ROUND((SUM(BE121:BE158)),  2)</f>
        <v>0</v>
      </c>
      <c r="G35" s="39"/>
      <c r="H35" s="39"/>
      <c r="I35" s="165">
        <v>0.20999999999999999</v>
      </c>
      <c r="J35" s="164">
        <f>ROUND(((SUM(BE121:BE158))*I35),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ROUND((SUM(BF121:BF158)),  2)</f>
        <v>0</v>
      </c>
      <c r="G36" s="39"/>
      <c r="H36" s="39"/>
      <c r="I36" s="165">
        <v>0.14999999999999999</v>
      </c>
      <c r="J36" s="164">
        <f>ROUND(((SUM(BF121:BF158))*I36),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ROUND((SUM(BG121:BG158)),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ROUND((SUM(BH121:BH158)),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ROUND((SUM(BI121:BI158)),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1989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1990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06.2 - Vzduchotechnika montáž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15. 9. 2023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Město Rychnov nad Kněžnou</v>
      </c>
      <c r="G93" s="41"/>
      <c r="H93" s="41"/>
      <c r="I93" s="33" t="s">
        <v>30</v>
      </c>
      <c r="J93" s="37" t="str">
        <f>E23</f>
        <v>IRBOS s.r.o., Kostelec nad Orlicí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138</v>
      </c>
      <c r="D96" s="186"/>
      <c r="E96" s="186"/>
      <c r="F96" s="186"/>
      <c r="G96" s="186"/>
      <c r="H96" s="186"/>
      <c r="I96" s="186"/>
      <c r="J96" s="187" t="s">
        <v>139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140</v>
      </c>
      <c r="D98" s="41"/>
      <c r="E98" s="41"/>
      <c r="F98" s="41"/>
      <c r="G98" s="41"/>
      <c r="H98" s="41"/>
      <c r="I98" s="41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141</v>
      </c>
    </row>
    <row r="99" s="9" customFormat="1" ht="24.96" customHeight="1">
      <c r="A99" s="9"/>
      <c r="B99" s="189"/>
      <c r="C99" s="190"/>
      <c r="D99" s="191" t="s">
        <v>1992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160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Administrativní zázemí VAK Rychnov nad Kněžnou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135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84" t="s">
        <v>1989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1990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06.2 - Vzduchotechnika montáž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 xml:space="preserve"> </v>
      </c>
      <c r="G115" s="41"/>
      <c r="H115" s="41"/>
      <c r="I115" s="33" t="s">
        <v>22</v>
      </c>
      <c r="J115" s="80" t="str">
        <f>IF(J14="","",J14)</f>
        <v>15. 9. 2023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E17</f>
        <v>Město Rychnov nad Kněžnou</v>
      </c>
      <c r="G117" s="41"/>
      <c r="H117" s="41"/>
      <c r="I117" s="33" t="s">
        <v>30</v>
      </c>
      <c r="J117" s="37" t="str">
        <f>E23</f>
        <v>IRBOS s.r.o., Kostelec nad Orlicí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IF(E20="","",E20)</f>
        <v>Vyplň údaj</v>
      </c>
      <c r="G118" s="41"/>
      <c r="H118" s="41"/>
      <c r="I118" s="33" t="s">
        <v>33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161</v>
      </c>
      <c r="D120" s="203" t="s">
        <v>62</v>
      </c>
      <c r="E120" s="203" t="s">
        <v>58</v>
      </c>
      <c r="F120" s="203" t="s">
        <v>59</v>
      </c>
      <c r="G120" s="203" t="s">
        <v>162</v>
      </c>
      <c r="H120" s="203" t="s">
        <v>163</v>
      </c>
      <c r="I120" s="203" t="s">
        <v>164</v>
      </c>
      <c r="J120" s="203" t="s">
        <v>139</v>
      </c>
      <c r="K120" s="204" t="s">
        <v>165</v>
      </c>
      <c r="L120" s="205"/>
      <c r="M120" s="101" t="s">
        <v>1</v>
      </c>
      <c r="N120" s="102" t="s">
        <v>41</v>
      </c>
      <c r="O120" s="102" t="s">
        <v>166</v>
      </c>
      <c r="P120" s="102" t="s">
        <v>167</v>
      </c>
      <c r="Q120" s="102" t="s">
        <v>168</v>
      </c>
      <c r="R120" s="102" t="s">
        <v>169</v>
      </c>
      <c r="S120" s="102" t="s">
        <v>170</v>
      </c>
      <c r="T120" s="103" t="s">
        <v>171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172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0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141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76</v>
      </c>
      <c r="E122" s="214" t="s">
        <v>1993</v>
      </c>
      <c r="F122" s="214" t="s">
        <v>1994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SUM(P123:P158)</f>
        <v>0</v>
      </c>
      <c r="Q122" s="219"/>
      <c r="R122" s="220">
        <f>SUM(R123:R158)</f>
        <v>0</v>
      </c>
      <c r="S122" s="219"/>
      <c r="T122" s="221">
        <f>SUM(T123:T158)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85</v>
      </c>
      <c r="AT122" s="223" t="s">
        <v>76</v>
      </c>
      <c r="AU122" s="223" t="s">
        <v>77</v>
      </c>
      <c r="AY122" s="222" t="s">
        <v>175</v>
      </c>
      <c r="BK122" s="224">
        <f>SUM(BK123:BK158)</f>
        <v>0</v>
      </c>
    </row>
    <row r="123" s="2" customFormat="1" ht="76.35" customHeight="1">
      <c r="A123" s="39"/>
      <c r="B123" s="40"/>
      <c r="C123" s="227" t="s">
        <v>77</v>
      </c>
      <c r="D123" s="227" t="s">
        <v>177</v>
      </c>
      <c r="E123" s="228" t="s">
        <v>2060</v>
      </c>
      <c r="F123" s="229" t="s">
        <v>1996</v>
      </c>
      <c r="G123" s="230" t="s">
        <v>1997</v>
      </c>
      <c r="H123" s="231">
        <v>1</v>
      </c>
      <c r="I123" s="232"/>
      <c r="J123" s="233">
        <f>ROUND(I123*H123,2)</f>
        <v>0</v>
      </c>
      <c r="K123" s="229" t="s">
        <v>1</v>
      </c>
      <c r="L123" s="45"/>
      <c r="M123" s="234" t="s">
        <v>1</v>
      </c>
      <c r="N123" s="235" t="s">
        <v>42</v>
      </c>
      <c r="O123" s="92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182</v>
      </c>
      <c r="AT123" s="238" t="s">
        <v>177</v>
      </c>
      <c r="AU123" s="238" t="s">
        <v>85</v>
      </c>
      <c r="AY123" s="18" t="s">
        <v>175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85</v>
      </c>
      <c r="BK123" s="239">
        <f>ROUND(I123*H123,2)</f>
        <v>0</v>
      </c>
      <c r="BL123" s="18" t="s">
        <v>182</v>
      </c>
      <c r="BM123" s="238" t="s">
        <v>87</v>
      </c>
    </row>
    <row r="124" s="2" customFormat="1" ht="76.35" customHeight="1">
      <c r="A124" s="39"/>
      <c r="B124" s="40"/>
      <c r="C124" s="227" t="s">
        <v>77</v>
      </c>
      <c r="D124" s="227" t="s">
        <v>177</v>
      </c>
      <c r="E124" s="228" t="s">
        <v>2061</v>
      </c>
      <c r="F124" s="229" t="s">
        <v>1999</v>
      </c>
      <c r="G124" s="230" t="s">
        <v>1997</v>
      </c>
      <c r="H124" s="231">
        <v>7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182</v>
      </c>
      <c r="AT124" s="238" t="s">
        <v>177</v>
      </c>
      <c r="AU124" s="238" t="s">
        <v>85</v>
      </c>
      <c r="AY124" s="18" t="s">
        <v>175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182</v>
      </c>
      <c r="BM124" s="238" t="s">
        <v>182</v>
      </c>
    </row>
    <row r="125" s="2" customFormat="1" ht="76.35" customHeight="1">
      <c r="A125" s="39"/>
      <c r="B125" s="40"/>
      <c r="C125" s="227" t="s">
        <v>77</v>
      </c>
      <c r="D125" s="227" t="s">
        <v>177</v>
      </c>
      <c r="E125" s="228" t="s">
        <v>2062</v>
      </c>
      <c r="F125" s="229" t="s">
        <v>2001</v>
      </c>
      <c r="G125" s="230" t="s">
        <v>1997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182</v>
      </c>
      <c r="AT125" s="238" t="s">
        <v>177</v>
      </c>
      <c r="AU125" s="238" t="s">
        <v>85</v>
      </c>
      <c r="AY125" s="18" t="s">
        <v>175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182</v>
      </c>
      <c r="BM125" s="238" t="s">
        <v>220</v>
      </c>
    </row>
    <row r="126" s="2" customFormat="1" ht="66.75" customHeight="1">
      <c r="A126" s="39"/>
      <c r="B126" s="40"/>
      <c r="C126" s="227" t="s">
        <v>77</v>
      </c>
      <c r="D126" s="227" t="s">
        <v>177</v>
      </c>
      <c r="E126" s="228" t="s">
        <v>2063</v>
      </c>
      <c r="F126" s="229" t="s">
        <v>2003</v>
      </c>
      <c r="G126" s="230" t="s">
        <v>1997</v>
      </c>
      <c r="H126" s="231">
        <v>1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42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182</v>
      </c>
      <c r="AT126" s="238" t="s">
        <v>177</v>
      </c>
      <c r="AU126" s="238" t="s">
        <v>85</v>
      </c>
      <c r="AY126" s="18" t="s">
        <v>175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182</v>
      </c>
      <c r="BM126" s="238" t="s">
        <v>230</v>
      </c>
    </row>
    <row r="127" s="2" customFormat="1" ht="66.75" customHeight="1">
      <c r="A127" s="39"/>
      <c r="B127" s="40"/>
      <c r="C127" s="227" t="s">
        <v>77</v>
      </c>
      <c r="D127" s="227" t="s">
        <v>177</v>
      </c>
      <c r="E127" s="228" t="s">
        <v>2064</v>
      </c>
      <c r="F127" s="229" t="s">
        <v>2005</v>
      </c>
      <c r="G127" s="230" t="s">
        <v>1997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182</v>
      </c>
      <c r="AT127" s="238" t="s">
        <v>177</v>
      </c>
      <c r="AU127" s="238" t="s">
        <v>85</v>
      </c>
      <c r="AY127" s="18" t="s">
        <v>175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182</v>
      </c>
      <c r="BM127" s="238" t="s">
        <v>238</v>
      </c>
    </row>
    <row r="128" s="2" customFormat="1" ht="66.75" customHeight="1">
      <c r="A128" s="39"/>
      <c r="B128" s="40"/>
      <c r="C128" s="227" t="s">
        <v>77</v>
      </c>
      <c r="D128" s="227" t="s">
        <v>177</v>
      </c>
      <c r="E128" s="228" t="s">
        <v>2065</v>
      </c>
      <c r="F128" s="229" t="s">
        <v>2007</v>
      </c>
      <c r="G128" s="230" t="s">
        <v>1997</v>
      </c>
      <c r="H128" s="231">
        <v>1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182</v>
      </c>
      <c r="AT128" s="238" t="s">
        <v>177</v>
      </c>
      <c r="AU128" s="238" t="s">
        <v>85</v>
      </c>
      <c r="AY128" s="18" t="s">
        <v>175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182</v>
      </c>
      <c r="BM128" s="238" t="s">
        <v>267</v>
      </c>
    </row>
    <row r="129" s="2" customFormat="1" ht="66.75" customHeight="1">
      <c r="A129" s="39"/>
      <c r="B129" s="40"/>
      <c r="C129" s="227" t="s">
        <v>77</v>
      </c>
      <c r="D129" s="227" t="s">
        <v>177</v>
      </c>
      <c r="E129" s="228" t="s">
        <v>2066</v>
      </c>
      <c r="F129" s="229" t="s">
        <v>2009</v>
      </c>
      <c r="G129" s="230" t="s">
        <v>1997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182</v>
      </c>
      <c r="AT129" s="238" t="s">
        <v>177</v>
      </c>
      <c r="AU129" s="238" t="s">
        <v>85</v>
      </c>
      <c r="AY129" s="18" t="s">
        <v>175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182</v>
      </c>
      <c r="BM129" s="238" t="s">
        <v>281</v>
      </c>
    </row>
    <row r="130" s="2" customFormat="1" ht="16.5" customHeight="1">
      <c r="A130" s="39"/>
      <c r="B130" s="40"/>
      <c r="C130" s="227" t="s">
        <v>77</v>
      </c>
      <c r="D130" s="227" t="s">
        <v>177</v>
      </c>
      <c r="E130" s="228" t="s">
        <v>2067</v>
      </c>
      <c r="F130" s="229" t="s">
        <v>2011</v>
      </c>
      <c r="G130" s="230" t="s">
        <v>1997</v>
      </c>
      <c r="H130" s="231">
        <v>2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177</v>
      </c>
      <c r="AU130" s="238" t="s">
        <v>85</v>
      </c>
      <c r="AY130" s="18" t="s">
        <v>175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182</v>
      </c>
      <c r="BM130" s="238" t="s">
        <v>295</v>
      </c>
    </row>
    <row r="131" s="2" customFormat="1" ht="16.5" customHeight="1">
      <c r="A131" s="39"/>
      <c r="B131" s="40"/>
      <c r="C131" s="227" t="s">
        <v>77</v>
      </c>
      <c r="D131" s="227" t="s">
        <v>177</v>
      </c>
      <c r="E131" s="228" t="s">
        <v>2068</v>
      </c>
      <c r="F131" s="229" t="s">
        <v>2013</v>
      </c>
      <c r="G131" s="230" t="s">
        <v>1997</v>
      </c>
      <c r="H131" s="231">
        <v>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182</v>
      </c>
      <c r="AT131" s="238" t="s">
        <v>177</v>
      </c>
      <c r="AU131" s="238" t="s">
        <v>85</v>
      </c>
      <c r="AY131" s="18" t="s">
        <v>175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182</v>
      </c>
      <c r="BM131" s="238" t="s">
        <v>307</v>
      </c>
    </row>
    <row r="132" s="2" customFormat="1" ht="16.5" customHeight="1">
      <c r="A132" s="39"/>
      <c r="B132" s="40"/>
      <c r="C132" s="227" t="s">
        <v>77</v>
      </c>
      <c r="D132" s="227" t="s">
        <v>177</v>
      </c>
      <c r="E132" s="228" t="s">
        <v>2069</v>
      </c>
      <c r="F132" s="229" t="s">
        <v>2015</v>
      </c>
      <c r="G132" s="230" t="s">
        <v>1997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177</v>
      </c>
      <c r="AU132" s="238" t="s">
        <v>85</v>
      </c>
      <c r="AY132" s="18" t="s">
        <v>175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182</v>
      </c>
      <c r="BM132" s="238" t="s">
        <v>319</v>
      </c>
    </row>
    <row r="133" s="2" customFormat="1" ht="24.15" customHeight="1">
      <c r="A133" s="39"/>
      <c r="B133" s="40"/>
      <c r="C133" s="227" t="s">
        <v>85</v>
      </c>
      <c r="D133" s="227" t="s">
        <v>177</v>
      </c>
      <c r="E133" s="228" t="s">
        <v>2070</v>
      </c>
      <c r="F133" s="229" t="s">
        <v>2017</v>
      </c>
      <c r="G133" s="230" t="s">
        <v>303</v>
      </c>
      <c r="H133" s="231">
        <v>12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42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182</v>
      </c>
      <c r="AT133" s="238" t="s">
        <v>177</v>
      </c>
      <c r="AU133" s="238" t="s">
        <v>85</v>
      </c>
      <c r="AY133" s="18" t="s">
        <v>175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182</v>
      </c>
      <c r="BM133" s="238" t="s">
        <v>327</v>
      </c>
    </row>
    <row r="134" s="2" customFormat="1" ht="24.15" customHeight="1">
      <c r="A134" s="39"/>
      <c r="B134" s="40"/>
      <c r="C134" s="227" t="s">
        <v>87</v>
      </c>
      <c r="D134" s="227" t="s">
        <v>177</v>
      </c>
      <c r="E134" s="228" t="s">
        <v>2071</v>
      </c>
      <c r="F134" s="229" t="s">
        <v>2019</v>
      </c>
      <c r="G134" s="230" t="s">
        <v>303</v>
      </c>
      <c r="H134" s="231">
        <v>2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42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182</v>
      </c>
      <c r="AT134" s="238" t="s">
        <v>177</v>
      </c>
      <c r="AU134" s="238" t="s">
        <v>85</v>
      </c>
      <c r="AY134" s="18" t="s">
        <v>175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182</v>
      </c>
      <c r="BM134" s="238" t="s">
        <v>341</v>
      </c>
    </row>
    <row r="135" s="2" customFormat="1" ht="24.15" customHeight="1">
      <c r="A135" s="39"/>
      <c r="B135" s="40"/>
      <c r="C135" s="227" t="s">
        <v>192</v>
      </c>
      <c r="D135" s="227" t="s">
        <v>177</v>
      </c>
      <c r="E135" s="228" t="s">
        <v>2072</v>
      </c>
      <c r="F135" s="229" t="s">
        <v>2021</v>
      </c>
      <c r="G135" s="230" t="s">
        <v>303</v>
      </c>
      <c r="H135" s="231">
        <v>2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42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182</v>
      </c>
      <c r="AT135" s="238" t="s">
        <v>177</v>
      </c>
      <c r="AU135" s="238" t="s">
        <v>85</v>
      </c>
      <c r="AY135" s="18" t="s">
        <v>175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182</v>
      </c>
      <c r="BM135" s="238" t="s">
        <v>380</v>
      </c>
    </row>
    <row r="136" s="2" customFormat="1" ht="21.75" customHeight="1">
      <c r="A136" s="39"/>
      <c r="B136" s="40"/>
      <c r="C136" s="227" t="s">
        <v>182</v>
      </c>
      <c r="D136" s="227" t="s">
        <v>177</v>
      </c>
      <c r="E136" s="228" t="s">
        <v>2073</v>
      </c>
      <c r="F136" s="229" t="s">
        <v>2023</v>
      </c>
      <c r="G136" s="230" t="s">
        <v>303</v>
      </c>
      <c r="H136" s="231">
        <v>11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182</v>
      </c>
      <c r="AT136" s="238" t="s">
        <v>177</v>
      </c>
      <c r="AU136" s="238" t="s">
        <v>85</v>
      </c>
      <c r="AY136" s="18" t="s">
        <v>175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182</v>
      </c>
      <c r="BM136" s="238" t="s">
        <v>389</v>
      </c>
    </row>
    <row r="137" s="2" customFormat="1" ht="21.75" customHeight="1">
      <c r="A137" s="39"/>
      <c r="B137" s="40"/>
      <c r="C137" s="227" t="s">
        <v>211</v>
      </c>
      <c r="D137" s="227" t="s">
        <v>177</v>
      </c>
      <c r="E137" s="228" t="s">
        <v>2074</v>
      </c>
      <c r="F137" s="229" t="s">
        <v>2025</v>
      </c>
      <c r="G137" s="230" t="s">
        <v>303</v>
      </c>
      <c r="H137" s="231">
        <v>6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182</v>
      </c>
      <c r="AT137" s="238" t="s">
        <v>177</v>
      </c>
      <c r="AU137" s="238" t="s">
        <v>85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182</v>
      </c>
      <c r="BM137" s="238" t="s">
        <v>403</v>
      </c>
    </row>
    <row r="138" s="2" customFormat="1" ht="16.5" customHeight="1">
      <c r="A138" s="39"/>
      <c r="B138" s="40"/>
      <c r="C138" s="227" t="s">
        <v>220</v>
      </c>
      <c r="D138" s="227" t="s">
        <v>177</v>
      </c>
      <c r="E138" s="228" t="s">
        <v>2075</v>
      </c>
      <c r="F138" s="229" t="s">
        <v>2027</v>
      </c>
      <c r="G138" s="230" t="s">
        <v>1997</v>
      </c>
      <c r="H138" s="231">
        <v>10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182</v>
      </c>
      <c r="AT138" s="238" t="s">
        <v>177</v>
      </c>
      <c r="AU138" s="238" t="s">
        <v>85</v>
      </c>
      <c r="AY138" s="18" t="s">
        <v>175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182</v>
      </c>
      <c r="BM138" s="238" t="s">
        <v>413</v>
      </c>
    </row>
    <row r="139" s="2" customFormat="1" ht="16.5" customHeight="1">
      <c r="A139" s="39"/>
      <c r="B139" s="40"/>
      <c r="C139" s="227" t="s">
        <v>225</v>
      </c>
      <c r="D139" s="227" t="s">
        <v>177</v>
      </c>
      <c r="E139" s="228" t="s">
        <v>2076</v>
      </c>
      <c r="F139" s="229" t="s">
        <v>2029</v>
      </c>
      <c r="G139" s="230" t="s">
        <v>1997</v>
      </c>
      <c r="H139" s="231">
        <v>5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42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182</v>
      </c>
      <c r="AT139" s="238" t="s">
        <v>177</v>
      </c>
      <c r="AU139" s="238" t="s">
        <v>85</v>
      </c>
      <c r="AY139" s="18" t="s">
        <v>175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182</v>
      </c>
      <c r="BM139" s="238" t="s">
        <v>424</v>
      </c>
    </row>
    <row r="140" s="2" customFormat="1" ht="16.5" customHeight="1">
      <c r="A140" s="39"/>
      <c r="B140" s="40"/>
      <c r="C140" s="227" t="s">
        <v>230</v>
      </c>
      <c r="D140" s="227" t="s">
        <v>177</v>
      </c>
      <c r="E140" s="228" t="s">
        <v>2077</v>
      </c>
      <c r="F140" s="229" t="s">
        <v>2031</v>
      </c>
      <c r="G140" s="230" t="s">
        <v>1997</v>
      </c>
      <c r="H140" s="231">
        <v>1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177</v>
      </c>
      <c r="AU140" s="238" t="s">
        <v>85</v>
      </c>
      <c r="AY140" s="18" t="s">
        <v>175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182</v>
      </c>
      <c r="BM140" s="238" t="s">
        <v>436</v>
      </c>
    </row>
    <row r="141" s="2" customFormat="1" ht="16.5" customHeight="1">
      <c r="A141" s="39"/>
      <c r="B141" s="40"/>
      <c r="C141" s="227" t="s">
        <v>199</v>
      </c>
      <c r="D141" s="227" t="s">
        <v>177</v>
      </c>
      <c r="E141" s="228" t="s">
        <v>2078</v>
      </c>
      <c r="F141" s="229" t="s">
        <v>2033</v>
      </c>
      <c r="G141" s="230" t="s">
        <v>1997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182</v>
      </c>
      <c r="AT141" s="238" t="s">
        <v>177</v>
      </c>
      <c r="AU141" s="238" t="s">
        <v>85</v>
      </c>
      <c r="AY141" s="18" t="s">
        <v>175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182</v>
      </c>
      <c r="BM141" s="238" t="s">
        <v>444</v>
      </c>
    </row>
    <row r="142" s="2" customFormat="1" ht="16.5" customHeight="1">
      <c r="A142" s="39"/>
      <c r="B142" s="40"/>
      <c r="C142" s="227" t="s">
        <v>238</v>
      </c>
      <c r="D142" s="227" t="s">
        <v>177</v>
      </c>
      <c r="E142" s="228" t="s">
        <v>2079</v>
      </c>
      <c r="F142" s="229" t="s">
        <v>2035</v>
      </c>
      <c r="G142" s="230" t="s">
        <v>1997</v>
      </c>
      <c r="H142" s="231">
        <v>1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42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182</v>
      </c>
      <c r="AT142" s="238" t="s">
        <v>177</v>
      </c>
      <c r="AU142" s="238" t="s">
        <v>85</v>
      </c>
      <c r="AY142" s="18" t="s">
        <v>175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182</v>
      </c>
      <c r="BM142" s="238" t="s">
        <v>455</v>
      </c>
    </row>
    <row r="143" s="2" customFormat="1" ht="16.5" customHeight="1">
      <c r="A143" s="39"/>
      <c r="B143" s="40"/>
      <c r="C143" s="227" t="s">
        <v>262</v>
      </c>
      <c r="D143" s="227" t="s">
        <v>177</v>
      </c>
      <c r="E143" s="228" t="s">
        <v>2080</v>
      </c>
      <c r="F143" s="229" t="s">
        <v>2037</v>
      </c>
      <c r="G143" s="230" t="s">
        <v>1997</v>
      </c>
      <c r="H143" s="231">
        <v>1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42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182</v>
      </c>
      <c r="AT143" s="238" t="s">
        <v>177</v>
      </c>
      <c r="AU143" s="238" t="s">
        <v>85</v>
      </c>
      <c r="AY143" s="18" t="s">
        <v>175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182</v>
      </c>
      <c r="BM143" s="238" t="s">
        <v>473</v>
      </c>
    </row>
    <row r="144" s="2" customFormat="1" ht="16.5" customHeight="1">
      <c r="A144" s="39"/>
      <c r="B144" s="40"/>
      <c r="C144" s="227" t="s">
        <v>267</v>
      </c>
      <c r="D144" s="227" t="s">
        <v>177</v>
      </c>
      <c r="E144" s="228" t="s">
        <v>2081</v>
      </c>
      <c r="F144" s="229" t="s">
        <v>2039</v>
      </c>
      <c r="G144" s="230" t="s">
        <v>1997</v>
      </c>
      <c r="H144" s="231">
        <v>2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182</v>
      </c>
      <c r="AT144" s="238" t="s">
        <v>177</v>
      </c>
      <c r="AU144" s="238" t="s">
        <v>85</v>
      </c>
      <c r="AY144" s="18" t="s">
        <v>175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182</v>
      </c>
      <c r="BM144" s="238" t="s">
        <v>483</v>
      </c>
    </row>
    <row r="145" s="2" customFormat="1" ht="16.5" customHeight="1">
      <c r="A145" s="39"/>
      <c r="B145" s="40"/>
      <c r="C145" s="227" t="s">
        <v>276</v>
      </c>
      <c r="D145" s="227" t="s">
        <v>177</v>
      </c>
      <c r="E145" s="228" t="s">
        <v>2082</v>
      </c>
      <c r="F145" s="229" t="s">
        <v>2041</v>
      </c>
      <c r="G145" s="230" t="s">
        <v>1997</v>
      </c>
      <c r="H145" s="231">
        <v>1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182</v>
      </c>
      <c r="AT145" s="238" t="s">
        <v>177</v>
      </c>
      <c r="AU145" s="238" t="s">
        <v>85</v>
      </c>
      <c r="AY145" s="18" t="s">
        <v>175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182</v>
      </c>
      <c r="BM145" s="238" t="s">
        <v>494</v>
      </c>
    </row>
    <row r="146" s="2" customFormat="1" ht="16.5" customHeight="1">
      <c r="A146" s="39"/>
      <c r="B146" s="40"/>
      <c r="C146" s="227" t="s">
        <v>281</v>
      </c>
      <c r="D146" s="227" t="s">
        <v>177</v>
      </c>
      <c r="E146" s="228" t="s">
        <v>2083</v>
      </c>
      <c r="F146" s="229" t="s">
        <v>2043</v>
      </c>
      <c r="G146" s="230" t="s">
        <v>1997</v>
      </c>
      <c r="H146" s="231">
        <v>1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42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182</v>
      </c>
      <c r="AT146" s="238" t="s">
        <v>177</v>
      </c>
      <c r="AU146" s="238" t="s">
        <v>85</v>
      </c>
      <c r="AY146" s="18" t="s">
        <v>175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182</v>
      </c>
      <c r="BM146" s="238" t="s">
        <v>505</v>
      </c>
    </row>
    <row r="147" s="2" customFormat="1" ht="21.75" customHeight="1">
      <c r="A147" s="39"/>
      <c r="B147" s="40"/>
      <c r="C147" s="227" t="s">
        <v>8</v>
      </c>
      <c r="D147" s="227" t="s">
        <v>177</v>
      </c>
      <c r="E147" s="228" t="s">
        <v>2084</v>
      </c>
      <c r="F147" s="229" t="s">
        <v>2045</v>
      </c>
      <c r="G147" s="230" t="s">
        <v>303</v>
      </c>
      <c r="H147" s="231">
        <v>14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182</v>
      </c>
      <c r="AT147" s="238" t="s">
        <v>177</v>
      </c>
      <c r="AU147" s="238" t="s">
        <v>85</v>
      </c>
      <c r="AY147" s="18" t="s">
        <v>175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182</v>
      </c>
      <c r="BM147" s="238" t="s">
        <v>541</v>
      </c>
    </row>
    <row r="148" s="2" customFormat="1" ht="21.75" customHeight="1">
      <c r="A148" s="39"/>
      <c r="B148" s="40"/>
      <c r="C148" s="227" t="s">
        <v>295</v>
      </c>
      <c r="D148" s="227" t="s">
        <v>177</v>
      </c>
      <c r="E148" s="228" t="s">
        <v>2085</v>
      </c>
      <c r="F148" s="229" t="s">
        <v>2047</v>
      </c>
      <c r="G148" s="230" t="s">
        <v>303</v>
      </c>
      <c r="H148" s="231">
        <v>31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182</v>
      </c>
      <c r="AT148" s="238" t="s">
        <v>177</v>
      </c>
      <c r="AU148" s="238" t="s">
        <v>85</v>
      </c>
      <c r="AY148" s="18" t="s">
        <v>175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182</v>
      </c>
      <c r="BM148" s="238" t="s">
        <v>563</v>
      </c>
    </row>
    <row r="149" s="2" customFormat="1" ht="21.75" customHeight="1">
      <c r="A149" s="39"/>
      <c r="B149" s="40"/>
      <c r="C149" s="227" t="s">
        <v>300</v>
      </c>
      <c r="D149" s="227" t="s">
        <v>177</v>
      </c>
      <c r="E149" s="228" t="s">
        <v>2086</v>
      </c>
      <c r="F149" s="229" t="s">
        <v>2049</v>
      </c>
      <c r="G149" s="230" t="s">
        <v>303</v>
      </c>
      <c r="H149" s="231">
        <v>5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182</v>
      </c>
      <c r="AT149" s="238" t="s">
        <v>177</v>
      </c>
      <c r="AU149" s="238" t="s">
        <v>85</v>
      </c>
      <c r="AY149" s="18" t="s">
        <v>175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182</v>
      </c>
      <c r="BM149" s="238" t="s">
        <v>886</v>
      </c>
    </row>
    <row r="150" s="2" customFormat="1" ht="21.75" customHeight="1">
      <c r="A150" s="39"/>
      <c r="B150" s="40"/>
      <c r="C150" s="227" t="s">
        <v>307</v>
      </c>
      <c r="D150" s="227" t="s">
        <v>177</v>
      </c>
      <c r="E150" s="228" t="s">
        <v>2087</v>
      </c>
      <c r="F150" s="229" t="s">
        <v>2051</v>
      </c>
      <c r="G150" s="230" t="s">
        <v>303</v>
      </c>
      <c r="H150" s="231">
        <v>11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182</v>
      </c>
      <c r="AT150" s="238" t="s">
        <v>177</v>
      </c>
      <c r="AU150" s="238" t="s">
        <v>85</v>
      </c>
      <c r="AY150" s="18" t="s">
        <v>175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182</v>
      </c>
      <c r="BM150" s="238" t="s">
        <v>894</v>
      </c>
    </row>
    <row r="151" s="2" customFormat="1" ht="21.75" customHeight="1">
      <c r="A151" s="39"/>
      <c r="B151" s="40"/>
      <c r="C151" s="227" t="s">
        <v>314</v>
      </c>
      <c r="D151" s="227" t="s">
        <v>177</v>
      </c>
      <c r="E151" s="228" t="s">
        <v>2088</v>
      </c>
      <c r="F151" s="229" t="s">
        <v>2053</v>
      </c>
      <c r="G151" s="230" t="s">
        <v>303</v>
      </c>
      <c r="H151" s="231">
        <v>3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182</v>
      </c>
      <c r="AT151" s="238" t="s">
        <v>177</v>
      </c>
      <c r="AU151" s="238" t="s">
        <v>85</v>
      </c>
      <c r="AY151" s="18" t="s">
        <v>175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182</v>
      </c>
      <c r="BM151" s="238" t="s">
        <v>470</v>
      </c>
    </row>
    <row r="152" s="2" customFormat="1" ht="16.5" customHeight="1">
      <c r="A152" s="39"/>
      <c r="B152" s="40"/>
      <c r="C152" s="227" t="s">
        <v>319</v>
      </c>
      <c r="D152" s="227" t="s">
        <v>177</v>
      </c>
      <c r="E152" s="228" t="s">
        <v>2089</v>
      </c>
      <c r="F152" s="229" t="s">
        <v>2055</v>
      </c>
      <c r="G152" s="230" t="s">
        <v>303</v>
      </c>
      <c r="H152" s="231">
        <v>76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42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182</v>
      </c>
      <c r="AT152" s="238" t="s">
        <v>177</v>
      </c>
      <c r="AU152" s="238" t="s">
        <v>85</v>
      </c>
      <c r="AY152" s="18" t="s">
        <v>175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182</v>
      </c>
      <c r="BM152" s="238" t="s">
        <v>908</v>
      </c>
    </row>
    <row r="153" s="2" customFormat="1" ht="16.5" customHeight="1">
      <c r="A153" s="39"/>
      <c r="B153" s="40"/>
      <c r="C153" s="227" t="s">
        <v>7</v>
      </c>
      <c r="D153" s="227" t="s">
        <v>177</v>
      </c>
      <c r="E153" s="228" t="s">
        <v>2090</v>
      </c>
      <c r="F153" s="229" t="s">
        <v>2057</v>
      </c>
      <c r="G153" s="230" t="s">
        <v>508</v>
      </c>
      <c r="H153" s="231">
        <v>8.3000000000000007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182</v>
      </c>
      <c r="AT153" s="238" t="s">
        <v>177</v>
      </c>
      <c r="AU153" s="238" t="s">
        <v>85</v>
      </c>
      <c r="AY153" s="18" t="s">
        <v>175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182</v>
      </c>
      <c r="BM153" s="238" t="s">
        <v>918</v>
      </c>
    </row>
    <row r="154" s="2" customFormat="1" ht="16.5" customHeight="1">
      <c r="A154" s="39"/>
      <c r="B154" s="40"/>
      <c r="C154" s="227" t="s">
        <v>327</v>
      </c>
      <c r="D154" s="227" t="s">
        <v>177</v>
      </c>
      <c r="E154" s="228" t="s">
        <v>2091</v>
      </c>
      <c r="F154" s="229" t="s">
        <v>2092</v>
      </c>
      <c r="G154" s="230" t="s">
        <v>270</v>
      </c>
      <c r="H154" s="231">
        <v>1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182</v>
      </c>
      <c r="AT154" s="238" t="s">
        <v>177</v>
      </c>
      <c r="AU154" s="238" t="s">
        <v>85</v>
      </c>
      <c r="AY154" s="18" t="s">
        <v>175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182</v>
      </c>
      <c r="BM154" s="238" t="s">
        <v>2093</v>
      </c>
    </row>
    <row r="155" s="2" customFormat="1" ht="16.5" customHeight="1">
      <c r="A155" s="39"/>
      <c r="B155" s="40"/>
      <c r="C155" s="227" t="s">
        <v>333</v>
      </c>
      <c r="D155" s="227" t="s">
        <v>177</v>
      </c>
      <c r="E155" s="228" t="s">
        <v>2094</v>
      </c>
      <c r="F155" s="229" t="s">
        <v>2095</v>
      </c>
      <c r="G155" s="230" t="s">
        <v>270</v>
      </c>
      <c r="H155" s="231">
        <v>1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42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182</v>
      </c>
      <c r="AT155" s="238" t="s">
        <v>177</v>
      </c>
      <c r="AU155" s="238" t="s">
        <v>85</v>
      </c>
      <c r="AY155" s="18" t="s">
        <v>175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182</v>
      </c>
      <c r="BM155" s="238" t="s">
        <v>2096</v>
      </c>
    </row>
    <row r="156" s="2" customFormat="1" ht="16.5" customHeight="1">
      <c r="A156" s="39"/>
      <c r="B156" s="40"/>
      <c r="C156" s="227" t="s">
        <v>341</v>
      </c>
      <c r="D156" s="227" t="s">
        <v>177</v>
      </c>
      <c r="E156" s="228" t="s">
        <v>2097</v>
      </c>
      <c r="F156" s="229" t="s">
        <v>2098</v>
      </c>
      <c r="G156" s="230" t="s">
        <v>270</v>
      </c>
      <c r="H156" s="231">
        <v>1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42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182</v>
      </c>
      <c r="AT156" s="238" t="s">
        <v>177</v>
      </c>
      <c r="AU156" s="238" t="s">
        <v>85</v>
      </c>
      <c r="AY156" s="18" t="s">
        <v>175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182</v>
      </c>
      <c r="BM156" s="238" t="s">
        <v>2099</v>
      </c>
    </row>
    <row r="157" s="2" customFormat="1" ht="16.5" customHeight="1">
      <c r="A157" s="39"/>
      <c r="B157" s="40"/>
      <c r="C157" s="227" t="s">
        <v>375</v>
      </c>
      <c r="D157" s="227" t="s">
        <v>177</v>
      </c>
      <c r="E157" s="228" t="s">
        <v>2100</v>
      </c>
      <c r="F157" s="229" t="s">
        <v>2101</v>
      </c>
      <c r="G157" s="230" t="s">
        <v>270</v>
      </c>
      <c r="H157" s="231">
        <v>1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42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182</v>
      </c>
      <c r="AT157" s="238" t="s">
        <v>177</v>
      </c>
      <c r="AU157" s="238" t="s">
        <v>85</v>
      </c>
      <c r="AY157" s="18" t="s">
        <v>175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182</v>
      </c>
      <c r="BM157" s="238" t="s">
        <v>2102</v>
      </c>
    </row>
    <row r="158" s="2" customFormat="1" ht="16.5" customHeight="1">
      <c r="A158" s="39"/>
      <c r="B158" s="40"/>
      <c r="C158" s="227" t="s">
        <v>380</v>
      </c>
      <c r="D158" s="227" t="s">
        <v>177</v>
      </c>
      <c r="E158" s="228" t="s">
        <v>2103</v>
      </c>
      <c r="F158" s="229" t="s">
        <v>2104</v>
      </c>
      <c r="G158" s="230" t="s">
        <v>270</v>
      </c>
      <c r="H158" s="231">
        <v>1</v>
      </c>
      <c r="I158" s="232"/>
      <c r="J158" s="233">
        <f>ROUND(I158*H158,2)</f>
        <v>0</v>
      </c>
      <c r="K158" s="229" t="s">
        <v>1</v>
      </c>
      <c r="L158" s="45"/>
      <c r="M158" s="304" t="s">
        <v>1</v>
      </c>
      <c r="N158" s="305" t="s">
        <v>42</v>
      </c>
      <c r="O158" s="306"/>
      <c r="P158" s="307">
        <f>O158*H158</f>
        <v>0</v>
      </c>
      <c r="Q158" s="307">
        <v>0</v>
      </c>
      <c r="R158" s="307">
        <f>Q158*H158</f>
        <v>0</v>
      </c>
      <c r="S158" s="307">
        <v>0</v>
      </c>
      <c r="T158" s="30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182</v>
      </c>
      <c r="AT158" s="238" t="s">
        <v>177</v>
      </c>
      <c r="AU158" s="238" t="s">
        <v>85</v>
      </c>
      <c r="AY158" s="18" t="s">
        <v>175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182</v>
      </c>
      <c r="BM158" s="238" t="s">
        <v>2105</v>
      </c>
    </row>
    <row r="159" s="2" customFormat="1" ht="6.96" customHeight="1">
      <c r="A159" s="39"/>
      <c r="B159" s="67"/>
      <c r="C159" s="68"/>
      <c r="D159" s="68"/>
      <c r="E159" s="68"/>
      <c r="F159" s="68"/>
      <c r="G159" s="68"/>
      <c r="H159" s="68"/>
      <c r="I159" s="68"/>
      <c r="J159" s="68"/>
      <c r="K159" s="68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mophCyaRuiBYqEZLSSC8q0rIm3lwwWtErMzT9tDOMLI4UQK8eDOQspbzeeOftTEbRjCy0PQOuGiFYgqplLHc3w==" hashValue="BpI/ZzeRittBapBdCzbTQyeIypir0X4vn4cKTkPmyazKDHMAY0j1mgOTm7C7B/kxJiKbmqnXbGMXPiY3DiaW2A==" algorithmName="SHA-512" password="CC35"/>
  <autoFilter ref="C120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134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Administrativní zázemí VAK Rychnov nad Kněžnou</v>
      </c>
      <c r="F7" s="151"/>
      <c r="G7" s="151"/>
      <c r="H7" s="151"/>
      <c r="L7" s="21"/>
    </row>
    <row r="8" s="1" customFormat="1" ht="12" customHeight="1">
      <c r="B8" s="21"/>
      <c r="D8" s="151" t="s">
        <v>135</v>
      </c>
      <c r="L8" s="21"/>
    </row>
    <row r="9" s="2" customFormat="1" ht="16.5" customHeight="1">
      <c r="A9" s="39"/>
      <c r="B9" s="45"/>
      <c r="C9" s="39"/>
      <c r="D9" s="39"/>
      <c r="E9" s="152" t="s">
        <v>2106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1990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2107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34</v>
      </c>
      <c r="G14" s="39"/>
      <c r="H14" s="39"/>
      <c r="I14" s="151" t="s">
        <v>22</v>
      </c>
      <c r="J14" s="154" t="str">
        <f>'Rekapitulace stavby'!AN8</f>
        <v>15. 9. 2023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>Město Rychnov nad Kněžnou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>IRBOS s.r.o., Kostelec nad Orlicí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ROUND((SUM(BE122:BE191)),  2)</f>
        <v>0</v>
      </c>
      <c r="G35" s="39"/>
      <c r="H35" s="39"/>
      <c r="I35" s="165">
        <v>0.20999999999999999</v>
      </c>
      <c r="J35" s="164">
        <f>ROUND(((SUM(BE122:BE191))*I35),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ROUND((SUM(BF122:BF191)),  2)</f>
        <v>0</v>
      </c>
      <c r="G36" s="39"/>
      <c r="H36" s="39"/>
      <c r="I36" s="165">
        <v>0.14999999999999999</v>
      </c>
      <c r="J36" s="164">
        <f>ROUND(((SUM(BF122:BF191))*I36),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ROUND((SUM(BG122:BG191)),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ROUND((SUM(BH122:BH191)),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ROUND((SUM(BI122:BI191)),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Administrativní zázemí VAK Rychnov nad Kněžnou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2106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1990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07.1 - Instalace NN - dodávka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15. 9. 2023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Město Rychnov nad Kněžnou</v>
      </c>
      <c r="G93" s="41"/>
      <c r="H93" s="41"/>
      <c r="I93" s="33" t="s">
        <v>30</v>
      </c>
      <c r="J93" s="37" t="str">
        <f>E23</f>
        <v>IRBOS s.r.o., Kostelec nad Orlicí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138</v>
      </c>
      <c r="D96" s="186"/>
      <c r="E96" s="186"/>
      <c r="F96" s="186"/>
      <c r="G96" s="186"/>
      <c r="H96" s="186"/>
      <c r="I96" s="186"/>
      <c r="J96" s="187" t="s">
        <v>139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140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141</v>
      </c>
    </row>
    <row r="99" s="9" customFormat="1" ht="24.96" customHeight="1">
      <c r="A99" s="9"/>
      <c r="B99" s="189"/>
      <c r="C99" s="190"/>
      <c r="D99" s="191" t="s">
        <v>2108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2109</v>
      </c>
      <c r="E100" s="192"/>
      <c r="F100" s="192"/>
      <c r="G100" s="192"/>
      <c r="H100" s="192"/>
      <c r="I100" s="192"/>
      <c r="J100" s="193">
        <f>J128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160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4" t="str">
        <f>E7</f>
        <v>Administrativní zázemí VAK Rychnov nad Kněžnou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135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2106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1990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07.1 - Instalace NN - dodávka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 xml:space="preserve"> </v>
      </c>
      <c r="G116" s="41"/>
      <c r="H116" s="41"/>
      <c r="I116" s="33" t="s">
        <v>22</v>
      </c>
      <c r="J116" s="80" t="str">
        <f>IF(J14="","",J14)</f>
        <v>15. 9. 2023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E17</f>
        <v>Město Rychnov nad Kněžnou</v>
      </c>
      <c r="G118" s="41"/>
      <c r="H118" s="41"/>
      <c r="I118" s="33" t="s">
        <v>30</v>
      </c>
      <c r="J118" s="37" t="str">
        <f>E23</f>
        <v>IRBOS s.r.o., Kostelec nad Orlicí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33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161</v>
      </c>
      <c r="D121" s="203" t="s">
        <v>62</v>
      </c>
      <c r="E121" s="203" t="s">
        <v>58</v>
      </c>
      <c r="F121" s="203" t="s">
        <v>59</v>
      </c>
      <c r="G121" s="203" t="s">
        <v>162</v>
      </c>
      <c r="H121" s="203" t="s">
        <v>163</v>
      </c>
      <c r="I121" s="203" t="s">
        <v>164</v>
      </c>
      <c r="J121" s="203" t="s">
        <v>139</v>
      </c>
      <c r="K121" s="204" t="s">
        <v>165</v>
      </c>
      <c r="L121" s="205"/>
      <c r="M121" s="101" t="s">
        <v>1</v>
      </c>
      <c r="N121" s="102" t="s">
        <v>41</v>
      </c>
      <c r="O121" s="102" t="s">
        <v>166</v>
      </c>
      <c r="P121" s="102" t="s">
        <v>167</v>
      </c>
      <c r="Q121" s="102" t="s">
        <v>168</v>
      </c>
      <c r="R121" s="102" t="s">
        <v>169</v>
      </c>
      <c r="S121" s="102" t="s">
        <v>170</v>
      </c>
      <c r="T121" s="103" t="s">
        <v>171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172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P123+P128</f>
        <v>0</v>
      </c>
      <c r="Q122" s="105"/>
      <c r="R122" s="208">
        <f>R123+R128</f>
        <v>0</v>
      </c>
      <c r="S122" s="105"/>
      <c r="T122" s="209">
        <f>T123+T128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141</v>
      </c>
      <c r="BK122" s="210">
        <f>BK123+BK128</f>
        <v>0</v>
      </c>
    </row>
    <row r="123" s="12" customFormat="1" ht="25.92" customHeight="1">
      <c r="A123" s="12"/>
      <c r="B123" s="211"/>
      <c r="C123" s="212"/>
      <c r="D123" s="213" t="s">
        <v>76</v>
      </c>
      <c r="E123" s="214" t="s">
        <v>1993</v>
      </c>
      <c r="F123" s="214" t="s">
        <v>2110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SUM(P124:P127)</f>
        <v>0</v>
      </c>
      <c r="Q123" s="219"/>
      <c r="R123" s="220">
        <f>SUM(R124:R127)</f>
        <v>0</v>
      </c>
      <c r="S123" s="219"/>
      <c r="T123" s="221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85</v>
      </c>
      <c r="AT123" s="223" t="s">
        <v>76</v>
      </c>
      <c r="AU123" s="223" t="s">
        <v>77</v>
      </c>
      <c r="AY123" s="222" t="s">
        <v>175</v>
      </c>
      <c r="BK123" s="224">
        <f>SUM(BK124:BK127)</f>
        <v>0</v>
      </c>
    </row>
    <row r="124" s="2" customFormat="1" ht="37.8" customHeight="1">
      <c r="A124" s="39"/>
      <c r="B124" s="40"/>
      <c r="C124" s="227" t="s">
        <v>85</v>
      </c>
      <c r="D124" s="227" t="s">
        <v>177</v>
      </c>
      <c r="E124" s="228" t="s">
        <v>2111</v>
      </c>
      <c r="F124" s="229" t="s">
        <v>2112</v>
      </c>
      <c r="G124" s="230" t="s">
        <v>1997</v>
      </c>
      <c r="H124" s="231">
        <v>1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182</v>
      </c>
      <c r="AT124" s="238" t="s">
        <v>177</v>
      </c>
      <c r="AU124" s="238" t="s">
        <v>85</v>
      </c>
      <c r="AY124" s="18" t="s">
        <v>175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182</v>
      </c>
      <c r="BM124" s="238" t="s">
        <v>87</v>
      </c>
    </row>
    <row r="125" s="2" customFormat="1" ht="76.35" customHeight="1">
      <c r="A125" s="39"/>
      <c r="B125" s="40"/>
      <c r="C125" s="227" t="s">
        <v>87</v>
      </c>
      <c r="D125" s="227" t="s">
        <v>177</v>
      </c>
      <c r="E125" s="228" t="s">
        <v>2113</v>
      </c>
      <c r="F125" s="229" t="s">
        <v>2114</v>
      </c>
      <c r="G125" s="230" t="s">
        <v>1997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182</v>
      </c>
      <c r="AT125" s="238" t="s">
        <v>177</v>
      </c>
      <c r="AU125" s="238" t="s">
        <v>85</v>
      </c>
      <c r="AY125" s="18" t="s">
        <v>175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182</v>
      </c>
      <c r="BM125" s="238" t="s">
        <v>182</v>
      </c>
    </row>
    <row r="126" s="2" customFormat="1" ht="78" customHeight="1">
      <c r="A126" s="39"/>
      <c r="B126" s="40"/>
      <c r="C126" s="227" t="s">
        <v>192</v>
      </c>
      <c r="D126" s="227" t="s">
        <v>177</v>
      </c>
      <c r="E126" s="228" t="s">
        <v>2115</v>
      </c>
      <c r="F126" s="229" t="s">
        <v>2116</v>
      </c>
      <c r="G126" s="230" t="s">
        <v>1997</v>
      </c>
      <c r="H126" s="231">
        <v>1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42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182</v>
      </c>
      <c r="AT126" s="238" t="s">
        <v>177</v>
      </c>
      <c r="AU126" s="238" t="s">
        <v>85</v>
      </c>
      <c r="AY126" s="18" t="s">
        <v>175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182</v>
      </c>
      <c r="BM126" s="238" t="s">
        <v>220</v>
      </c>
    </row>
    <row r="127" s="2" customFormat="1" ht="16.5" customHeight="1">
      <c r="A127" s="39"/>
      <c r="B127" s="40"/>
      <c r="C127" s="227" t="s">
        <v>182</v>
      </c>
      <c r="D127" s="227" t="s">
        <v>177</v>
      </c>
      <c r="E127" s="228" t="s">
        <v>2117</v>
      </c>
      <c r="F127" s="229" t="s">
        <v>2118</v>
      </c>
      <c r="G127" s="230" t="s">
        <v>1997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182</v>
      </c>
      <c r="AT127" s="238" t="s">
        <v>177</v>
      </c>
      <c r="AU127" s="238" t="s">
        <v>85</v>
      </c>
      <c r="AY127" s="18" t="s">
        <v>175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182</v>
      </c>
      <c r="BM127" s="238" t="s">
        <v>230</v>
      </c>
    </row>
    <row r="128" s="12" customFormat="1" ht="25.92" customHeight="1">
      <c r="A128" s="12"/>
      <c r="B128" s="211"/>
      <c r="C128" s="212"/>
      <c r="D128" s="213" t="s">
        <v>76</v>
      </c>
      <c r="E128" s="214" t="s">
        <v>2119</v>
      </c>
      <c r="F128" s="214" t="s">
        <v>2120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SUM(P129:P191)</f>
        <v>0</v>
      </c>
      <c r="Q128" s="219"/>
      <c r="R128" s="220">
        <f>SUM(R129:R191)</f>
        <v>0</v>
      </c>
      <c r="S128" s="219"/>
      <c r="T128" s="221">
        <f>SUM(T129:T191)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85</v>
      </c>
      <c r="AT128" s="223" t="s">
        <v>76</v>
      </c>
      <c r="AU128" s="223" t="s">
        <v>77</v>
      </c>
      <c r="AY128" s="222" t="s">
        <v>175</v>
      </c>
      <c r="BK128" s="224">
        <f>SUM(BK129:BK191)</f>
        <v>0</v>
      </c>
    </row>
    <row r="129" s="2" customFormat="1" ht="37.8" customHeight="1">
      <c r="A129" s="39"/>
      <c r="B129" s="40"/>
      <c r="C129" s="227" t="s">
        <v>85</v>
      </c>
      <c r="D129" s="227" t="s">
        <v>177</v>
      </c>
      <c r="E129" s="228" t="s">
        <v>2121</v>
      </c>
      <c r="F129" s="229" t="s">
        <v>2122</v>
      </c>
      <c r="G129" s="230" t="s">
        <v>1997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182</v>
      </c>
      <c r="AT129" s="238" t="s">
        <v>177</v>
      </c>
      <c r="AU129" s="238" t="s">
        <v>85</v>
      </c>
      <c r="AY129" s="18" t="s">
        <v>175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182</v>
      </c>
      <c r="BM129" s="238" t="s">
        <v>238</v>
      </c>
    </row>
    <row r="130" s="2" customFormat="1" ht="24.15" customHeight="1">
      <c r="A130" s="39"/>
      <c r="B130" s="40"/>
      <c r="C130" s="227" t="s">
        <v>87</v>
      </c>
      <c r="D130" s="227" t="s">
        <v>177</v>
      </c>
      <c r="E130" s="228" t="s">
        <v>2123</v>
      </c>
      <c r="F130" s="229" t="s">
        <v>2124</v>
      </c>
      <c r="G130" s="230" t="s">
        <v>1997</v>
      </c>
      <c r="H130" s="231">
        <v>1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177</v>
      </c>
      <c r="AU130" s="238" t="s">
        <v>85</v>
      </c>
      <c r="AY130" s="18" t="s">
        <v>175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182</v>
      </c>
      <c r="BM130" s="238" t="s">
        <v>267</v>
      </c>
    </row>
    <row r="131" s="2" customFormat="1" ht="16.5" customHeight="1">
      <c r="A131" s="39"/>
      <c r="B131" s="40"/>
      <c r="C131" s="227" t="s">
        <v>192</v>
      </c>
      <c r="D131" s="227" t="s">
        <v>177</v>
      </c>
      <c r="E131" s="228" t="s">
        <v>2125</v>
      </c>
      <c r="F131" s="229" t="s">
        <v>2126</v>
      </c>
      <c r="G131" s="230" t="s">
        <v>1997</v>
      </c>
      <c r="H131" s="231">
        <v>11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182</v>
      </c>
      <c r="AT131" s="238" t="s">
        <v>177</v>
      </c>
      <c r="AU131" s="238" t="s">
        <v>85</v>
      </c>
      <c r="AY131" s="18" t="s">
        <v>175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182</v>
      </c>
      <c r="BM131" s="238" t="s">
        <v>281</v>
      </c>
    </row>
    <row r="132" s="2" customFormat="1" ht="16.5" customHeight="1">
      <c r="A132" s="39"/>
      <c r="B132" s="40"/>
      <c r="C132" s="227" t="s">
        <v>182</v>
      </c>
      <c r="D132" s="227" t="s">
        <v>177</v>
      </c>
      <c r="E132" s="228" t="s">
        <v>2127</v>
      </c>
      <c r="F132" s="229" t="s">
        <v>2128</v>
      </c>
      <c r="G132" s="230" t="s">
        <v>1997</v>
      </c>
      <c r="H132" s="231">
        <v>11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177</v>
      </c>
      <c r="AU132" s="238" t="s">
        <v>85</v>
      </c>
      <c r="AY132" s="18" t="s">
        <v>175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182</v>
      </c>
      <c r="BM132" s="238" t="s">
        <v>295</v>
      </c>
    </row>
    <row r="133" s="2" customFormat="1" ht="16.5" customHeight="1">
      <c r="A133" s="39"/>
      <c r="B133" s="40"/>
      <c r="C133" s="227" t="s">
        <v>211</v>
      </c>
      <c r="D133" s="227" t="s">
        <v>177</v>
      </c>
      <c r="E133" s="228" t="s">
        <v>2129</v>
      </c>
      <c r="F133" s="229" t="s">
        <v>2130</v>
      </c>
      <c r="G133" s="230" t="s">
        <v>1997</v>
      </c>
      <c r="H133" s="231">
        <v>3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42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182</v>
      </c>
      <c r="AT133" s="238" t="s">
        <v>177</v>
      </c>
      <c r="AU133" s="238" t="s">
        <v>85</v>
      </c>
      <c r="AY133" s="18" t="s">
        <v>175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182</v>
      </c>
      <c r="BM133" s="238" t="s">
        <v>307</v>
      </c>
    </row>
    <row r="134" s="2" customFormat="1" ht="16.5" customHeight="1">
      <c r="A134" s="39"/>
      <c r="B134" s="40"/>
      <c r="C134" s="227" t="s">
        <v>220</v>
      </c>
      <c r="D134" s="227" t="s">
        <v>177</v>
      </c>
      <c r="E134" s="228" t="s">
        <v>2131</v>
      </c>
      <c r="F134" s="229" t="s">
        <v>2132</v>
      </c>
      <c r="G134" s="230" t="s">
        <v>1997</v>
      </c>
      <c r="H134" s="231">
        <v>1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42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182</v>
      </c>
      <c r="AT134" s="238" t="s">
        <v>177</v>
      </c>
      <c r="AU134" s="238" t="s">
        <v>85</v>
      </c>
      <c r="AY134" s="18" t="s">
        <v>175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182</v>
      </c>
      <c r="BM134" s="238" t="s">
        <v>319</v>
      </c>
    </row>
    <row r="135" s="2" customFormat="1" ht="37.8" customHeight="1">
      <c r="A135" s="39"/>
      <c r="B135" s="40"/>
      <c r="C135" s="227" t="s">
        <v>230</v>
      </c>
      <c r="D135" s="227" t="s">
        <v>177</v>
      </c>
      <c r="E135" s="228" t="s">
        <v>2133</v>
      </c>
      <c r="F135" s="229" t="s">
        <v>2134</v>
      </c>
      <c r="G135" s="230" t="s">
        <v>1997</v>
      </c>
      <c r="H135" s="231">
        <v>9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42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182</v>
      </c>
      <c r="AT135" s="238" t="s">
        <v>177</v>
      </c>
      <c r="AU135" s="238" t="s">
        <v>85</v>
      </c>
      <c r="AY135" s="18" t="s">
        <v>175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182</v>
      </c>
      <c r="BM135" s="238" t="s">
        <v>327</v>
      </c>
    </row>
    <row r="136" s="2" customFormat="1" ht="37.8" customHeight="1">
      <c r="A136" s="39"/>
      <c r="B136" s="40"/>
      <c r="C136" s="227" t="s">
        <v>199</v>
      </c>
      <c r="D136" s="227" t="s">
        <v>177</v>
      </c>
      <c r="E136" s="228" t="s">
        <v>2135</v>
      </c>
      <c r="F136" s="229" t="s">
        <v>2136</v>
      </c>
      <c r="G136" s="230" t="s">
        <v>1997</v>
      </c>
      <c r="H136" s="231">
        <v>12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182</v>
      </c>
      <c r="AT136" s="238" t="s">
        <v>177</v>
      </c>
      <c r="AU136" s="238" t="s">
        <v>85</v>
      </c>
      <c r="AY136" s="18" t="s">
        <v>175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182</v>
      </c>
      <c r="BM136" s="238" t="s">
        <v>341</v>
      </c>
    </row>
    <row r="137" s="2" customFormat="1" ht="37.8" customHeight="1">
      <c r="A137" s="39"/>
      <c r="B137" s="40"/>
      <c r="C137" s="227" t="s">
        <v>238</v>
      </c>
      <c r="D137" s="227" t="s">
        <v>177</v>
      </c>
      <c r="E137" s="228" t="s">
        <v>2137</v>
      </c>
      <c r="F137" s="229" t="s">
        <v>2138</v>
      </c>
      <c r="G137" s="230" t="s">
        <v>1997</v>
      </c>
      <c r="H137" s="231">
        <v>52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182</v>
      </c>
      <c r="AT137" s="238" t="s">
        <v>177</v>
      </c>
      <c r="AU137" s="238" t="s">
        <v>85</v>
      </c>
      <c r="AY137" s="18" t="s">
        <v>175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182</v>
      </c>
      <c r="BM137" s="238" t="s">
        <v>380</v>
      </c>
    </row>
    <row r="138" s="2" customFormat="1" ht="37.8" customHeight="1">
      <c r="A138" s="39"/>
      <c r="B138" s="40"/>
      <c r="C138" s="227" t="s">
        <v>262</v>
      </c>
      <c r="D138" s="227" t="s">
        <v>177</v>
      </c>
      <c r="E138" s="228" t="s">
        <v>2139</v>
      </c>
      <c r="F138" s="229" t="s">
        <v>2140</v>
      </c>
      <c r="G138" s="230" t="s">
        <v>1997</v>
      </c>
      <c r="H138" s="231">
        <v>2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182</v>
      </c>
      <c r="AT138" s="238" t="s">
        <v>177</v>
      </c>
      <c r="AU138" s="238" t="s">
        <v>85</v>
      </c>
      <c r="AY138" s="18" t="s">
        <v>175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182</v>
      </c>
      <c r="BM138" s="238" t="s">
        <v>389</v>
      </c>
    </row>
    <row r="139" s="2" customFormat="1" ht="37.8" customHeight="1">
      <c r="A139" s="39"/>
      <c r="B139" s="40"/>
      <c r="C139" s="227" t="s">
        <v>267</v>
      </c>
      <c r="D139" s="227" t="s">
        <v>177</v>
      </c>
      <c r="E139" s="228" t="s">
        <v>2141</v>
      </c>
      <c r="F139" s="229" t="s">
        <v>2142</v>
      </c>
      <c r="G139" s="230" t="s">
        <v>1997</v>
      </c>
      <c r="H139" s="231">
        <v>5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42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182</v>
      </c>
      <c r="AT139" s="238" t="s">
        <v>177</v>
      </c>
      <c r="AU139" s="238" t="s">
        <v>85</v>
      </c>
      <c r="AY139" s="18" t="s">
        <v>175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182</v>
      </c>
      <c r="BM139" s="238" t="s">
        <v>403</v>
      </c>
    </row>
    <row r="140" s="2" customFormat="1" ht="37.8" customHeight="1">
      <c r="A140" s="39"/>
      <c r="B140" s="40"/>
      <c r="C140" s="227" t="s">
        <v>276</v>
      </c>
      <c r="D140" s="227" t="s">
        <v>177</v>
      </c>
      <c r="E140" s="228" t="s">
        <v>2143</v>
      </c>
      <c r="F140" s="229" t="s">
        <v>2144</v>
      </c>
      <c r="G140" s="230" t="s">
        <v>1997</v>
      </c>
      <c r="H140" s="231">
        <v>14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177</v>
      </c>
      <c r="AU140" s="238" t="s">
        <v>85</v>
      </c>
      <c r="AY140" s="18" t="s">
        <v>175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182</v>
      </c>
      <c r="BM140" s="238" t="s">
        <v>413</v>
      </c>
    </row>
    <row r="141" s="2" customFormat="1" ht="37.8" customHeight="1">
      <c r="A141" s="39"/>
      <c r="B141" s="40"/>
      <c r="C141" s="227" t="s">
        <v>281</v>
      </c>
      <c r="D141" s="227" t="s">
        <v>177</v>
      </c>
      <c r="E141" s="228" t="s">
        <v>2145</v>
      </c>
      <c r="F141" s="229" t="s">
        <v>2146</v>
      </c>
      <c r="G141" s="230" t="s">
        <v>1997</v>
      </c>
      <c r="H141" s="231">
        <v>3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182</v>
      </c>
      <c r="AT141" s="238" t="s">
        <v>177</v>
      </c>
      <c r="AU141" s="238" t="s">
        <v>85</v>
      </c>
      <c r="AY141" s="18" t="s">
        <v>175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182</v>
      </c>
      <c r="BM141" s="238" t="s">
        <v>424</v>
      </c>
    </row>
    <row r="142" s="2" customFormat="1" ht="21.75" customHeight="1">
      <c r="A142" s="39"/>
      <c r="B142" s="40"/>
      <c r="C142" s="227" t="s">
        <v>8</v>
      </c>
      <c r="D142" s="227" t="s">
        <v>177</v>
      </c>
      <c r="E142" s="228" t="s">
        <v>2147</v>
      </c>
      <c r="F142" s="229" t="s">
        <v>2148</v>
      </c>
      <c r="G142" s="230" t="s">
        <v>1997</v>
      </c>
      <c r="H142" s="231">
        <v>7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42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182</v>
      </c>
      <c r="AT142" s="238" t="s">
        <v>177</v>
      </c>
      <c r="AU142" s="238" t="s">
        <v>85</v>
      </c>
      <c r="AY142" s="18" t="s">
        <v>175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182</v>
      </c>
      <c r="BM142" s="238" t="s">
        <v>436</v>
      </c>
    </row>
    <row r="143" s="2" customFormat="1" ht="24.15" customHeight="1">
      <c r="A143" s="39"/>
      <c r="B143" s="40"/>
      <c r="C143" s="227" t="s">
        <v>295</v>
      </c>
      <c r="D143" s="227" t="s">
        <v>177</v>
      </c>
      <c r="E143" s="228" t="s">
        <v>2149</v>
      </c>
      <c r="F143" s="229" t="s">
        <v>2150</v>
      </c>
      <c r="G143" s="230" t="s">
        <v>1997</v>
      </c>
      <c r="H143" s="231">
        <v>4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42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182</v>
      </c>
      <c r="AT143" s="238" t="s">
        <v>177</v>
      </c>
      <c r="AU143" s="238" t="s">
        <v>85</v>
      </c>
      <c r="AY143" s="18" t="s">
        <v>175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182</v>
      </c>
      <c r="BM143" s="238" t="s">
        <v>444</v>
      </c>
    </row>
    <row r="144" s="2" customFormat="1" ht="16.5" customHeight="1">
      <c r="A144" s="39"/>
      <c r="B144" s="40"/>
      <c r="C144" s="227" t="s">
        <v>300</v>
      </c>
      <c r="D144" s="227" t="s">
        <v>177</v>
      </c>
      <c r="E144" s="228" t="s">
        <v>2151</v>
      </c>
      <c r="F144" s="229" t="s">
        <v>2152</v>
      </c>
      <c r="G144" s="230" t="s">
        <v>1997</v>
      </c>
      <c r="H144" s="231">
        <v>17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182</v>
      </c>
      <c r="AT144" s="238" t="s">
        <v>177</v>
      </c>
      <c r="AU144" s="238" t="s">
        <v>85</v>
      </c>
      <c r="AY144" s="18" t="s">
        <v>175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182</v>
      </c>
      <c r="BM144" s="238" t="s">
        <v>455</v>
      </c>
    </row>
    <row r="145" s="2" customFormat="1" ht="16.5" customHeight="1">
      <c r="A145" s="39"/>
      <c r="B145" s="40"/>
      <c r="C145" s="227" t="s">
        <v>307</v>
      </c>
      <c r="D145" s="227" t="s">
        <v>177</v>
      </c>
      <c r="E145" s="228" t="s">
        <v>2153</v>
      </c>
      <c r="F145" s="229" t="s">
        <v>2154</v>
      </c>
      <c r="G145" s="230" t="s">
        <v>1997</v>
      </c>
      <c r="H145" s="231">
        <v>8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182</v>
      </c>
      <c r="AT145" s="238" t="s">
        <v>177</v>
      </c>
      <c r="AU145" s="238" t="s">
        <v>85</v>
      </c>
      <c r="AY145" s="18" t="s">
        <v>175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182</v>
      </c>
      <c r="BM145" s="238" t="s">
        <v>473</v>
      </c>
    </row>
    <row r="146" s="2" customFormat="1" ht="16.5" customHeight="1">
      <c r="A146" s="39"/>
      <c r="B146" s="40"/>
      <c r="C146" s="227" t="s">
        <v>314</v>
      </c>
      <c r="D146" s="227" t="s">
        <v>177</v>
      </c>
      <c r="E146" s="228" t="s">
        <v>2155</v>
      </c>
      <c r="F146" s="229" t="s">
        <v>2156</v>
      </c>
      <c r="G146" s="230" t="s">
        <v>1997</v>
      </c>
      <c r="H146" s="231">
        <v>14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42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182</v>
      </c>
      <c r="AT146" s="238" t="s">
        <v>177</v>
      </c>
      <c r="AU146" s="238" t="s">
        <v>85</v>
      </c>
      <c r="AY146" s="18" t="s">
        <v>175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182</v>
      </c>
      <c r="BM146" s="238" t="s">
        <v>483</v>
      </c>
    </row>
    <row r="147" s="2" customFormat="1" ht="16.5" customHeight="1">
      <c r="A147" s="39"/>
      <c r="B147" s="40"/>
      <c r="C147" s="227" t="s">
        <v>319</v>
      </c>
      <c r="D147" s="227" t="s">
        <v>177</v>
      </c>
      <c r="E147" s="228" t="s">
        <v>2157</v>
      </c>
      <c r="F147" s="229" t="s">
        <v>2158</v>
      </c>
      <c r="G147" s="230" t="s">
        <v>1997</v>
      </c>
      <c r="H147" s="231">
        <v>2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182</v>
      </c>
      <c r="AT147" s="238" t="s">
        <v>177</v>
      </c>
      <c r="AU147" s="238" t="s">
        <v>85</v>
      </c>
      <c r="AY147" s="18" t="s">
        <v>175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182</v>
      </c>
      <c r="BM147" s="238" t="s">
        <v>494</v>
      </c>
    </row>
    <row r="148" s="2" customFormat="1" ht="16.5" customHeight="1">
      <c r="A148" s="39"/>
      <c r="B148" s="40"/>
      <c r="C148" s="227" t="s">
        <v>7</v>
      </c>
      <c r="D148" s="227" t="s">
        <v>177</v>
      </c>
      <c r="E148" s="228" t="s">
        <v>2159</v>
      </c>
      <c r="F148" s="229" t="s">
        <v>2160</v>
      </c>
      <c r="G148" s="230" t="s">
        <v>1997</v>
      </c>
      <c r="H148" s="231">
        <v>2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182</v>
      </c>
      <c r="AT148" s="238" t="s">
        <v>177</v>
      </c>
      <c r="AU148" s="238" t="s">
        <v>85</v>
      </c>
      <c r="AY148" s="18" t="s">
        <v>175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182</v>
      </c>
      <c r="BM148" s="238" t="s">
        <v>505</v>
      </c>
    </row>
    <row r="149" s="2" customFormat="1" ht="37.8" customHeight="1">
      <c r="A149" s="39"/>
      <c r="B149" s="40"/>
      <c r="C149" s="227" t="s">
        <v>327</v>
      </c>
      <c r="D149" s="227" t="s">
        <v>177</v>
      </c>
      <c r="E149" s="228" t="s">
        <v>2161</v>
      </c>
      <c r="F149" s="229" t="s">
        <v>2162</v>
      </c>
      <c r="G149" s="230" t="s">
        <v>1997</v>
      </c>
      <c r="H149" s="231">
        <v>11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182</v>
      </c>
      <c r="AT149" s="238" t="s">
        <v>177</v>
      </c>
      <c r="AU149" s="238" t="s">
        <v>85</v>
      </c>
      <c r="AY149" s="18" t="s">
        <v>175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182</v>
      </c>
      <c r="BM149" s="238" t="s">
        <v>541</v>
      </c>
    </row>
    <row r="150" s="2" customFormat="1" ht="16.5" customHeight="1">
      <c r="A150" s="39"/>
      <c r="B150" s="40"/>
      <c r="C150" s="227" t="s">
        <v>333</v>
      </c>
      <c r="D150" s="227" t="s">
        <v>177</v>
      </c>
      <c r="E150" s="228" t="s">
        <v>2163</v>
      </c>
      <c r="F150" s="229" t="s">
        <v>2164</v>
      </c>
      <c r="G150" s="230" t="s">
        <v>1997</v>
      </c>
      <c r="H150" s="231">
        <v>26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182</v>
      </c>
      <c r="AT150" s="238" t="s">
        <v>177</v>
      </c>
      <c r="AU150" s="238" t="s">
        <v>85</v>
      </c>
      <c r="AY150" s="18" t="s">
        <v>175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182</v>
      </c>
      <c r="BM150" s="238" t="s">
        <v>563</v>
      </c>
    </row>
    <row r="151" s="2" customFormat="1" ht="16.5" customHeight="1">
      <c r="A151" s="39"/>
      <c r="B151" s="40"/>
      <c r="C151" s="227" t="s">
        <v>341</v>
      </c>
      <c r="D151" s="227" t="s">
        <v>177</v>
      </c>
      <c r="E151" s="228" t="s">
        <v>2165</v>
      </c>
      <c r="F151" s="229" t="s">
        <v>2166</v>
      </c>
      <c r="G151" s="230" t="s">
        <v>1997</v>
      </c>
      <c r="H151" s="231">
        <v>2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182</v>
      </c>
      <c r="AT151" s="238" t="s">
        <v>177</v>
      </c>
      <c r="AU151" s="238" t="s">
        <v>85</v>
      </c>
      <c r="AY151" s="18" t="s">
        <v>175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182</v>
      </c>
      <c r="BM151" s="238" t="s">
        <v>886</v>
      </c>
    </row>
    <row r="152" s="2" customFormat="1" ht="16.5" customHeight="1">
      <c r="A152" s="39"/>
      <c r="B152" s="40"/>
      <c r="C152" s="227" t="s">
        <v>375</v>
      </c>
      <c r="D152" s="227" t="s">
        <v>177</v>
      </c>
      <c r="E152" s="228" t="s">
        <v>2167</v>
      </c>
      <c r="F152" s="229" t="s">
        <v>2168</v>
      </c>
      <c r="G152" s="230" t="s">
        <v>1997</v>
      </c>
      <c r="H152" s="231">
        <v>2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42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182</v>
      </c>
      <c r="AT152" s="238" t="s">
        <v>177</v>
      </c>
      <c r="AU152" s="238" t="s">
        <v>85</v>
      </c>
      <c r="AY152" s="18" t="s">
        <v>175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182</v>
      </c>
      <c r="BM152" s="238" t="s">
        <v>894</v>
      </c>
    </row>
    <row r="153" s="2" customFormat="1" ht="24.15" customHeight="1">
      <c r="A153" s="39"/>
      <c r="B153" s="40"/>
      <c r="C153" s="227" t="s">
        <v>380</v>
      </c>
      <c r="D153" s="227" t="s">
        <v>177</v>
      </c>
      <c r="E153" s="228" t="s">
        <v>2169</v>
      </c>
      <c r="F153" s="229" t="s">
        <v>2170</v>
      </c>
      <c r="G153" s="230" t="s">
        <v>1997</v>
      </c>
      <c r="H153" s="231">
        <v>13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182</v>
      </c>
      <c r="AT153" s="238" t="s">
        <v>177</v>
      </c>
      <c r="AU153" s="238" t="s">
        <v>85</v>
      </c>
      <c r="AY153" s="18" t="s">
        <v>175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182</v>
      </c>
      <c r="BM153" s="238" t="s">
        <v>470</v>
      </c>
    </row>
    <row r="154" s="2" customFormat="1" ht="24.15" customHeight="1">
      <c r="A154" s="39"/>
      <c r="B154" s="40"/>
      <c r="C154" s="227" t="s">
        <v>384</v>
      </c>
      <c r="D154" s="227" t="s">
        <v>177</v>
      </c>
      <c r="E154" s="228" t="s">
        <v>2171</v>
      </c>
      <c r="F154" s="229" t="s">
        <v>2172</v>
      </c>
      <c r="G154" s="230" t="s">
        <v>1997</v>
      </c>
      <c r="H154" s="231">
        <v>16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182</v>
      </c>
      <c r="AT154" s="238" t="s">
        <v>177</v>
      </c>
      <c r="AU154" s="238" t="s">
        <v>85</v>
      </c>
      <c r="AY154" s="18" t="s">
        <v>175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182</v>
      </c>
      <c r="BM154" s="238" t="s">
        <v>908</v>
      </c>
    </row>
    <row r="155" s="2" customFormat="1" ht="16.5" customHeight="1">
      <c r="A155" s="39"/>
      <c r="B155" s="40"/>
      <c r="C155" s="227" t="s">
        <v>389</v>
      </c>
      <c r="D155" s="227" t="s">
        <v>177</v>
      </c>
      <c r="E155" s="228" t="s">
        <v>2173</v>
      </c>
      <c r="F155" s="229" t="s">
        <v>2174</v>
      </c>
      <c r="G155" s="230" t="s">
        <v>1997</v>
      </c>
      <c r="H155" s="231">
        <v>60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42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182</v>
      </c>
      <c r="AT155" s="238" t="s">
        <v>177</v>
      </c>
      <c r="AU155" s="238" t="s">
        <v>85</v>
      </c>
      <c r="AY155" s="18" t="s">
        <v>175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182</v>
      </c>
      <c r="BM155" s="238" t="s">
        <v>918</v>
      </c>
    </row>
    <row r="156" s="2" customFormat="1" ht="37.8" customHeight="1">
      <c r="A156" s="39"/>
      <c r="B156" s="40"/>
      <c r="C156" s="227" t="s">
        <v>394</v>
      </c>
      <c r="D156" s="227" t="s">
        <v>177</v>
      </c>
      <c r="E156" s="228" t="s">
        <v>2175</v>
      </c>
      <c r="F156" s="229" t="s">
        <v>2176</v>
      </c>
      <c r="G156" s="230" t="s">
        <v>1997</v>
      </c>
      <c r="H156" s="231">
        <v>12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42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182</v>
      </c>
      <c r="AT156" s="238" t="s">
        <v>177</v>
      </c>
      <c r="AU156" s="238" t="s">
        <v>85</v>
      </c>
      <c r="AY156" s="18" t="s">
        <v>175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182</v>
      </c>
      <c r="BM156" s="238" t="s">
        <v>929</v>
      </c>
    </row>
    <row r="157" s="2" customFormat="1" ht="16.5" customHeight="1">
      <c r="A157" s="39"/>
      <c r="B157" s="40"/>
      <c r="C157" s="227" t="s">
        <v>403</v>
      </c>
      <c r="D157" s="227" t="s">
        <v>177</v>
      </c>
      <c r="E157" s="228" t="s">
        <v>2177</v>
      </c>
      <c r="F157" s="229" t="s">
        <v>2178</v>
      </c>
      <c r="G157" s="230" t="s">
        <v>1997</v>
      </c>
      <c r="H157" s="231">
        <v>25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42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182</v>
      </c>
      <c r="AT157" s="238" t="s">
        <v>177</v>
      </c>
      <c r="AU157" s="238" t="s">
        <v>85</v>
      </c>
      <c r="AY157" s="18" t="s">
        <v>175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182</v>
      </c>
      <c r="BM157" s="238" t="s">
        <v>939</v>
      </c>
    </row>
    <row r="158" s="2" customFormat="1" ht="16.5" customHeight="1">
      <c r="A158" s="39"/>
      <c r="B158" s="40"/>
      <c r="C158" s="227" t="s">
        <v>409</v>
      </c>
      <c r="D158" s="227" t="s">
        <v>177</v>
      </c>
      <c r="E158" s="228" t="s">
        <v>2179</v>
      </c>
      <c r="F158" s="229" t="s">
        <v>2180</v>
      </c>
      <c r="G158" s="230" t="s">
        <v>1997</v>
      </c>
      <c r="H158" s="231">
        <v>21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182</v>
      </c>
      <c r="AT158" s="238" t="s">
        <v>177</v>
      </c>
      <c r="AU158" s="238" t="s">
        <v>85</v>
      </c>
      <c r="AY158" s="18" t="s">
        <v>175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182</v>
      </c>
      <c r="BM158" s="238" t="s">
        <v>952</v>
      </c>
    </row>
    <row r="159" s="2" customFormat="1" ht="16.5" customHeight="1">
      <c r="A159" s="39"/>
      <c r="B159" s="40"/>
      <c r="C159" s="227" t="s">
        <v>413</v>
      </c>
      <c r="D159" s="227" t="s">
        <v>177</v>
      </c>
      <c r="E159" s="228" t="s">
        <v>2181</v>
      </c>
      <c r="F159" s="229" t="s">
        <v>2182</v>
      </c>
      <c r="G159" s="230" t="s">
        <v>1997</v>
      </c>
      <c r="H159" s="231">
        <v>84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42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182</v>
      </c>
      <c r="AT159" s="238" t="s">
        <v>177</v>
      </c>
      <c r="AU159" s="238" t="s">
        <v>85</v>
      </c>
      <c r="AY159" s="18" t="s">
        <v>175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182</v>
      </c>
      <c r="BM159" s="238" t="s">
        <v>962</v>
      </c>
    </row>
    <row r="160" s="2" customFormat="1" ht="16.5" customHeight="1">
      <c r="A160" s="39"/>
      <c r="B160" s="40"/>
      <c r="C160" s="227" t="s">
        <v>420</v>
      </c>
      <c r="D160" s="227" t="s">
        <v>177</v>
      </c>
      <c r="E160" s="228" t="s">
        <v>2183</v>
      </c>
      <c r="F160" s="229" t="s">
        <v>2184</v>
      </c>
      <c r="G160" s="230" t="s">
        <v>1997</v>
      </c>
      <c r="H160" s="231">
        <v>76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182</v>
      </c>
      <c r="AT160" s="238" t="s">
        <v>177</v>
      </c>
      <c r="AU160" s="238" t="s">
        <v>85</v>
      </c>
      <c r="AY160" s="18" t="s">
        <v>175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182</v>
      </c>
      <c r="BM160" s="238" t="s">
        <v>977</v>
      </c>
    </row>
    <row r="161" s="2" customFormat="1" ht="16.5" customHeight="1">
      <c r="A161" s="39"/>
      <c r="B161" s="40"/>
      <c r="C161" s="227" t="s">
        <v>424</v>
      </c>
      <c r="D161" s="227" t="s">
        <v>177</v>
      </c>
      <c r="E161" s="228" t="s">
        <v>2185</v>
      </c>
      <c r="F161" s="229" t="s">
        <v>2186</v>
      </c>
      <c r="G161" s="230" t="s">
        <v>1997</v>
      </c>
      <c r="H161" s="231">
        <v>1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42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182</v>
      </c>
      <c r="AT161" s="238" t="s">
        <v>177</v>
      </c>
      <c r="AU161" s="238" t="s">
        <v>85</v>
      </c>
      <c r="AY161" s="18" t="s">
        <v>175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182</v>
      </c>
      <c r="BM161" s="238" t="s">
        <v>988</v>
      </c>
    </row>
    <row r="162" s="2" customFormat="1" ht="37.8" customHeight="1">
      <c r="A162" s="39"/>
      <c r="B162" s="40"/>
      <c r="C162" s="227" t="s">
        <v>432</v>
      </c>
      <c r="D162" s="227" t="s">
        <v>177</v>
      </c>
      <c r="E162" s="228" t="s">
        <v>2187</v>
      </c>
      <c r="F162" s="229" t="s">
        <v>2188</v>
      </c>
      <c r="G162" s="230" t="s">
        <v>1997</v>
      </c>
      <c r="H162" s="231">
        <v>1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42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182</v>
      </c>
      <c r="AT162" s="238" t="s">
        <v>177</v>
      </c>
      <c r="AU162" s="238" t="s">
        <v>85</v>
      </c>
      <c r="AY162" s="18" t="s">
        <v>175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182</v>
      </c>
      <c r="BM162" s="238" t="s">
        <v>1002</v>
      </c>
    </row>
    <row r="163" s="2" customFormat="1" ht="16.5" customHeight="1">
      <c r="A163" s="39"/>
      <c r="B163" s="40"/>
      <c r="C163" s="227" t="s">
        <v>436</v>
      </c>
      <c r="D163" s="227" t="s">
        <v>177</v>
      </c>
      <c r="E163" s="228" t="s">
        <v>2189</v>
      </c>
      <c r="F163" s="229" t="s">
        <v>2190</v>
      </c>
      <c r="G163" s="230" t="s">
        <v>1997</v>
      </c>
      <c r="H163" s="231">
        <v>31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42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182</v>
      </c>
      <c r="AT163" s="238" t="s">
        <v>177</v>
      </c>
      <c r="AU163" s="238" t="s">
        <v>85</v>
      </c>
      <c r="AY163" s="18" t="s">
        <v>175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182</v>
      </c>
      <c r="BM163" s="238" t="s">
        <v>1016</v>
      </c>
    </row>
    <row r="164" s="2" customFormat="1" ht="16.5" customHeight="1">
      <c r="A164" s="39"/>
      <c r="B164" s="40"/>
      <c r="C164" s="227" t="s">
        <v>440</v>
      </c>
      <c r="D164" s="227" t="s">
        <v>177</v>
      </c>
      <c r="E164" s="228" t="s">
        <v>2191</v>
      </c>
      <c r="F164" s="229" t="s">
        <v>2192</v>
      </c>
      <c r="G164" s="230" t="s">
        <v>303</v>
      </c>
      <c r="H164" s="231">
        <v>100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42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182</v>
      </c>
      <c r="AT164" s="238" t="s">
        <v>177</v>
      </c>
      <c r="AU164" s="238" t="s">
        <v>85</v>
      </c>
      <c r="AY164" s="18" t="s">
        <v>175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182</v>
      </c>
      <c r="BM164" s="238" t="s">
        <v>1026</v>
      </c>
    </row>
    <row r="165" s="2" customFormat="1" ht="16.5" customHeight="1">
      <c r="A165" s="39"/>
      <c r="B165" s="40"/>
      <c r="C165" s="227" t="s">
        <v>444</v>
      </c>
      <c r="D165" s="227" t="s">
        <v>177</v>
      </c>
      <c r="E165" s="228" t="s">
        <v>2193</v>
      </c>
      <c r="F165" s="229" t="s">
        <v>2194</v>
      </c>
      <c r="G165" s="230" t="s">
        <v>303</v>
      </c>
      <c r="H165" s="231">
        <v>10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42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182</v>
      </c>
      <c r="AT165" s="238" t="s">
        <v>177</v>
      </c>
      <c r="AU165" s="238" t="s">
        <v>85</v>
      </c>
      <c r="AY165" s="18" t="s">
        <v>175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182</v>
      </c>
      <c r="BM165" s="238" t="s">
        <v>1036</v>
      </c>
    </row>
    <row r="166" s="2" customFormat="1" ht="16.5" customHeight="1">
      <c r="A166" s="39"/>
      <c r="B166" s="40"/>
      <c r="C166" s="227" t="s">
        <v>449</v>
      </c>
      <c r="D166" s="227" t="s">
        <v>177</v>
      </c>
      <c r="E166" s="228" t="s">
        <v>2195</v>
      </c>
      <c r="F166" s="229" t="s">
        <v>2196</v>
      </c>
      <c r="G166" s="230" t="s">
        <v>303</v>
      </c>
      <c r="H166" s="231">
        <v>15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42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182</v>
      </c>
      <c r="AT166" s="238" t="s">
        <v>177</v>
      </c>
      <c r="AU166" s="238" t="s">
        <v>85</v>
      </c>
      <c r="AY166" s="18" t="s">
        <v>175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182</v>
      </c>
      <c r="BM166" s="238" t="s">
        <v>1048</v>
      </c>
    </row>
    <row r="167" s="2" customFormat="1" ht="16.5" customHeight="1">
      <c r="A167" s="39"/>
      <c r="B167" s="40"/>
      <c r="C167" s="227" t="s">
        <v>455</v>
      </c>
      <c r="D167" s="227" t="s">
        <v>177</v>
      </c>
      <c r="E167" s="228" t="s">
        <v>2197</v>
      </c>
      <c r="F167" s="229" t="s">
        <v>2198</v>
      </c>
      <c r="G167" s="230" t="s">
        <v>303</v>
      </c>
      <c r="H167" s="231">
        <v>1124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42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182</v>
      </c>
      <c r="AT167" s="238" t="s">
        <v>177</v>
      </c>
      <c r="AU167" s="238" t="s">
        <v>85</v>
      </c>
      <c r="AY167" s="18" t="s">
        <v>175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182</v>
      </c>
      <c r="BM167" s="238" t="s">
        <v>1059</v>
      </c>
    </row>
    <row r="168" s="2" customFormat="1" ht="16.5" customHeight="1">
      <c r="A168" s="39"/>
      <c r="B168" s="40"/>
      <c r="C168" s="227" t="s">
        <v>465</v>
      </c>
      <c r="D168" s="227" t="s">
        <v>177</v>
      </c>
      <c r="E168" s="228" t="s">
        <v>2199</v>
      </c>
      <c r="F168" s="229" t="s">
        <v>2200</v>
      </c>
      <c r="G168" s="230" t="s">
        <v>303</v>
      </c>
      <c r="H168" s="231">
        <v>1139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42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182</v>
      </c>
      <c r="AT168" s="238" t="s">
        <v>177</v>
      </c>
      <c r="AU168" s="238" t="s">
        <v>85</v>
      </c>
      <c r="AY168" s="18" t="s">
        <v>175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182</v>
      </c>
      <c r="BM168" s="238" t="s">
        <v>1070</v>
      </c>
    </row>
    <row r="169" s="2" customFormat="1" ht="16.5" customHeight="1">
      <c r="A169" s="39"/>
      <c r="B169" s="40"/>
      <c r="C169" s="227" t="s">
        <v>473</v>
      </c>
      <c r="D169" s="227" t="s">
        <v>177</v>
      </c>
      <c r="E169" s="228" t="s">
        <v>2201</v>
      </c>
      <c r="F169" s="229" t="s">
        <v>2202</v>
      </c>
      <c r="G169" s="230" t="s">
        <v>303</v>
      </c>
      <c r="H169" s="231">
        <v>190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42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182</v>
      </c>
      <c r="AT169" s="238" t="s">
        <v>177</v>
      </c>
      <c r="AU169" s="238" t="s">
        <v>85</v>
      </c>
      <c r="AY169" s="18" t="s">
        <v>175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182</v>
      </c>
      <c r="BM169" s="238" t="s">
        <v>1080</v>
      </c>
    </row>
    <row r="170" s="2" customFormat="1" ht="16.5" customHeight="1">
      <c r="A170" s="39"/>
      <c r="B170" s="40"/>
      <c r="C170" s="227" t="s">
        <v>479</v>
      </c>
      <c r="D170" s="227" t="s">
        <v>177</v>
      </c>
      <c r="E170" s="228" t="s">
        <v>2203</v>
      </c>
      <c r="F170" s="229" t="s">
        <v>2204</v>
      </c>
      <c r="G170" s="230" t="s">
        <v>303</v>
      </c>
      <c r="H170" s="231">
        <v>368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42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182</v>
      </c>
      <c r="AT170" s="238" t="s">
        <v>177</v>
      </c>
      <c r="AU170" s="238" t="s">
        <v>85</v>
      </c>
      <c r="AY170" s="18" t="s">
        <v>175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182</v>
      </c>
      <c r="BM170" s="238" t="s">
        <v>1089</v>
      </c>
    </row>
    <row r="171" s="2" customFormat="1" ht="16.5" customHeight="1">
      <c r="A171" s="39"/>
      <c r="B171" s="40"/>
      <c r="C171" s="227" t="s">
        <v>483</v>
      </c>
      <c r="D171" s="227" t="s">
        <v>177</v>
      </c>
      <c r="E171" s="228" t="s">
        <v>2205</v>
      </c>
      <c r="F171" s="229" t="s">
        <v>2206</v>
      </c>
      <c r="G171" s="230" t="s">
        <v>303</v>
      </c>
      <c r="H171" s="231">
        <v>27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42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182</v>
      </c>
      <c r="AT171" s="238" t="s">
        <v>177</v>
      </c>
      <c r="AU171" s="238" t="s">
        <v>85</v>
      </c>
      <c r="AY171" s="18" t="s">
        <v>175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182</v>
      </c>
      <c r="BM171" s="238" t="s">
        <v>1099</v>
      </c>
    </row>
    <row r="172" s="2" customFormat="1" ht="16.5" customHeight="1">
      <c r="A172" s="39"/>
      <c r="B172" s="40"/>
      <c r="C172" s="227" t="s">
        <v>489</v>
      </c>
      <c r="D172" s="227" t="s">
        <v>177</v>
      </c>
      <c r="E172" s="228" t="s">
        <v>2207</v>
      </c>
      <c r="F172" s="229" t="s">
        <v>2208</v>
      </c>
      <c r="G172" s="230" t="s">
        <v>303</v>
      </c>
      <c r="H172" s="231">
        <v>10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42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182</v>
      </c>
      <c r="AT172" s="238" t="s">
        <v>177</v>
      </c>
      <c r="AU172" s="238" t="s">
        <v>85</v>
      </c>
      <c r="AY172" s="18" t="s">
        <v>175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182</v>
      </c>
      <c r="BM172" s="238" t="s">
        <v>1109</v>
      </c>
    </row>
    <row r="173" s="2" customFormat="1" ht="24.15" customHeight="1">
      <c r="A173" s="39"/>
      <c r="B173" s="40"/>
      <c r="C173" s="227" t="s">
        <v>494</v>
      </c>
      <c r="D173" s="227" t="s">
        <v>177</v>
      </c>
      <c r="E173" s="228" t="s">
        <v>2209</v>
      </c>
      <c r="F173" s="229" t="s">
        <v>2210</v>
      </c>
      <c r="G173" s="230" t="s">
        <v>303</v>
      </c>
      <c r="H173" s="231">
        <v>5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42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182</v>
      </c>
      <c r="AT173" s="238" t="s">
        <v>177</v>
      </c>
      <c r="AU173" s="238" t="s">
        <v>85</v>
      </c>
      <c r="AY173" s="18" t="s">
        <v>175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182</v>
      </c>
      <c r="BM173" s="238" t="s">
        <v>1119</v>
      </c>
    </row>
    <row r="174" s="2" customFormat="1" ht="55.5" customHeight="1">
      <c r="A174" s="39"/>
      <c r="B174" s="40"/>
      <c r="C174" s="227" t="s">
        <v>499</v>
      </c>
      <c r="D174" s="227" t="s">
        <v>177</v>
      </c>
      <c r="E174" s="228" t="s">
        <v>2211</v>
      </c>
      <c r="F174" s="229" t="s">
        <v>2212</v>
      </c>
      <c r="G174" s="230" t="s">
        <v>303</v>
      </c>
      <c r="H174" s="231">
        <v>34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42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182</v>
      </c>
      <c r="AT174" s="238" t="s">
        <v>177</v>
      </c>
      <c r="AU174" s="238" t="s">
        <v>85</v>
      </c>
      <c r="AY174" s="18" t="s">
        <v>175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182</v>
      </c>
      <c r="BM174" s="238" t="s">
        <v>1132</v>
      </c>
    </row>
    <row r="175" s="2" customFormat="1" ht="55.5" customHeight="1">
      <c r="A175" s="39"/>
      <c r="B175" s="40"/>
      <c r="C175" s="227" t="s">
        <v>505</v>
      </c>
      <c r="D175" s="227" t="s">
        <v>177</v>
      </c>
      <c r="E175" s="228" t="s">
        <v>2213</v>
      </c>
      <c r="F175" s="229" t="s">
        <v>2214</v>
      </c>
      <c r="G175" s="230" t="s">
        <v>303</v>
      </c>
      <c r="H175" s="231">
        <v>152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42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182</v>
      </c>
      <c r="AT175" s="238" t="s">
        <v>177</v>
      </c>
      <c r="AU175" s="238" t="s">
        <v>85</v>
      </c>
      <c r="AY175" s="18" t="s">
        <v>175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182</v>
      </c>
      <c r="BM175" s="238" t="s">
        <v>1141</v>
      </c>
    </row>
    <row r="176" s="2" customFormat="1" ht="24.15" customHeight="1">
      <c r="A176" s="39"/>
      <c r="B176" s="40"/>
      <c r="C176" s="227" t="s">
        <v>513</v>
      </c>
      <c r="D176" s="227" t="s">
        <v>177</v>
      </c>
      <c r="E176" s="228" t="s">
        <v>2215</v>
      </c>
      <c r="F176" s="229" t="s">
        <v>2216</v>
      </c>
      <c r="G176" s="230" t="s">
        <v>303</v>
      </c>
      <c r="H176" s="231">
        <v>67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42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182</v>
      </c>
      <c r="AT176" s="238" t="s">
        <v>177</v>
      </c>
      <c r="AU176" s="238" t="s">
        <v>85</v>
      </c>
      <c r="AY176" s="18" t="s">
        <v>175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182</v>
      </c>
      <c r="BM176" s="238" t="s">
        <v>1149</v>
      </c>
    </row>
    <row r="177" s="2" customFormat="1" ht="24.15" customHeight="1">
      <c r="A177" s="39"/>
      <c r="B177" s="40"/>
      <c r="C177" s="227" t="s">
        <v>541</v>
      </c>
      <c r="D177" s="227" t="s">
        <v>177</v>
      </c>
      <c r="E177" s="228" t="s">
        <v>2217</v>
      </c>
      <c r="F177" s="229" t="s">
        <v>2218</v>
      </c>
      <c r="G177" s="230" t="s">
        <v>1997</v>
      </c>
      <c r="H177" s="231">
        <v>114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42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182</v>
      </c>
      <c r="AT177" s="238" t="s">
        <v>177</v>
      </c>
      <c r="AU177" s="238" t="s">
        <v>85</v>
      </c>
      <c r="AY177" s="18" t="s">
        <v>175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182</v>
      </c>
      <c r="BM177" s="238" t="s">
        <v>1158</v>
      </c>
    </row>
    <row r="178" s="2" customFormat="1" ht="16.5" customHeight="1">
      <c r="A178" s="39"/>
      <c r="B178" s="40"/>
      <c r="C178" s="227" t="s">
        <v>555</v>
      </c>
      <c r="D178" s="227" t="s">
        <v>177</v>
      </c>
      <c r="E178" s="228" t="s">
        <v>2219</v>
      </c>
      <c r="F178" s="229" t="s">
        <v>2220</v>
      </c>
      <c r="G178" s="230" t="s">
        <v>303</v>
      </c>
      <c r="H178" s="231">
        <v>12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42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182</v>
      </c>
      <c r="AT178" s="238" t="s">
        <v>177</v>
      </c>
      <c r="AU178" s="238" t="s">
        <v>85</v>
      </c>
      <c r="AY178" s="18" t="s">
        <v>175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182</v>
      </c>
      <c r="BM178" s="238" t="s">
        <v>1167</v>
      </c>
    </row>
    <row r="179" s="2" customFormat="1" ht="24.15" customHeight="1">
      <c r="A179" s="39"/>
      <c r="B179" s="40"/>
      <c r="C179" s="227" t="s">
        <v>563</v>
      </c>
      <c r="D179" s="227" t="s">
        <v>177</v>
      </c>
      <c r="E179" s="228" t="s">
        <v>2221</v>
      </c>
      <c r="F179" s="229" t="s">
        <v>2222</v>
      </c>
      <c r="G179" s="230" t="s">
        <v>303</v>
      </c>
      <c r="H179" s="231">
        <v>120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42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182</v>
      </c>
      <c r="AT179" s="238" t="s">
        <v>177</v>
      </c>
      <c r="AU179" s="238" t="s">
        <v>85</v>
      </c>
      <c r="AY179" s="18" t="s">
        <v>175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182</v>
      </c>
      <c r="BM179" s="238" t="s">
        <v>1176</v>
      </c>
    </row>
    <row r="180" s="2" customFormat="1" ht="24.15" customHeight="1">
      <c r="A180" s="39"/>
      <c r="B180" s="40"/>
      <c r="C180" s="227" t="s">
        <v>883</v>
      </c>
      <c r="D180" s="227" t="s">
        <v>177</v>
      </c>
      <c r="E180" s="228" t="s">
        <v>2223</v>
      </c>
      <c r="F180" s="229" t="s">
        <v>2224</v>
      </c>
      <c r="G180" s="230" t="s">
        <v>303</v>
      </c>
      <c r="H180" s="231">
        <v>37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42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182</v>
      </c>
      <c r="AT180" s="238" t="s">
        <v>177</v>
      </c>
      <c r="AU180" s="238" t="s">
        <v>85</v>
      </c>
      <c r="AY180" s="18" t="s">
        <v>175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182</v>
      </c>
      <c r="BM180" s="238" t="s">
        <v>1186</v>
      </c>
    </row>
    <row r="181" s="2" customFormat="1" ht="21.75" customHeight="1">
      <c r="A181" s="39"/>
      <c r="B181" s="40"/>
      <c r="C181" s="227" t="s">
        <v>886</v>
      </c>
      <c r="D181" s="227" t="s">
        <v>177</v>
      </c>
      <c r="E181" s="228" t="s">
        <v>2225</v>
      </c>
      <c r="F181" s="229" t="s">
        <v>2226</v>
      </c>
      <c r="G181" s="230" t="s">
        <v>303</v>
      </c>
      <c r="H181" s="231">
        <v>65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42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182</v>
      </c>
      <c r="AT181" s="238" t="s">
        <v>177</v>
      </c>
      <c r="AU181" s="238" t="s">
        <v>85</v>
      </c>
      <c r="AY181" s="18" t="s">
        <v>175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182</v>
      </c>
      <c r="BM181" s="238" t="s">
        <v>1194</v>
      </c>
    </row>
    <row r="182" s="2" customFormat="1" ht="16.5" customHeight="1">
      <c r="A182" s="39"/>
      <c r="B182" s="40"/>
      <c r="C182" s="227" t="s">
        <v>890</v>
      </c>
      <c r="D182" s="227" t="s">
        <v>177</v>
      </c>
      <c r="E182" s="228" t="s">
        <v>2227</v>
      </c>
      <c r="F182" s="229" t="s">
        <v>2228</v>
      </c>
      <c r="G182" s="230" t="s">
        <v>1997</v>
      </c>
      <c r="H182" s="231">
        <v>3</v>
      </c>
      <c r="I182" s="232"/>
      <c r="J182" s="233">
        <f>ROUND(I182*H182,2)</f>
        <v>0</v>
      </c>
      <c r="K182" s="229" t="s">
        <v>1</v>
      </c>
      <c r="L182" s="45"/>
      <c r="M182" s="234" t="s">
        <v>1</v>
      </c>
      <c r="N182" s="235" t="s">
        <v>42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182</v>
      </c>
      <c r="AT182" s="238" t="s">
        <v>177</v>
      </c>
      <c r="AU182" s="238" t="s">
        <v>85</v>
      </c>
      <c r="AY182" s="18" t="s">
        <v>175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182</v>
      </c>
      <c r="BM182" s="238" t="s">
        <v>1204</v>
      </c>
    </row>
    <row r="183" s="2" customFormat="1" ht="16.5" customHeight="1">
      <c r="A183" s="39"/>
      <c r="B183" s="40"/>
      <c r="C183" s="227" t="s">
        <v>894</v>
      </c>
      <c r="D183" s="227" t="s">
        <v>177</v>
      </c>
      <c r="E183" s="228" t="s">
        <v>2229</v>
      </c>
      <c r="F183" s="229" t="s">
        <v>2230</v>
      </c>
      <c r="G183" s="230" t="s">
        <v>303</v>
      </c>
      <c r="H183" s="231">
        <v>177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42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182</v>
      </c>
      <c r="AT183" s="238" t="s">
        <v>177</v>
      </c>
      <c r="AU183" s="238" t="s">
        <v>85</v>
      </c>
      <c r="AY183" s="18" t="s">
        <v>175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182</v>
      </c>
      <c r="BM183" s="238" t="s">
        <v>1215</v>
      </c>
    </row>
    <row r="184" s="2" customFormat="1" ht="16.5" customHeight="1">
      <c r="A184" s="39"/>
      <c r="B184" s="40"/>
      <c r="C184" s="227" t="s">
        <v>898</v>
      </c>
      <c r="D184" s="227" t="s">
        <v>177</v>
      </c>
      <c r="E184" s="228" t="s">
        <v>2231</v>
      </c>
      <c r="F184" s="229" t="s">
        <v>2232</v>
      </c>
      <c r="G184" s="230" t="s">
        <v>303</v>
      </c>
      <c r="H184" s="231">
        <v>20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42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182</v>
      </c>
      <c r="AT184" s="238" t="s">
        <v>177</v>
      </c>
      <c r="AU184" s="238" t="s">
        <v>85</v>
      </c>
      <c r="AY184" s="18" t="s">
        <v>175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182</v>
      </c>
      <c r="BM184" s="238" t="s">
        <v>1228</v>
      </c>
    </row>
    <row r="185" s="2" customFormat="1" ht="24.15" customHeight="1">
      <c r="A185" s="39"/>
      <c r="B185" s="40"/>
      <c r="C185" s="227" t="s">
        <v>470</v>
      </c>
      <c r="D185" s="227" t="s">
        <v>177</v>
      </c>
      <c r="E185" s="228" t="s">
        <v>2233</v>
      </c>
      <c r="F185" s="229" t="s">
        <v>2234</v>
      </c>
      <c r="G185" s="230" t="s">
        <v>1997</v>
      </c>
      <c r="H185" s="231">
        <v>42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42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182</v>
      </c>
      <c r="AT185" s="238" t="s">
        <v>177</v>
      </c>
      <c r="AU185" s="238" t="s">
        <v>85</v>
      </c>
      <c r="AY185" s="18" t="s">
        <v>175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182</v>
      </c>
      <c r="BM185" s="238" t="s">
        <v>1240</v>
      </c>
    </row>
    <row r="186" s="2" customFormat="1" ht="16.5" customHeight="1">
      <c r="A186" s="39"/>
      <c r="B186" s="40"/>
      <c r="C186" s="227" t="s">
        <v>904</v>
      </c>
      <c r="D186" s="227" t="s">
        <v>177</v>
      </c>
      <c r="E186" s="228" t="s">
        <v>2235</v>
      </c>
      <c r="F186" s="229" t="s">
        <v>2236</v>
      </c>
      <c r="G186" s="230" t="s">
        <v>1997</v>
      </c>
      <c r="H186" s="231">
        <v>10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42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182</v>
      </c>
      <c r="AT186" s="238" t="s">
        <v>177</v>
      </c>
      <c r="AU186" s="238" t="s">
        <v>85</v>
      </c>
      <c r="AY186" s="18" t="s">
        <v>175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182</v>
      </c>
      <c r="BM186" s="238" t="s">
        <v>1260</v>
      </c>
    </row>
    <row r="187" s="2" customFormat="1" ht="16.5" customHeight="1">
      <c r="A187" s="39"/>
      <c r="B187" s="40"/>
      <c r="C187" s="227" t="s">
        <v>908</v>
      </c>
      <c r="D187" s="227" t="s">
        <v>177</v>
      </c>
      <c r="E187" s="228" t="s">
        <v>2237</v>
      </c>
      <c r="F187" s="229" t="s">
        <v>2238</v>
      </c>
      <c r="G187" s="230" t="s">
        <v>1997</v>
      </c>
      <c r="H187" s="231">
        <v>12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42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182</v>
      </c>
      <c r="AT187" s="238" t="s">
        <v>177</v>
      </c>
      <c r="AU187" s="238" t="s">
        <v>85</v>
      </c>
      <c r="AY187" s="18" t="s">
        <v>175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182</v>
      </c>
      <c r="BM187" s="238" t="s">
        <v>1270</v>
      </c>
    </row>
    <row r="188" s="2" customFormat="1" ht="16.5" customHeight="1">
      <c r="A188" s="39"/>
      <c r="B188" s="40"/>
      <c r="C188" s="227" t="s">
        <v>918</v>
      </c>
      <c r="D188" s="227" t="s">
        <v>177</v>
      </c>
      <c r="E188" s="228" t="s">
        <v>2239</v>
      </c>
      <c r="F188" s="229" t="s">
        <v>2240</v>
      </c>
      <c r="G188" s="230" t="s">
        <v>180</v>
      </c>
      <c r="H188" s="231">
        <v>0.040000000000000001</v>
      </c>
      <c r="I188" s="232"/>
      <c r="J188" s="233">
        <f>ROUND(I188*H188,2)</f>
        <v>0</v>
      </c>
      <c r="K188" s="229" t="s">
        <v>1</v>
      </c>
      <c r="L188" s="45"/>
      <c r="M188" s="234" t="s">
        <v>1</v>
      </c>
      <c r="N188" s="235" t="s">
        <v>42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182</v>
      </c>
      <c r="AT188" s="238" t="s">
        <v>177</v>
      </c>
      <c r="AU188" s="238" t="s">
        <v>85</v>
      </c>
      <c r="AY188" s="18" t="s">
        <v>175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182</v>
      </c>
      <c r="BM188" s="238" t="s">
        <v>1299</v>
      </c>
    </row>
    <row r="189" s="2" customFormat="1" ht="24.15" customHeight="1">
      <c r="A189" s="39"/>
      <c r="B189" s="40"/>
      <c r="C189" s="227" t="s">
        <v>965</v>
      </c>
      <c r="D189" s="227" t="s">
        <v>177</v>
      </c>
      <c r="E189" s="228" t="s">
        <v>2241</v>
      </c>
      <c r="F189" s="229" t="s">
        <v>2242</v>
      </c>
      <c r="G189" s="230" t="s">
        <v>2243</v>
      </c>
      <c r="H189" s="231">
        <v>1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42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182</v>
      </c>
      <c r="AT189" s="238" t="s">
        <v>177</v>
      </c>
      <c r="AU189" s="238" t="s">
        <v>85</v>
      </c>
      <c r="AY189" s="18" t="s">
        <v>175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182</v>
      </c>
      <c r="BM189" s="238" t="s">
        <v>2244</v>
      </c>
    </row>
    <row r="190" s="2" customFormat="1" ht="16.5" customHeight="1">
      <c r="A190" s="39"/>
      <c r="B190" s="40"/>
      <c r="C190" s="227" t="s">
        <v>993</v>
      </c>
      <c r="D190" s="227" t="s">
        <v>177</v>
      </c>
      <c r="E190" s="228" t="s">
        <v>2245</v>
      </c>
      <c r="F190" s="229" t="s">
        <v>2246</v>
      </c>
      <c r="G190" s="230" t="s">
        <v>2247</v>
      </c>
      <c r="H190" s="312"/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42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182</v>
      </c>
      <c r="AT190" s="238" t="s">
        <v>177</v>
      </c>
      <c r="AU190" s="238" t="s">
        <v>85</v>
      </c>
      <c r="AY190" s="18" t="s">
        <v>175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182</v>
      </c>
      <c r="BM190" s="238" t="s">
        <v>2248</v>
      </c>
    </row>
    <row r="191" s="2" customFormat="1" ht="16.5" customHeight="1">
      <c r="A191" s="39"/>
      <c r="B191" s="40"/>
      <c r="C191" s="227" t="s">
        <v>1002</v>
      </c>
      <c r="D191" s="227" t="s">
        <v>177</v>
      </c>
      <c r="E191" s="228" t="s">
        <v>2249</v>
      </c>
      <c r="F191" s="229" t="s">
        <v>2250</v>
      </c>
      <c r="G191" s="230" t="s">
        <v>2247</v>
      </c>
      <c r="H191" s="312"/>
      <c r="I191" s="232"/>
      <c r="J191" s="233">
        <f>ROUND(I191*H191,2)</f>
        <v>0</v>
      </c>
      <c r="K191" s="229" t="s">
        <v>1</v>
      </c>
      <c r="L191" s="45"/>
      <c r="M191" s="304" t="s">
        <v>1</v>
      </c>
      <c r="N191" s="305" t="s">
        <v>42</v>
      </c>
      <c r="O191" s="306"/>
      <c r="P191" s="307">
        <f>O191*H191</f>
        <v>0</v>
      </c>
      <c r="Q191" s="307">
        <v>0</v>
      </c>
      <c r="R191" s="307">
        <f>Q191*H191</f>
        <v>0</v>
      </c>
      <c r="S191" s="307">
        <v>0</v>
      </c>
      <c r="T191" s="30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182</v>
      </c>
      <c r="AT191" s="238" t="s">
        <v>177</v>
      </c>
      <c r="AU191" s="238" t="s">
        <v>85</v>
      </c>
      <c r="AY191" s="18" t="s">
        <v>175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182</v>
      </c>
      <c r="BM191" s="238" t="s">
        <v>2251</v>
      </c>
    </row>
    <row r="192" s="2" customFormat="1" ht="6.96" customHeight="1">
      <c r="A192" s="39"/>
      <c r="B192" s="67"/>
      <c r="C192" s="68"/>
      <c r="D192" s="68"/>
      <c r="E192" s="68"/>
      <c r="F192" s="68"/>
      <c r="G192" s="68"/>
      <c r="H192" s="68"/>
      <c r="I192" s="68"/>
      <c r="J192" s="68"/>
      <c r="K192" s="68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d2FN+ktm43ppRgp272GJ27gGSy2/8NRURar/cn7QjcfogxBm/9QoG7Wg1ERiv4HyrRg0+NckGK9wgHo9d+6oCg==" hashValue="GayG4WV84RZtqT5fWYP7tvfXR+uzJX78YXHcAZfFyGPewY+pPFMXwzzIVI4aqCa0WBfVibBxsNZxnEeoFtKWfA==" algorithmName="SHA-512" password="CC35"/>
  <autoFilter ref="C121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LAPTOP-N0CRFKLO\Líba</dc:creator>
  <cp:lastModifiedBy>LAPTOP-N0CRFKLO\Líba</cp:lastModifiedBy>
  <dcterms:created xsi:type="dcterms:W3CDTF">2023-09-25T08:16:05Z</dcterms:created>
  <dcterms:modified xsi:type="dcterms:W3CDTF">2023-09-25T08:16:34Z</dcterms:modified>
</cp:coreProperties>
</file>