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Poptávky\23026 - Hájek - ZÚŠ RK\"/>
    </mc:Choice>
  </mc:AlternateContent>
  <bookViews>
    <workbookView xWindow="0" yWindow="0" windowWidth="0" windowHeight="0"/>
  </bookViews>
  <sheets>
    <sheet name="Rekapitulace stavby" sheetId="1" r:id="rId1"/>
    <sheet name="ST - Stavební úpravy" sheetId="2" r:id="rId2"/>
    <sheet name="EL - Elektroinstalace" sheetId="3" r:id="rId3"/>
    <sheet name="VRN - Vedlejší rozpočtové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'ST - Stavební úpravy'!$C$131:$K$402</definedName>
    <definedName name="_xlnm.Print_Area" localSheetId="1">'ST - Stavební úpravy'!$C$4:$J$76,'ST - Stavební úpravy'!$C$82:$J$113,'ST - Stavební úpravy'!$C$119:$K$402</definedName>
    <definedName name="_xlnm.Print_Titles" localSheetId="1">'ST - Stavební úpravy'!$131:$131</definedName>
    <definedName name="_xlnm._FilterDatabase" localSheetId="2" hidden="1">'EL - Elektroinstalace'!$C$122:$K$147</definedName>
    <definedName name="_xlnm.Print_Area" localSheetId="2">'EL - Elektroinstalace'!$C$4:$J$76,'EL - Elektroinstalace'!$C$82:$J$104,'EL - Elektroinstalace'!$C$110:$K$147</definedName>
    <definedName name="_xlnm.Print_Titles" localSheetId="2">'EL - Elektroinstalace'!$122:$122</definedName>
    <definedName name="_xlnm._FilterDatabase" localSheetId="3" hidden="1">'VRN - Vedlejší rozpočtové...'!$C$120:$K$134</definedName>
    <definedName name="_xlnm.Print_Area" localSheetId="3">'VRN - Vedlejší rozpočtové...'!$C$4:$J$76,'VRN - Vedlejší rozpočtové...'!$C$82:$J$102,'VRN - Vedlejší rozpočtové...'!$C$108:$K$134</definedName>
    <definedName name="_xlnm.Print_Titles" localSheetId="3">'VRN - Vedlejší rozpočtové...'!$120:$120</definedName>
    <definedName name="_xlnm.Print_Area" localSheetId="4">'Seznam figur'!$C$4:$G$20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T125"/>
  <c r="R126"/>
  <c r="R125"/>
  <c r="P126"/>
  <c r="P125"/>
  <c r="BI124"/>
  <c r="BH124"/>
  <c r="BG124"/>
  <c r="BF124"/>
  <c r="T124"/>
  <c r="T123"/>
  <c r="R124"/>
  <c r="R123"/>
  <c r="P124"/>
  <c r="P123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3" r="J37"/>
  <c r="J36"/>
  <c i="1" r="AY96"/>
  <c i="3" r="J35"/>
  <c i="1" r="AX96"/>
  <c i="3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92"/>
  <c r="J23"/>
  <c r="J18"/>
  <c r="E18"/>
  <c r="F92"/>
  <c r="J17"/>
  <c r="J12"/>
  <c r="J89"/>
  <c r="E7"/>
  <c r="E113"/>
  <c i="2" r="J37"/>
  <c r="J36"/>
  <c i="1" r="AY95"/>
  <c i="2" r="J35"/>
  <c i="1" r="AX95"/>
  <c i="2" r="BI399"/>
  <c r="BH399"/>
  <c r="BG399"/>
  <c r="BF399"/>
  <c r="T399"/>
  <c r="R399"/>
  <c r="P399"/>
  <c r="BI397"/>
  <c r="BH397"/>
  <c r="BG397"/>
  <c r="BF397"/>
  <c r="T397"/>
  <c r="R397"/>
  <c r="P397"/>
  <c r="BI393"/>
  <c r="BH393"/>
  <c r="BG393"/>
  <c r="BF393"/>
  <c r="T393"/>
  <c r="R393"/>
  <c r="P393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0"/>
  <c r="BH380"/>
  <c r="BG380"/>
  <c r="BF380"/>
  <c r="T380"/>
  <c r="R380"/>
  <c r="P380"/>
  <c r="BI379"/>
  <c r="BH379"/>
  <c r="BG379"/>
  <c r="BF379"/>
  <c r="T379"/>
  <c r="R379"/>
  <c r="P379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68"/>
  <c r="BH368"/>
  <c r="BG368"/>
  <c r="BF368"/>
  <c r="T368"/>
  <c r="R368"/>
  <c r="P368"/>
  <c r="BI367"/>
  <c r="BH367"/>
  <c r="BG367"/>
  <c r="BF367"/>
  <c r="T367"/>
  <c r="R367"/>
  <c r="P367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3"/>
  <c r="BH323"/>
  <c r="BG323"/>
  <c r="BF323"/>
  <c r="T323"/>
  <c r="R323"/>
  <c r="P323"/>
  <c r="BI318"/>
  <c r="BH318"/>
  <c r="BG318"/>
  <c r="BF318"/>
  <c r="T318"/>
  <c r="R318"/>
  <c r="P318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T217"/>
  <c r="R218"/>
  <c r="R217"/>
  <c r="P218"/>
  <c r="P217"/>
  <c r="BI215"/>
  <c r="BH215"/>
  <c r="BG215"/>
  <c r="BF215"/>
  <c r="T215"/>
  <c r="T214"/>
  <c r="R215"/>
  <c r="R214"/>
  <c r="P215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J129"/>
  <c r="J128"/>
  <c r="F128"/>
  <c r="F126"/>
  <c r="E124"/>
  <c r="J92"/>
  <c r="J91"/>
  <c r="F91"/>
  <c r="F89"/>
  <c r="E87"/>
  <c r="J18"/>
  <c r="E18"/>
  <c r="F92"/>
  <c r="J17"/>
  <c r="J12"/>
  <c r="J126"/>
  <c r="E7"/>
  <c r="E122"/>
  <c i="1" r="L90"/>
  <c r="AM90"/>
  <c r="AM89"/>
  <c r="L89"/>
  <c r="AM87"/>
  <c r="L87"/>
  <c r="L85"/>
  <c r="L84"/>
  <c i="2" r="J220"/>
  <c r="J213"/>
  <c r="BK344"/>
  <c r="BK142"/>
  <c r="BK295"/>
  <c r="J176"/>
  <c r="J203"/>
  <c r="J254"/>
  <c r="J215"/>
  <c r="J379"/>
  <c r="J261"/>
  <c r="J248"/>
  <c r="J318"/>
  <c r="BK367"/>
  <c r="BK159"/>
  <c r="BK265"/>
  <c i="3" r="J130"/>
  <c r="BK142"/>
  <c r="BK127"/>
  <c i="4" r="BK134"/>
  <c r="J130"/>
  <c i="2" r="BK247"/>
  <c r="J148"/>
  <c r="BK215"/>
  <c r="BK346"/>
  <c r="J250"/>
  <c r="BK343"/>
  <c r="BK249"/>
  <c r="J190"/>
  <c r="BK243"/>
  <c r="BK399"/>
  <c r="J313"/>
  <c r="J246"/>
  <c r="BK263"/>
  <c r="BK385"/>
  <c r="BK271"/>
  <c r="BK211"/>
  <c r="J351"/>
  <c i="3" r="J146"/>
  <c r="J147"/>
  <c r="BK138"/>
  <c i="4" r="J131"/>
  <c r="J129"/>
  <c i="2" r="BK380"/>
  <c r="BK218"/>
  <c r="BK373"/>
  <c r="BK299"/>
  <c r="BK364"/>
  <c r="BK289"/>
  <c r="BK160"/>
  <c r="J350"/>
  <c r="BK261"/>
  <c r="BK209"/>
  <c r="BK318"/>
  <c r="J161"/>
  <c r="J289"/>
  <c r="BK161"/>
  <c r="BK228"/>
  <c r="BK245"/>
  <c r="BK150"/>
  <c r="J168"/>
  <c i="3" r="BK133"/>
  <c r="BK146"/>
  <c r="BK126"/>
  <c i="4" r="J132"/>
  <c i="2" r="BK375"/>
  <c r="BK353"/>
  <c r="BK137"/>
  <c r="BK323"/>
  <c r="J181"/>
  <c r="J285"/>
  <c r="J346"/>
  <c r="J271"/>
  <c r="J385"/>
  <c r="J265"/>
  <c r="J160"/>
  <c r="BK260"/>
  <c r="J151"/>
  <c r="J259"/>
  <c r="BK253"/>
  <c r="BK151"/>
  <c r="BK251"/>
  <c i="3" r="BK144"/>
  <c r="J128"/>
  <c r="J145"/>
  <c i="4" r="BK132"/>
  <c r="BK129"/>
  <c i="2" r="J343"/>
  <c r="J243"/>
  <c r="J230"/>
  <c r="BK350"/>
  <c r="J253"/>
  <c r="J339"/>
  <c r="BK304"/>
  <c r="J364"/>
  <c r="BK345"/>
  <c r="BK259"/>
  <c r="BK135"/>
  <c r="BK327"/>
  <c r="J210"/>
  <c r="J273"/>
  <c r="J195"/>
  <c r="J260"/>
  <c r="J375"/>
  <c r="BK220"/>
  <c r="BK384"/>
  <c i="3" r="J127"/>
  <c r="J139"/>
  <c r="BK139"/>
  <c i="4" r="J124"/>
  <c i="2" r="J380"/>
  <c r="J238"/>
  <c r="J245"/>
  <c r="J329"/>
  <c r="BK224"/>
  <c r="BK313"/>
  <c r="J150"/>
  <c r="BK195"/>
  <c r="J242"/>
  <c r="BK148"/>
  <c r="BK339"/>
  <c r="J399"/>
  <c r="BK285"/>
  <c r="J166"/>
  <c r="J159"/>
  <c r="J249"/>
  <c r="J137"/>
  <c r="BK155"/>
  <c i="3" r="J131"/>
  <c r="BK141"/>
  <c r="J135"/>
  <c i="4" r="J126"/>
  <c i="2" r="J357"/>
  <c r="BK333"/>
  <c r="J144"/>
  <c r="J309"/>
  <c r="BK181"/>
  <c r="J327"/>
  <c r="J172"/>
  <c r="BK309"/>
  <c r="J353"/>
  <c r="J295"/>
  <c r="BK176"/>
  <c r="J345"/>
  <c r="BK248"/>
  <c r="BK363"/>
  <c r="J199"/>
  <c r="BK387"/>
  <c r="J397"/>
  <c r="J155"/>
  <c r="BK238"/>
  <c i="3" r="J126"/>
  <c r="J138"/>
  <c r="BK147"/>
  <c r="BK130"/>
  <c i="4" r="BK130"/>
  <c i="2" r="BK199"/>
  <c r="BK273"/>
  <c r="BK368"/>
  <c r="BK213"/>
  <c r="BK351"/>
  <c r="J291"/>
  <c r="J211"/>
  <c r="BK269"/>
  <c r="BK262"/>
  <c r="J251"/>
  <c r="BK144"/>
  <c r="J263"/>
  <c r="BK203"/>
  <c r="J367"/>
  <c r="J143"/>
  <c r="BK230"/>
  <c r="BK291"/>
  <c r="J135"/>
  <c r="J218"/>
  <c i="3" r="J142"/>
  <c r="BK131"/>
  <c r="J133"/>
  <c i="4" r="BK128"/>
  <c i="2" r="BK250"/>
  <c r="BK190"/>
  <c r="BK252"/>
  <c r="J337"/>
  <c r="BK242"/>
  <c r="J373"/>
  <c r="J252"/>
  <c r="J186"/>
  <c r="J299"/>
  <c r="BK172"/>
  <c r="J323"/>
  <c r="BK397"/>
  <c r="J281"/>
  <c r="J142"/>
  <c r="BK372"/>
  <c r="BK166"/>
  <c r="J387"/>
  <c r="J234"/>
  <c i="3" r="J141"/>
  <c r="BK145"/>
  <c r="BK128"/>
  <c i="4" r="J128"/>
  <c i="2" r="BK281"/>
  <c r="J372"/>
  <c r="BK361"/>
  <c r="BK186"/>
  <c r="J333"/>
  <c r="BK168"/>
  <c r="J277"/>
  <c r="J304"/>
  <c r="BK329"/>
  <c r="BK210"/>
  <c r="J384"/>
  <c r="J262"/>
  <c r="BK393"/>
  <c r="J247"/>
  <c r="J269"/>
  <c r="BK246"/>
  <c r="J361"/>
  <c i="3" r="BK143"/>
  <c r="J144"/>
  <c r="BK136"/>
  <c r="BK135"/>
  <c i="4" r="BK131"/>
  <c r="BK126"/>
  <c i="2" r="BK379"/>
  <c r="BK143"/>
  <c r="J228"/>
  <c r="BK357"/>
  <c r="BK254"/>
  <c r="BK337"/>
  <c r="J363"/>
  <c i="1" r="AS94"/>
  <c i="2" r="BK277"/>
  <c r="J209"/>
  <c r="BK234"/>
  <c r="J393"/>
  <c r="J368"/>
  <c r="J224"/>
  <c r="J344"/>
  <c i="3" r="J136"/>
  <c r="J143"/>
  <c i="4" r="J134"/>
  <c r="BK124"/>
  <c i="2" l="1" r="R149"/>
  <c r="BK272"/>
  <c r="P374"/>
  <c r="P208"/>
  <c r="R219"/>
  <c r="T244"/>
  <c r="T264"/>
  <c r="P386"/>
  <c i="3" r="T125"/>
  <c i="2" r="T136"/>
  <c r="R272"/>
  <c r="BK386"/>
  <c r="J386"/>
  <c r="J112"/>
  <c i="3" r="P125"/>
  <c r="BK137"/>
  <c r="J137"/>
  <c r="J102"/>
  <c i="2" r="BK208"/>
  <c r="J208"/>
  <c r="J101"/>
  <c r="P219"/>
  <c r="R244"/>
  <c r="T338"/>
  <c i="3" r="BK125"/>
  <c r="T140"/>
  <c i="2" r="P149"/>
  <c r="P133"/>
  <c r="P272"/>
  <c r="T386"/>
  <c i="3" r="P140"/>
  <c i="2" r="BK136"/>
  <c r="T208"/>
  <c r="T219"/>
  <c r="T216"/>
  <c r="BK244"/>
  <c r="J244"/>
  <c r="J107"/>
  <c r="P338"/>
  <c i="3" r="R129"/>
  <c r="P137"/>
  <c i="2" r="P136"/>
  <c r="BK219"/>
  <c r="J219"/>
  <c r="J105"/>
  <c r="P244"/>
  <c r="P264"/>
  <c r="R374"/>
  <c i="3" r="R125"/>
  <c r="T134"/>
  <c i="2" r="BK149"/>
  <c r="J149"/>
  <c r="J100"/>
  <c r="R229"/>
  <c r="BK264"/>
  <c r="J264"/>
  <c r="J108"/>
  <c r="R264"/>
  <c r="R386"/>
  <c i="3" r="P134"/>
  <c r="R137"/>
  <c i="2" r="T149"/>
  <c r="T272"/>
  <c r="T374"/>
  <c i="3" r="T129"/>
  <c r="R140"/>
  <c i="2" r="R208"/>
  <c r="BK229"/>
  <c r="J229"/>
  <c r="J106"/>
  <c r="T229"/>
  <c r="R338"/>
  <c i="3" r="P129"/>
  <c r="BK134"/>
  <c r="J134"/>
  <c r="J101"/>
  <c r="T137"/>
  <c i="2" r="R136"/>
  <c r="R133"/>
  <c r="P229"/>
  <c r="P216"/>
  <c r="BK338"/>
  <c r="J338"/>
  <c r="J110"/>
  <c r="BK374"/>
  <c r="J374"/>
  <c r="J111"/>
  <c i="3" r="BK129"/>
  <c r="J129"/>
  <c r="J99"/>
  <c r="R134"/>
  <c r="BK140"/>
  <c r="J140"/>
  <c r="J103"/>
  <c i="4" r="BK127"/>
  <c r="J127"/>
  <c r="J100"/>
  <c r="P127"/>
  <c r="P122"/>
  <c r="P121"/>
  <c i="1" r="AU97"/>
  <c i="4" r="R127"/>
  <c r="R122"/>
  <c r="R121"/>
  <c r="T127"/>
  <c r="T122"/>
  <c r="T121"/>
  <c i="2" r="BK134"/>
  <c r="J134"/>
  <c r="J98"/>
  <c r="BK214"/>
  <c r="J214"/>
  <c r="J102"/>
  <c r="BK217"/>
  <c r="J217"/>
  <c r="J104"/>
  <c i="3" r="BK132"/>
  <c r="J132"/>
  <c r="J100"/>
  <c i="4" r="BK123"/>
  <c r="J123"/>
  <c r="J98"/>
  <c r="BK125"/>
  <c r="J125"/>
  <c r="J99"/>
  <c r="BK133"/>
  <c r="J133"/>
  <c r="J101"/>
  <c i="3" r="J125"/>
  <c r="J98"/>
  <c i="4" r="BE126"/>
  <c r="J89"/>
  <c r="E111"/>
  <c r="BE134"/>
  <c r="BE128"/>
  <c r="BE129"/>
  <c r="BE131"/>
  <c r="BE124"/>
  <c r="F92"/>
  <c r="BE130"/>
  <c r="BE132"/>
  <c i="2" r="J272"/>
  <c r="J109"/>
  <c i="3" r="E85"/>
  <c r="J120"/>
  <c i="2" r="J136"/>
  <c r="J99"/>
  <c i="3" r="F120"/>
  <c r="J117"/>
  <c r="BE131"/>
  <c r="BE136"/>
  <c r="BE141"/>
  <c r="BE128"/>
  <c r="BE133"/>
  <c r="BE139"/>
  <c r="BE145"/>
  <c r="BE146"/>
  <c r="BE144"/>
  <c r="BE147"/>
  <c r="BE126"/>
  <c r="BE135"/>
  <c r="BE143"/>
  <c r="BE127"/>
  <c r="BE130"/>
  <c r="BE142"/>
  <c r="BE138"/>
  <c i="2" r="BE142"/>
  <c r="BE242"/>
  <c r="BE269"/>
  <c r="BE345"/>
  <c r="BE385"/>
  <c r="E85"/>
  <c r="BE144"/>
  <c r="BE148"/>
  <c r="BE160"/>
  <c r="BE176"/>
  <c r="BE218"/>
  <c r="BE230"/>
  <c r="BE285"/>
  <c r="BE299"/>
  <c r="BE309"/>
  <c r="BE323"/>
  <c r="BE393"/>
  <c r="J89"/>
  <c r="BE151"/>
  <c r="BE181"/>
  <c r="BE210"/>
  <c r="BE234"/>
  <c r="BE261"/>
  <c r="BE291"/>
  <c r="BE295"/>
  <c r="BE350"/>
  <c r="BE379"/>
  <c r="BE397"/>
  <c r="BE168"/>
  <c r="BE329"/>
  <c r="BE351"/>
  <c r="BE387"/>
  <c r="BE135"/>
  <c r="BE166"/>
  <c r="BE186"/>
  <c r="BE213"/>
  <c r="BE220"/>
  <c r="BE252"/>
  <c r="BE281"/>
  <c r="BE289"/>
  <c r="BE361"/>
  <c r="BE368"/>
  <c r="BE372"/>
  <c r="BE380"/>
  <c r="BE399"/>
  <c r="BE159"/>
  <c r="BE211"/>
  <c r="BE245"/>
  <c r="BE248"/>
  <c r="BE313"/>
  <c r="BE346"/>
  <c r="BE353"/>
  <c r="BE363"/>
  <c r="BE367"/>
  <c r="BE373"/>
  <c r="BE375"/>
  <c r="BE209"/>
  <c r="BE277"/>
  <c r="BE357"/>
  <c r="BE155"/>
  <c r="BE172"/>
  <c r="BE215"/>
  <c r="BE238"/>
  <c r="BE250"/>
  <c r="BE253"/>
  <c r="BE318"/>
  <c r="BE327"/>
  <c r="BE344"/>
  <c r="F129"/>
  <c r="BE137"/>
  <c r="BE150"/>
  <c r="BE161"/>
  <c r="BE190"/>
  <c r="BE243"/>
  <c r="BE260"/>
  <c r="BE263"/>
  <c r="BE339"/>
  <c r="BE143"/>
  <c r="BE246"/>
  <c r="BE259"/>
  <c r="BE265"/>
  <c r="BE333"/>
  <c r="BE343"/>
  <c r="BE364"/>
  <c r="BE195"/>
  <c r="BE199"/>
  <c r="BE228"/>
  <c r="BE247"/>
  <c r="BE249"/>
  <c r="BE262"/>
  <c r="BE304"/>
  <c r="BE337"/>
  <c r="BE384"/>
  <c r="BE203"/>
  <c r="BE224"/>
  <c r="BE251"/>
  <c r="BE254"/>
  <c r="BE271"/>
  <c r="BE273"/>
  <c i="3" r="F36"/>
  <c i="1" r="BC96"/>
  <c i="4" r="F37"/>
  <c i="1" r="BD97"/>
  <c i="2" r="J34"/>
  <c i="1" r="AW95"/>
  <c i="2" r="F35"/>
  <c i="1" r="BB95"/>
  <c i="2" r="F37"/>
  <c i="1" r="BD95"/>
  <c i="2" r="F34"/>
  <c i="1" r="BA95"/>
  <c i="3" r="F34"/>
  <c i="1" r="BA96"/>
  <c i="4" r="J34"/>
  <c i="1" r="AW97"/>
  <c i="3" r="J34"/>
  <c i="1" r="AW96"/>
  <c i="3" r="F35"/>
  <c i="1" r="BB96"/>
  <c i="4" r="F36"/>
  <c i="1" r="BC97"/>
  <c i="2" r="F36"/>
  <c i="1" r="BC95"/>
  <c i="3" r="F37"/>
  <c i="1" r="BD96"/>
  <c i="4" r="F34"/>
  <c i="1" r="BA97"/>
  <c i="4" r="F35"/>
  <c i="1" r="BB97"/>
  <c i="3" l="1" r="BK124"/>
  <c r="BK123"/>
  <c r="J123"/>
  <c r="T124"/>
  <c r="T123"/>
  <c i="2" r="P132"/>
  <c i="1" r="AU95"/>
  <c i="2" r="T133"/>
  <c r="T132"/>
  <c i="3" r="R124"/>
  <c r="R123"/>
  <c i="2" r="BK133"/>
  <c r="J133"/>
  <c r="J97"/>
  <c i="3" r="P124"/>
  <c r="P123"/>
  <c i="1" r="AU96"/>
  <c i="2" r="R216"/>
  <c r="R132"/>
  <c r="BK216"/>
  <c r="J216"/>
  <c r="J103"/>
  <c i="4" r="BK122"/>
  <c r="J122"/>
  <c r="J97"/>
  <c i="3" r="J30"/>
  <c i="1" r="AG96"/>
  <c i="3" r="J33"/>
  <c i="1" r="AV96"/>
  <c r="AT96"/>
  <c r="AN96"/>
  <c r="BA94"/>
  <c r="W30"/>
  <c i="2" r="F33"/>
  <c i="1" r="AZ95"/>
  <c i="2" r="J33"/>
  <c i="1" r="AV95"/>
  <c r="AT95"/>
  <c i="3" r="F33"/>
  <c i="1" r="AZ96"/>
  <c r="BC94"/>
  <c r="W32"/>
  <c r="BB94"/>
  <c r="W31"/>
  <c i="4" r="F33"/>
  <c i="1" r="AZ97"/>
  <c i="4" r="J33"/>
  <c i="1" r="AV97"/>
  <c r="AT97"/>
  <c r="BD94"/>
  <c r="W33"/>
  <c i="3" l="1" r="J124"/>
  <c r="J97"/>
  <c i="2" r="BK132"/>
  <c r="J132"/>
  <c i="3" r="J96"/>
  <c i="4" r="BK121"/>
  <c r="J121"/>
  <c r="J96"/>
  <c i="3" r="J39"/>
  <c i="1" r="AU94"/>
  <c i="2" r="J30"/>
  <c i="1" r="AG95"/>
  <c r="AW94"/>
  <c r="AK30"/>
  <c r="AY94"/>
  <c r="AZ94"/>
  <c r="W29"/>
  <c r="AX94"/>
  <c i="2" l="1" r="J39"/>
  <c r="J96"/>
  <c i="1" r="AN95"/>
  <c i="4" r="J30"/>
  <c i="1" r="AG97"/>
  <c r="AG94"/>
  <c r="AK26"/>
  <c r="AV94"/>
  <c r="AK29"/>
  <c r="AK35"/>
  <c i="4" l="1" r="J39"/>
  <c i="1" r="AN97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<sst xmlns="http://schemas.openxmlformats.org/spreadsheetml/2006/main">
  <si>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</si>
  <si>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</si>
  <si>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</si>
  <si>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</si>
  <si>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</si>
  <si>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{9044ae04-f4f8-4fd3-ada5-0b7b45a1411c}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</si>
  <si>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</si>
  <si>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</si>
  <si>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</si>
  <si>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</si>
  <si>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</si>
  <si>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</si>
  <si>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</si>
  <si>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</si>
  <si>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SK23026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</si>
  <si>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</si>
  <si>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</si>
  <si>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Společenské centrum RnK – prostory ZUŠ - Úpravy se změnou užívání v části stavby – vstupního zádveří s přezouvárnou</t>
  </si>
  <si>
    <t>KSO:</t>
  </si>
  <si>
    <t>CC-CZ:</t>
  </si>
  <si>
    <t>Místo:</t>
  </si>
  <si>
    <t>Rychnov nad Kněžnou, ul. Panská, čp. 1492</t>
  </si>
  <si>
    <t>Datum:</t>
  </si>
  <si>
    <t>22. 5. 2023</t>
  </si>
  <si>
    <t>Zadavatel:</t>
  </si>
  <si>
    <t>IČ:</t>
  </si>
  <si>
    <t>Město Rychnov nad Kněžnou</t>
  </si>
  <si>
    <t>DIČ:</t>
  </si>
  <si>
    <t>Uchazeč:</t>
  </si>
  <si>
    <t>Vyplň údaj</t>
  </si>
  <si>
    <t>Projektant:</t>
  </si>
  <si>
    <t>ATELIER H1 &amp; ATELIER HÁJEK s.r.o.</t>
  </si>
  <si>
    <t>True</t>
  </si>
  <si>
    <t>Zpracovatel:</t>
  </si>
  <si>
    <t>Martin Škrabal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</si>
  <si>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</si>
  <si>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</si>
  <si>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</si>
  <si>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</si>
  <si>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</si>
  <si>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</si>
  <si>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</si>
  <si>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</si>
  <si>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</si>
  <si>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</si>
  <si>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</si>
  <si>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</si>
  <si>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</si>
  <si>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</si>
  <si>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</si>
  <si>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</si>
  <si>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</si>
  <si>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</si>
  <si>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</si>
  <si>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</si>
  <si>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</si>
  <si>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</si>
  <si>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</si>
  <si>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</si>
  <si>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</si>
  <si>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</si>
  <si>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</si>
  <si>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</si>
  <si>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</si>
  <si>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</si>
  <si>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</si>
  <si>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</si>
  <si>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</si>
  <si>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</si>
  <si>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</si>
  <si>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</si>
  <si>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</si>
  <si>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</si>
  <si>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</si>
  <si>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</si>
  <si>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</si>
  <si>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</si>
  <si>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</si>
  <si>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</si>
  <si>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</si>
  <si>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</si>
  <si>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</t>
  </si>
  <si>
    <t>Stavební úpravy</t>
  </si>
  <si>
    <t>STA</t>
  </si>
  <si>
    <t>1</t>
  </si>
  <si>
    <t>{a0589c4b-bfb8-425a-a255-a90e2c3a9429}</t>
  </si>
  <si>
    <t>2</t>
  </si>
  <si>
    <t>EL</t>
  </si>
  <si>
    <t>Elektroinstalace</t>
  </si>
  <si>
    <t>{ef4294a5-0a61-45e3-a466-9b420de24db1}</t>
  </si>
  <si>
    <t>VRN</t>
  </si>
  <si>
    <t>Vedlejší rozpočtové náklady</t>
  </si>
  <si>
    <t>{124d2294-1b79-463b-b342-ed5c3c00200e}</t>
  </si>
  <si>
    <t>malby</t>
  </si>
  <si>
    <t>287,946</t>
  </si>
  <si>
    <t>KRYCÍ LIST SOUPISU PRACÍ</t>
  </si>
  <si>
    <t>Objekt:</t>
  </si>
  <si>
    <t>ST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</si>
  <si>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</si>
  <si>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</si>
  <si>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</si>
  <si>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</si>
  <si>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</si>
  <si>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</si>
  <si>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</si>
  <si>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</si>
  <si>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</si>
  <si>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</si>
  <si>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</si>
  <si>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</si>
  <si>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727 - Zdravotechnika - požární ochrana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</si>
  <si>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</si>
  <si>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</si>
  <si>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</si>
  <si>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</si>
  <si>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</si>
  <si>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</si>
  <si>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</si>
  <si>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</si>
  <si>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</si>
  <si>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</si>
  <si>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</si>
  <si>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</si>
  <si>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</si>
  <si>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</si>
  <si>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</si>
  <si>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</si>
  <si>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</si>
  <si>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</si>
  <si>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</si>
  <si>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</si>
  <si>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</si>
  <si>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</si>
  <si>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</si>
  <si>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</si>
  <si>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</si>
  <si>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</si>
  <si>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</si>
  <si>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317168023</t>
  </si>
  <si>
    <t>Překlad keramický plochý š 145 mm dl 1500 mm</t>
  </si>
  <si>
    <t>kus</t>
  </si>
  <si>
    <t>CS ÚRS 2023 01</t>
  </si>
  <si>
    <t>4</t>
  </si>
  <si>
    <t>-625036451</t>
  </si>
  <si>
    <t>6</t>
  </si>
  <si>
    <t>Úpravy povrchů, podlahy a osazování výplní</t>
  </si>
  <si>
    <t>612131102</t>
  </si>
  <si>
    <t>Cementový postřik vnitřních stěn nanášený síťovitě ručně</t>
  </si>
  <si>
    <t>m2</t>
  </si>
  <si>
    <t>-1497275284</t>
  </si>
  <si>
    <t>VV</t>
  </si>
  <si>
    <t>2,99*0,15*2</t>
  </si>
  <si>
    <t>(0,9+2,25*2)*0,2*2</t>
  </si>
  <si>
    <t>Mezisoučet</t>
  </si>
  <si>
    <t>Součet</t>
  </si>
  <si>
    <t>612131121</t>
  </si>
  <si>
    <t>Penetrační disperzní nátěr vnitřních stěn nanášený ručně</t>
  </si>
  <si>
    <t>1115248774</t>
  </si>
  <si>
    <t>612321141</t>
  </si>
  <si>
    <t>Vápenocementová omítka štuková dvouvrstvá vnitřních stěn nanášená ručně</t>
  </si>
  <si>
    <t>1885447968</t>
  </si>
  <si>
    <t>5</t>
  </si>
  <si>
    <t>642944121</t>
  </si>
  <si>
    <t>Osazování ocelových zárubní dodatečné pl do 2,5 m2</t>
  </si>
  <si>
    <t>-387555327</t>
  </si>
  <si>
    <t>M</t>
  </si>
  <si>
    <t>55331443</t>
  </si>
  <si>
    <t>zárubeň jednokřídlá ocelová pro dodatečnou montáž tl stěny 160-200mm rozměru 900/1970, 2100mm</t>
  </si>
  <si>
    <t>8</t>
  </si>
  <si>
    <t>-1032577865</t>
  </si>
  <si>
    <t>9</t>
  </si>
  <si>
    <t>Ostatní konstrukce a práce, bourání</t>
  </si>
  <si>
    <t>7</t>
  </si>
  <si>
    <t>2/PO</t>
  </si>
  <si>
    <t>Bezpečnostní opatření: směr úniku - šipka na podlahu</t>
  </si>
  <si>
    <t>ks</t>
  </si>
  <si>
    <t>1157223268</t>
  </si>
  <si>
    <t>949101111</t>
  </si>
  <si>
    <t>Lešení pomocné pro objekty pozemních staveb s lešeňovou podlahou v do 1,9 m zatížení do 150 kg/m2</t>
  </si>
  <si>
    <t>1414676262</t>
  </si>
  <si>
    <t>"001a" 18,4</t>
  </si>
  <si>
    <t>952901111</t>
  </si>
  <si>
    <t>Vyčištění budov bytové a občanské výstavby při výšce podlaží do 4 m</t>
  </si>
  <si>
    <t>-332880481</t>
  </si>
  <si>
    <t>39,5+25,1</t>
  </si>
  <si>
    <t>10</t>
  </si>
  <si>
    <t>953943211</t>
  </si>
  <si>
    <t>Osazování hasicího přístroje</t>
  </si>
  <si>
    <t>-407496831</t>
  </si>
  <si>
    <t>11</t>
  </si>
  <si>
    <t>44932114</t>
  </si>
  <si>
    <t>přístroj hasicí ruční práškový PG 6 LE</t>
  </si>
  <si>
    <t>-1453042731</t>
  </si>
  <si>
    <t>12</t>
  </si>
  <si>
    <t>953966112</t>
  </si>
  <si>
    <t>Lepení ochranného rohového samolepícího profilu na vyrovnaný podklad na stěnu včetně ukončovacích systémových prvků, antibakteriální úprava.</t>
  </si>
  <si>
    <t>m</t>
  </si>
  <si>
    <t>665515658</t>
  </si>
  <si>
    <t>"1/o" 6*3</t>
  </si>
  <si>
    <t>"2/o" 3*3</t>
  </si>
  <si>
    <t>13</t>
  </si>
  <si>
    <t>28342040</t>
  </si>
  <si>
    <t>profil ochranný rohový antibakteriální vinyl, do v 2m š křídla 53mm, úhel 80-150°, hrana duté jádro, Bs2d0, samolepící pásky</t>
  </si>
  <si>
    <t>-2100964271</t>
  </si>
  <si>
    <t>27*1,1 'Přepočtené koeficientem množství</t>
  </si>
  <si>
    <t>14</t>
  </si>
  <si>
    <t>962031133</t>
  </si>
  <si>
    <t>Bourání příček z cihel pálených na MVC tl do 150 mm</t>
  </si>
  <si>
    <t>441085754</t>
  </si>
  <si>
    <t>1,93*2,99-1,55*2</t>
  </si>
  <si>
    <t>963023712</t>
  </si>
  <si>
    <t>Vybourání schodišťových stupňů ze zdi cihelné oboustranně</t>
  </si>
  <si>
    <t>-482345517</t>
  </si>
  <si>
    <t>1,93</t>
  </si>
  <si>
    <t>16</t>
  </si>
  <si>
    <t>965046111</t>
  </si>
  <si>
    <t>Broušení stávajících betonových podlah úběr do 3 mm</t>
  </si>
  <si>
    <t>277511163</t>
  </si>
  <si>
    <t>"001a" 14,5</t>
  </si>
  <si>
    <t>"001b" 21,1+3,5</t>
  </si>
  <si>
    <t>17</t>
  </si>
  <si>
    <t>965046119</t>
  </si>
  <si>
    <t>Příplatek k broušení stávajících betonových podlah za každý další 1 mm úběru</t>
  </si>
  <si>
    <t>1709504789</t>
  </si>
  <si>
    <t>"001a" 14,5*17</t>
  </si>
  <si>
    <t>"001b" (21,1+3,5)*17</t>
  </si>
  <si>
    <t>18</t>
  </si>
  <si>
    <t>967031132</t>
  </si>
  <si>
    <t>Přisekání rovných ostění v cihelném zdivu na MV nebo MVC</t>
  </si>
  <si>
    <t>2146828772</t>
  </si>
  <si>
    <t>0,17*2,25*2</t>
  </si>
  <si>
    <t>19</t>
  </si>
  <si>
    <t>968072456</t>
  </si>
  <si>
    <t>Vybourání kovových dveřních zárubní pl přes 2 m2</t>
  </si>
  <si>
    <t>643782934</t>
  </si>
  <si>
    <t>1*2,1</t>
  </si>
  <si>
    <t>1,45*2</t>
  </si>
  <si>
    <t>20</t>
  </si>
  <si>
    <t>971033441</t>
  </si>
  <si>
    <t>Vybourání otvorů ve zdivu cihelném pl do 0,25 m2 na MVC nebo MV tl do 300 mm</t>
  </si>
  <si>
    <t>683321398</t>
  </si>
  <si>
    <t>"pro překlad" 1</t>
  </si>
  <si>
    <t>971033641</t>
  </si>
  <si>
    <t>Vybourání otvorů ve zdivu cihelném pl do 4 m2 na MVC nebo MV tl do 300 mm</t>
  </si>
  <si>
    <t>m3</t>
  </si>
  <si>
    <t>-1264797110</t>
  </si>
  <si>
    <t>"pro dveře" 0,9*2,25</t>
  </si>
  <si>
    <t>22</t>
  </si>
  <si>
    <t>978013191</t>
  </si>
  <si>
    <t>Otlučení (osekání) vnitřní vápenné nebo vápenocementové omítky stěn v rozsahu přes 50 do 100 %</t>
  </si>
  <si>
    <t>474936886</t>
  </si>
  <si>
    <t>(1,93*2,99-1,55*2)*2</t>
  </si>
  <si>
    <t>0,9*2,25*2</t>
  </si>
  <si>
    <t>997</t>
  </si>
  <si>
    <t>Přesun sutě</t>
  </si>
  <si>
    <t>23</t>
  </si>
  <si>
    <t>997013211</t>
  </si>
  <si>
    <t>Vnitrostaveništní doprava suti a vybouraných hmot pro budovy v do 6 m ručně</t>
  </si>
  <si>
    <t>t</t>
  </si>
  <si>
    <t>77920494</t>
  </si>
  <si>
    <t>24</t>
  </si>
  <si>
    <t>997013501</t>
  </si>
  <si>
    <t>Odvoz suti a vybouraných hmot na skládku nebo meziskládku do 1 km se složením</t>
  </si>
  <si>
    <t>-1468490799</t>
  </si>
  <si>
    <t>25</t>
  </si>
  <si>
    <t>997013509</t>
  </si>
  <si>
    <t>Příplatek k odvozu suti a vybouraných hmot na skládku ZKD 1 km přes 1 km</t>
  </si>
  <si>
    <t>-628580436</t>
  </si>
  <si>
    <t>7,693*9 'Přepočtené koeficientem množství</t>
  </si>
  <si>
    <t>26</t>
  </si>
  <si>
    <t>997013871</t>
  </si>
  <si>
    <t>Poplatek za uložení stavebního odpadu na recyklační skládce (skládkovné) směsného stavebního a demoličního kód odpadu 17 09 04</t>
  </si>
  <si>
    <t>-2035774829</t>
  </si>
  <si>
    <t>998</t>
  </si>
  <si>
    <t>Přesun hmot</t>
  </si>
  <si>
    <t>27</t>
  </si>
  <si>
    <t>998011001</t>
  </si>
  <si>
    <t>Přesun hmot pro budovy zděné v do 6 m</t>
  </si>
  <si>
    <t>1298913854</t>
  </si>
  <si>
    <t>PSV</t>
  </si>
  <si>
    <t>Práce a dodávky PSV</t>
  </si>
  <si>
    <t>727</t>
  </si>
  <si>
    <t>Zdravotechnika - požární ochrana</t>
  </si>
  <si>
    <t>28</t>
  </si>
  <si>
    <t>727111006x</t>
  </si>
  <si>
    <t>Požární utěsnění stávajícího potrubí</t>
  </si>
  <si>
    <t>soubor</t>
  </si>
  <si>
    <t>1495836627</t>
  </si>
  <si>
    <t>735</t>
  </si>
  <si>
    <t>Ústřední vytápění - otopná tělesa</t>
  </si>
  <si>
    <t>29</t>
  </si>
  <si>
    <t>735111810</t>
  </si>
  <si>
    <t>Demontáž otopného tělesa litinového článkového</t>
  </si>
  <si>
    <t>-905145163</t>
  </si>
  <si>
    <t>1,2*0,6*2</t>
  </si>
  <si>
    <t>30</t>
  </si>
  <si>
    <t>735119140</t>
  </si>
  <si>
    <t>Montáž otopného tělesa litinového článkového</t>
  </si>
  <si>
    <t>2137908585</t>
  </si>
  <si>
    <t>31</t>
  </si>
  <si>
    <t>998735201</t>
  </si>
  <si>
    <t>Přesun hmot procentní pro otopná tělesa v objektech v do 6 m</t>
  </si>
  <si>
    <t>%</t>
  </si>
  <si>
    <t>1095430301</t>
  </si>
  <si>
    <t>763</t>
  </si>
  <si>
    <t>Konstrukce suché výstavby</t>
  </si>
  <si>
    <t>32</t>
  </si>
  <si>
    <t>763131431</t>
  </si>
  <si>
    <t>SDK podhled deska 1xDF 12,5 bez izolace dvouvrstvá spodní kce profil CD+UD REI do 90</t>
  </si>
  <si>
    <t>-1545894124</t>
  </si>
  <si>
    <t>33</t>
  </si>
  <si>
    <t>763131721</t>
  </si>
  <si>
    <t>SDK podhled skoková změna v do 0,5 m</t>
  </si>
  <si>
    <t>-568149430</t>
  </si>
  <si>
    <t>8,4+3,3</t>
  </si>
  <si>
    <t>34</t>
  </si>
  <si>
    <t>763172454</t>
  </si>
  <si>
    <t>Montáž dvířek revizních protipožárních SDK kcí vel. 500 x 500 mm pro podhledy</t>
  </si>
  <si>
    <t>121009759</t>
  </si>
  <si>
    <t>"2/z" 3</t>
  </si>
  <si>
    <t>35</t>
  </si>
  <si>
    <t>59030762</t>
  </si>
  <si>
    <t>dvířka revizní protipožární pro stěny a podhledy EI 60 500x500 mm</t>
  </si>
  <si>
    <t>-39389404</t>
  </si>
  <si>
    <t>36</t>
  </si>
  <si>
    <t>998763401</t>
  </si>
  <si>
    <t>Přesun hmot procentní pro sádrokartonové konstrukce v objektech v do 6 m</t>
  </si>
  <si>
    <t>527867343</t>
  </si>
  <si>
    <t>766</t>
  </si>
  <si>
    <t>Konstrukce truhlářské</t>
  </si>
  <si>
    <t>37</t>
  </si>
  <si>
    <t>1/T</t>
  </si>
  <si>
    <t>Botník 1200x1900x450 dle specifikace</t>
  </si>
  <si>
    <t>841870384</t>
  </si>
  <si>
    <t>38</t>
  </si>
  <si>
    <t>2/T</t>
  </si>
  <si>
    <t>1753444877</t>
  </si>
  <si>
    <t>39</t>
  </si>
  <si>
    <t>3/T</t>
  </si>
  <si>
    <t>Botník 900x1000x450 dle specifikace</t>
  </si>
  <si>
    <t>-1830247790</t>
  </si>
  <si>
    <t>40</t>
  </si>
  <si>
    <t>4/T</t>
  </si>
  <si>
    <t>Botníková lavice 1800x450x400 dle specifikace</t>
  </si>
  <si>
    <t>1048989778</t>
  </si>
  <si>
    <t>41</t>
  </si>
  <si>
    <t>5/T</t>
  </si>
  <si>
    <t>Botníková lavice 1200x450x400 dle specifikace</t>
  </si>
  <si>
    <t>-17204237</t>
  </si>
  <si>
    <t>42</t>
  </si>
  <si>
    <t>6/T</t>
  </si>
  <si>
    <t>Botníková lavice 1500x450x400 dle specifikace</t>
  </si>
  <si>
    <t>-457223475</t>
  </si>
  <si>
    <t>43</t>
  </si>
  <si>
    <t>7/T</t>
  </si>
  <si>
    <t>Botník uzamykatelný 1500x1900x450 dle specifikace</t>
  </si>
  <si>
    <t>519421759</t>
  </si>
  <si>
    <t>44</t>
  </si>
  <si>
    <t>8/T</t>
  </si>
  <si>
    <t>Botník uzamykatelný 600x1900x450 dle specifikace</t>
  </si>
  <si>
    <t>-358304699</t>
  </si>
  <si>
    <t>45</t>
  </si>
  <si>
    <t>2/P</t>
  </si>
  <si>
    <t>Úprava stávajících dveří dle specifikace</t>
  </si>
  <si>
    <t>1380953344</t>
  </si>
  <si>
    <t>46</t>
  </si>
  <si>
    <t>766660021</t>
  </si>
  <si>
    <t>Montáž dveřních křídel otvíravých jednokřídlových š do 0,8 m požárních do ocelové zárubně</t>
  </si>
  <si>
    <t>-342947505</t>
  </si>
  <si>
    <t>"1/L" 1</t>
  </si>
  <si>
    <t>"1/P" 1</t>
  </si>
  <si>
    <t>47</t>
  </si>
  <si>
    <t>1/L</t>
  </si>
  <si>
    <t>Dveře interiérové 800x1970 dle specifikace včetně kování - EI 30 DP3-C</t>
  </si>
  <si>
    <t>1579388648</t>
  </si>
  <si>
    <t>48</t>
  </si>
  <si>
    <t>1/P</t>
  </si>
  <si>
    <t>-798854420</t>
  </si>
  <si>
    <t>49</t>
  </si>
  <si>
    <t>766660717</t>
  </si>
  <si>
    <t>Montáž samozavírače na ocelovou zárubeň a dveřní křídlo</t>
  </si>
  <si>
    <t>-296178002</t>
  </si>
  <si>
    <t>50</t>
  </si>
  <si>
    <t>54917250</t>
  </si>
  <si>
    <t>samozavírač dveří hydraulický</t>
  </si>
  <si>
    <t>-265878569</t>
  </si>
  <si>
    <t>51</t>
  </si>
  <si>
    <t>998766201</t>
  </si>
  <si>
    <t>Přesun hmot procentní pro kce truhlářské v objektech v do 6 m</t>
  </si>
  <si>
    <t>-2084511465</t>
  </si>
  <si>
    <t>767</t>
  </si>
  <si>
    <t>Konstrukce zámečnické</t>
  </si>
  <si>
    <t>52</t>
  </si>
  <si>
    <t>767531121</t>
  </si>
  <si>
    <t>Osazení zapuštěného rámu z L profilů k čistícím rohožím</t>
  </si>
  <si>
    <t>-162467699</t>
  </si>
  <si>
    <t>"1/z" (0,73+1,26)*2</t>
  </si>
  <si>
    <t>53</t>
  </si>
  <si>
    <t>69752160</t>
  </si>
  <si>
    <t>rám pro zapuštění profil L-30/30 25/25 20/30 15/30-Al</t>
  </si>
  <si>
    <t>604531405</t>
  </si>
  <si>
    <t>3,98*1,1 'Přepočtené koeficientem množství</t>
  </si>
  <si>
    <t>54</t>
  </si>
  <si>
    <t>998767201</t>
  </si>
  <si>
    <t>Přesun hmot procentní pro zámečnické konstrukce v objektech v do 6 m</t>
  </si>
  <si>
    <t>120876601</t>
  </si>
  <si>
    <t>771</t>
  </si>
  <si>
    <t>Podlahy z dlaždic</t>
  </si>
  <si>
    <t>55</t>
  </si>
  <si>
    <t>771111011</t>
  </si>
  <si>
    <t>Vysátí podkladu před pokládkou dlažby</t>
  </si>
  <si>
    <t>954620614</t>
  </si>
  <si>
    <t>"001a" 40,25</t>
  </si>
  <si>
    <t>56</t>
  </si>
  <si>
    <t>771121011</t>
  </si>
  <si>
    <t>Nátěr penetrační na podlahu</t>
  </si>
  <si>
    <t>-1715441836</t>
  </si>
  <si>
    <t>"001a" 40,25+(43,25-1,55-0,9-1,4)*0,065+2,45*0,1</t>
  </si>
  <si>
    <t>57</t>
  </si>
  <si>
    <t>771151011</t>
  </si>
  <si>
    <t>Samonivelační stěrka podlah pevnosti 20 MPa tl 3 mm</t>
  </si>
  <si>
    <t>2127023701</t>
  </si>
  <si>
    <t>58</t>
  </si>
  <si>
    <t>771161021</t>
  </si>
  <si>
    <t>Montáž profilu ukončujícího pro plynulý přechod (dlažby s kobercem apod.)</t>
  </si>
  <si>
    <t>-877583635</t>
  </si>
  <si>
    <t>0,8</t>
  </si>
  <si>
    <t>59</t>
  </si>
  <si>
    <t>55343116</t>
  </si>
  <si>
    <t>profil přechodový Al narážecí 40mm stříbro, zlato, champagne</t>
  </si>
  <si>
    <t>-79855321</t>
  </si>
  <si>
    <t>0,8*1,1 'Přepočtené koeficientem množství</t>
  </si>
  <si>
    <t>60</t>
  </si>
  <si>
    <t>771271832</t>
  </si>
  <si>
    <t>Demontáž obkladů podstupnic z dlaždic keramických kladených do malty v do 250 mm</t>
  </si>
  <si>
    <t>-1076738785</t>
  </si>
  <si>
    <t>2,8</t>
  </si>
  <si>
    <t>61</t>
  </si>
  <si>
    <t>771274231</t>
  </si>
  <si>
    <t>Montáž obkladů podstupnic z dlaždic hladkých keramických flexibilní lepidlo v do 150 mm</t>
  </si>
  <si>
    <t>-484302175</t>
  </si>
  <si>
    <t>2,45</t>
  </si>
  <si>
    <t>62</t>
  </si>
  <si>
    <t>P1</t>
  </si>
  <si>
    <t>Keramická dlažba 600x600mm dle specifikace</t>
  </si>
  <si>
    <t>1063957712</t>
  </si>
  <si>
    <t>2,45*0,1</t>
  </si>
  <si>
    <t>0,245*1,3 'Přepočtené koeficientem množství</t>
  </si>
  <si>
    <t>63</t>
  </si>
  <si>
    <t>771473810</t>
  </si>
  <si>
    <t>Demontáž soklíků z dlaždic keramických lepených rovných</t>
  </si>
  <si>
    <t>165752345</t>
  </si>
  <si>
    <t>"001a" 28,5-1,55-1,4</t>
  </si>
  <si>
    <t>"001b" 16,2-1,55*2</t>
  </si>
  <si>
    <t>64</t>
  </si>
  <si>
    <t>771474111</t>
  </si>
  <si>
    <t>Montáž soklů z dlaždic keramických rovných flexibilní lepidlo v do 65 mm</t>
  </si>
  <si>
    <t>-519811419</t>
  </si>
  <si>
    <t>"001a"43,25-1,55-0,9-1,4</t>
  </si>
  <si>
    <t>65</t>
  </si>
  <si>
    <t>1988361307</t>
  </si>
  <si>
    <t>"001a" (43,25-1,55-0,9-1,4)*0,065</t>
  </si>
  <si>
    <t>2,561*1,3 'Přepočtené koeficientem množství</t>
  </si>
  <si>
    <t>66</t>
  </si>
  <si>
    <t>771573810</t>
  </si>
  <si>
    <t>Demontáž podlah z dlaždic keramických lepených</t>
  </si>
  <si>
    <t>-1754387228</t>
  </si>
  <si>
    <t>67</t>
  </si>
  <si>
    <t>771574153</t>
  </si>
  <si>
    <t>Montáž podlah keramických velkoformátových hladkých lepených flexibilním lepidlem přes 2 do 4 ks/m2</t>
  </si>
  <si>
    <t>627668493</t>
  </si>
  <si>
    <t>68</t>
  </si>
  <si>
    <t>-819210625</t>
  </si>
  <si>
    <t>40,25*1,15 'Přepočtené koeficientem množství</t>
  </si>
  <si>
    <t>69</t>
  </si>
  <si>
    <t>771591115</t>
  </si>
  <si>
    <t>Podlahy spárování silikonem</t>
  </si>
  <si>
    <t>-952776113</t>
  </si>
  <si>
    <t>"001a"(43,25-1,55-0,9-1,4)*2</t>
  </si>
  <si>
    <t>70</t>
  </si>
  <si>
    <t>771592011</t>
  </si>
  <si>
    <t>Čištění vnitřních ploch podlah nebo schodišť po položení dlažby chemickými prostředky</t>
  </si>
  <si>
    <t>2101569249</t>
  </si>
  <si>
    <t>71</t>
  </si>
  <si>
    <t>998771201</t>
  </si>
  <si>
    <t>Přesun hmot procentní pro podlahy z dlaždic v objektech v do 6 m</t>
  </si>
  <si>
    <t>367697477</t>
  </si>
  <si>
    <t>776</t>
  </si>
  <si>
    <t>Podlahy povlakové</t>
  </si>
  <si>
    <t>72</t>
  </si>
  <si>
    <t>776111115</t>
  </si>
  <si>
    <t>Broušení podkladu povlakových podlah před litím stěrky</t>
  </si>
  <si>
    <t>-28660614</t>
  </si>
  <si>
    <t>"002" 24,9</t>
  </si>
  <si>
    <t>73</t>
  </si>
  <si>
    <t>776111311</t>
  </si>
  <si>
    <t>Vysátí podkladu povlakových podlah</t>
  </si>
  <si>
    <t>1218365280</t>
  </si>
  <si>
    <t>74</t>
  </si>
  <si>
    <t>776121112</t>
  </si>
  <si>
    <t>Vodou ředitelná penetrace savého podkladu povlakových podlah</t>
  </si>
  <si>
    <t>-2058620587</t>
  </si>
  <si>
    <t>75</t>
  </si>
  <si>
    <t>776141111</t>
  </si>
  <si>
    <t>Stěrka podlahová nivelační pro vyrovnání podkladu povlakových podlah pevnosti 20 MPa tl do 3 mm</t>
  </si>
  <si>
    <t>-1790167687</t>
  </si>
  <si>
    <t>76</t>
  </si>
  <si>
    <t>776201811</t>
  </si>
  <si>
    <t>Demontáž lepených povlakových podlah bez podložky ručně</t>
  </si>
  <si>
    <t>90054033</t>
  </si>
  <si>
    <t>"002" 24,8</t>
  </si>
  <si>
    <t>77</t>
  </si>
  <si>
    <t>776231111</t>
  </si>
  <si>
    <t>Lepení lamel a čtverců z vinylu standardním lepidlem</t>
  </si>
  <si>
    <t>-1731461241</t>
  </si>
  <si>
    <t>78</t>
  </si>
  <si>
    <t>P2</t>
  </si>
  <si>
    <t>Vinylová podlaha dle specifikace</t>
  </si>
  <si>
    <t>-1949588900</t>
  </si>
  <si>
    <t>24,9*1,1 'Přepočtené koeficientem množství</t>
  </si>
  <si>
    <t>79</t>
  </si>
  <si>
    <t>776410811</t>
  </si>
  <si>
    <t>Odstranění soklíků a lišt pryžových nebo plastových</t>
  </si>
  <si>
    <t>-1263904135</t>
  </si>
  <si>
    <t>"002" 20,6-0,9</t>
  </si>
  <si>
    <t>80</t>
  </si>
  <si>
    <t>776421111</t>
  </si>
  <si>
    <t>Montáž obvodových lišt lepením</t>
  </si>
  <si>
    <t>-1241626576</t>
  </si>
  <si>
    <t>20,9-0,9*2</t>
  </si>
  <si>
    <t>81</t>
  </si>
  <si>
    <t>28411006</t>
  </si>
  <si>
    <t>lišta soklová PVC samolepící 15x50mm</t>
  </si>
  <si>
    <t>-1441758425</t>
  </si>
  <si>
    <t>19,1*1,02 'Přepočtené koeficientem množství</t>
  </si>
  <si>
    <t>82</t>
  </si>
  <si>
    <t>776421711</t>
  </si>
  <si>
    <t>Vložení nařezaných pásků z podlahoviny do lišt</t>
  </si>
  <si>
    <t>2041606030</t>
  </si>
  <si>
    <t>83</t>
  </si>
  <si>
    <t>-1133229838</t>
  </si>
  <si>
    <t>19,100</t>
  </si>
  <si>
    <t>19,1*0,11 'Přepočtené koeficientem množství</t>
  </si>
  <si>
    <t>84</t>
  </si>
  <si>
    <t>776991111</t>
  </si>
  <si>
    <t>Spárování silikonem</t>
  </si>
  <si>
    <t>-1591026194</t>
  </si>
  <si>
    <t>85</t>
  </si>
  <si>
    <t>776991121</t>
  </si>
  <si>
    <t>Základní čištění nově položených podlahovin vysátím a setřením vlhkým mopem</t>
  </si>
  <si>
    <t>305745543</t>
  </si>
  <si>
    <t>"002" 24,9+19,1*0,1</t>
  </si>
  <si>
    <t>86</t>
  </si>
  <si>
    <t>776991141</t>
  </si>
  <si>
    <t>Pastování a leštění podlahovin ručně</t>
  </si>
  <si>
    <t>227889009</t>
  </si>
  <si>
    <t>87</t>
  </si>
  <si>
    <t>998776201</t>
  </si>
  <si>
    <t>Přesun hmot procentní pro podlahy povlakové v objektech v do 6 m</t>
  </si>
  <si>
    <t>-136710089</t>
  </si>
  <si>
    <t>783</t>
  </si>
  <si>
    <t>Dokončovací práce - nátěry</t>
  </si>
  <si>
    <t>88</t>
  </si>
  <si>
    <t>783301401</t>
  </si>
  <si>
    <t>Ometení zámečnických konstrukcí</t>
  </si>
  <si>
    <t>1375555142</t>
  </si>
  <si>
    <t>"zárubně" (0,9+2*2)*0,4</t>
  </si>
  <si>
    <t>89</t>
  </si>
  <si>
    <t>783317101</t>
  </si>
  <si>
    <t>Krycí jednonásobný syntetický standardní nátěr zámečnických konstrukcí</t>
  </si>
  <si>
    <t>1414826684</t>
  </si>
  <si>
    <t>90</t>
  </si>
  <si>
    <t>783801201</t>
  </si>
  <si>
    <t>Obroušení omítek před provedením nátěru</t>
  </si>
  <si>
    <t>2079531660</t>
  </si>
  <si>
    <t>91</t>
  </si>
  <si>
    <t>783813131</t>
  </si>
  <si>
    <t>Penetrační syntetický nátěr hladkých, tenkovrstvých zrnitých a štukových omítek</t>
  </si>
  <si>
    <t>1202464994</t>
  </si>
  <si>
    <t>92</t>
  </si>
  <si>
    <t>783817121</t>
  </si>
  <si>
    <t>Krycí jednonásobný syntetický nátěr hladkých, zrnitých tenkovrstvých nebo štukových omítek</t>
  </si>
  <si>
    <t>831177619</t>
  </si>
  <si>
    <t>784</t>
  </si>
  <si>
    <t>Dokončovací práce - malby a tapety</t>
  </si>
  <si>
    <t>93</t>
  </si>
  <si>
    <t>784111001</t>
  </si>
  <si>
    <t>Oprášení (ometení ) podkladu v místnostech v do 3,80 m</t>
  </si>
  <si>
    <t>-1729484576</t>
  </si>
  <si>
    <t>"001a" 9,9*2,2-1,55*2-0,9*2+7,8*2,6-1,5*0,9+(1,5+0,9*2)*0,25+0,5*2,7+20*3,5+1,75*2,7-1,4*2,6+(1,4+2,6*2)*0,3+5,2+26,7+10*1,2+6,8*0,4+1,6*0,5+1,7*0,1</t>
  </si>
  <si>
    <t>"002" 20,85*2,96-1,2*1,9*2-0,9*2*2+(1,2+1,9*2)*0,15+25</t>
  </si>
  <si>
    <t>"ostatní" 50</t>
  </si>
  <si>
    <t>94</t>
  </si>
  <si>
    <t>784111011</t>
  </si>
  <si>
    <t>Obroušení podkladu omítnutého v místnostech v do 3,80 m</t>
  </si>
  <si>
    <t>-568500020</t>
  </si>
  <si>
    <t>95</t>
  </si>
  <si>
    <t>784181101</t>
  </si>
  <si>
    <t>Základní akrylátová jednonásobná bezbarvá penetrace podkladu v místnostech v do 3,80 m</t>
  </si>
  <si>
    <t>-8500967</t>
  </si>
  <si>
    <t>96</t>
  </si>
  <si>
    <t>784221101</t>
  </si>
  <si>
    <t>Dvojnásobné bílé malby ze směsí za sucha dobře otěruvzdorných v místnostech do 3,80 m</t>
  </si>
  <si>
    <t>-283593681</t>
  </si>
  <si>
    <t>EL - Elektroinstalace</t>
  </si>
  <si>
    <t>D1 - Montážní materiál a práce</t>
  </si>
  <si>
    <t xml:space="preserve">    D2 - KRABICE + úložný materiál</t>
  </si>
  <si>
    <t xml:space="preserve">    D3 - KABELY A VODIČE - VČETNĚ UKONČENÍ A PROŘEZU</t>
  </si>
  <si>
    <t xml:space="preserve">    D4 - SVORKY A SVORKOVNICE</t>
  </si>
  <si>
    <t xml:space="preserve">    D5 - ZÁSUVKY A SPÍNAČE - KOMPLETNÍ VČETNĚ RÁMEČKŮ</t>
  </si>
  <si>
    <t xml:space="preserve">    D6 - SVÍTIDLA VČETNĚ ZDROJŮ </t>
  </si>
  <si>
    <t xml:space="preserve">    D7 - HZS</t>
  </si>
  <si>
    <t>D1</t>
  </si>
  <si>
    <t>Montážní materiál a práce</t>
  </si>
  <si>
    <t>D2</t>
  </si>
  <si>
    <t>KRABICE + úložný materiál</t>
  </si>
  <si>
    <t>Pol3</t>
  </si>
  <si>
    <t>Krabice přítrojová do omítky</t>
  </si>
  <si>
    <t>Pol4</t>
  </si>
  <si>
    <t>Krabice odbočná do omítky</t>
  </si>
  <si>
    <t>Pol5</t>
  </si>
  <si>
    <t>Drátěný žlab 50 x 60 mm</t>
  </si>
  <si>
    <t>D3</t>
  </si>
  <si>
    <t>KABELY A VODIČE - VČETNĚ UKONČENÍ A PROŘEZU</t>
  </si>
  <si>
    <t>Pol6</t>
  </si>
  <si>
    <t xml:space="preserve">1-CXKH-R 3Jx 1,5  B2CAS1D0</t>
  </si>
  <si>
    <t>Pol7</t>
  </si>
  <si>
    <t xml:space="preserve">1-CXKH-R 3Ax 1,5  B2CAS1D0</t>
  </si>
  <si>
    <t>D4</t>
  </si>
  <si>
    <t>SVORKY A SVORKOVNICE</t>
  </si>
  <si>
    <t>Pol8</t>
  </si>
  <si>
    <t>Svorky WAGO 3x2,5; 2x2,5</t>
  </si>
  <si>
    <t>D5</t>
  </si>
  <si>
    <t>ZÁSUVKY A SPÍNAČE - KOMPLETNÍ VČETNĚ RÁMEČKŮ</t>
  </si>
  <si>
    <t>Pol9</t>
  </si>
  <si>
    <t>Spínač 230V, 10A, řazení 6,</t>
  </si>
  <si>
    <t>Pol10</t>
  </si>
  <si>
    <t>Spínač 230V, 10A, řazení 1,</t>
  </si>
  <si>
    <t>D6</t>
  </si>
  <si>
    <t xml:space="preserve">SVÍTIDLA VČETNĚ ZDROJŮ </t>
  </si>
  <si>
    <t>Pol11</t>
  </si>
  <si>
    <t xml:space="preserve">"A"  PAN LED 38W, 300x1200,4000K Přisazená montáž,</t>
  </si>
  <si>
    <t>Pol12</t>
  </si>
  <si>
    <t xml:space="preserve">"N1"  Nouzové svítidlo s vlastním zdrojem ,1hod PIKTOGRAM</t>
  </si>
  <si>
    <t>D7</t>
  </si>
  <si>
    <t>HZS</t>
  </si>
  <si>
    <t>PM</t>
  </si>
  <si>
    <t>Podružný materiál</t>
  </si>
  <si>
    <t>-1240560687</t>
  </si>
  <si>
    <t>Pol13</t>
  </si>
  <si>
    <t>Koordinace s ostatními profesemi</t>
  </si>
  <si>
    <t>hod</t>
  </si>
  <si>
    <t>Pol14</t>
  </si>
  <si>
    <t>Příprava ke komplexní zkoušce</t>
  </si>
  <si>
    <t>Pol15</t>
  </si>
  <si>
    <t>Funkční odzkoušení zařízení</t>
  </si>
  <si>
    <t>Pol16</t>
  </si>
  <si>
    <t>Zaučení obsluhy</t>
  </si>
  <si>
    <t>Pol17</t>
  </si>
  <si>
    <t>Výchozí revize</t>
  </si>
  <si>
    <t>Pol18</t>
  </si>
  <si>
    <t>Zednické přípomoci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</si>
  <si>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</si>
  <si>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</si>
  <si>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</si>
  <si>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</si>
  <si>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</si>
  <si>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</si>
  <si>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</si>
  <si>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013254000</t>
  </si>
  <si>
    <t xml:space="preserve">Dokumentace skutečného provedení stavby </t>
  </si>
  <si>
    <t>Kč</t>
  </si>
  <si>
    <t>1024</t>
  </si>
  <si>
    <t>-90781016</t>
  </si>
  <si>
    <t>VRN2</t>
  </si>
  <si>
    <t>Příprava staveniště</t>
  </si>
  <si>
    <t>020001000</t>
  </si>
  <si>
    <t>-161732508</t>
  </si>
  <si>
    <t>VRN3</t>
  </si>
  <si>
    <t>Zařízení staveniště</t>
  </si>
  <si>
    <t>030001000</t>
  </si>
  <si>
    <t>-8155843</t>
  </si>
  <si>
    <t>032903000</t>
  </si>
  <si>
    <t>Náklady na provoz a údržbu vybavení staveniště, spotřeba médií, energie pro potřeby stavby dle skutečných potřeb</t>
  </si>
  <si>
    <t>-665084560</t>
  </si>
  <si>
    <t>039002000</t>
  </si>
  <si>
    <t>Zrušení zařízení staveniště</t>
  </si>
  <si>
    <t>-2053244454</t>
  </si>
  <si>
    <t>039002000-4</t>
  </si>
  <si>
    <t>Ostatní náklady - ochrany již provedených konstrukcí</t>
  </si>
  <si>
    <t>1797587689</t>
  </si>
  <si>
    <t>039002000-6</t>
  </si>
  <si>
    <t>Vzorkování</t>
  </si>
  <si>
    <t>14624729</t>
  </si>
  <si>
    <t>VRN4</t>
  </si>
  <si>
    <t>Inženýrská činnost</t>
  </si>
  <si>
    <t>043002000-1</t>
  </si>
  <si>
    <t>Ostatní zkoušky a měření</t>
  </si>
  <si>
    <t>-1301938775</t>
  </si>
  <si>
    <t>SEZNAM FIGUR</t>
  </si>
  <si>
    <t>Výměra</t>
  </si>
  <si>
    <t xml:space="preserve"> ST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</si>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</sst>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SK23026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Společenské centrum RnK – prostory ZUŠ - Úpravy se změnou užívání v části stavby – vstupního zádveří s přezouvárnou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Rychnov nad Kněžnou, ul. Panská, čp. 1492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Rychnov nad Kněžnou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ATELIER H1 &amp; ATELIER HÁJEK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Martin Škrabal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'ST - Stavební úpravy'!J30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'ST - Stavební úpravy'!P132</f>
        <v>0</v>
      </c>
      <c r="AV95" s="128">
        <f>'ST - Stavební úpravy'!J33</f>
        <v>0</v>
      </c>
      <c r="AW95" s="128">
        <f>'ST - Stavební úpravy'!J34</f>
        <v>0</v>
      </c>
      <c r="AX95" s="128">
        <f>'ST - Stavební úpravy'!J35</f>
        <v>0</v>
      </c>
      <c r="AY95" s="128">
        <f>'ST - Stavební úpravy'!J36</f>
        <v>0</v>
      </c>
      <c r="AZ95" s="128">
        <f>'ST - Stavební úpravy'!F33</f>
        <v>0</v>
      </c>
      <c r="BA95" s="128">
        <f>'ST - Stavební úpravy'!F34</f>
        <v>0</v>
      </c>
      <c r="BB95" s="128">
        <f>'ST - Stavební úpravy'!F35</f>
        <v>0</v>
      </c>
      <c r="BC95" s="128">
        <f>'ST - Stavební úpravy'!F36</f>
        <v>0</v>
      </c>
      <c r="BD95" s="130">
        <f>'ST - Stavební úpravy'!F37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'EL - Elektroinstalace'!J30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'EL - Elektroinstalace'!P123</f>
        <v>0</v>
      </c>
      <c r="AV96" s="128">
        <f>'EL - Elektroinstalace'!J33</f>
        <v>0</v>
      </c>
      <c r="AW96" s="128">
        <f>'EL - Elektroinstalace'!J34</f>
        <v>0</v>
      </c>
      <c r="AX96" s="128">
        <f>'EL - Elektroinstalace'!J35</f>
        <v>0</v>
      </c>
      <c r="AY96" s="128">
        <f>'EL - Elektroinstalace'!J36</f>
        <v>0</v>
      </c>
      <c r="AZ96" s="128">
        <f>'EL - Elektroinstalace'!F33</f>
        <v>0</v>
      </c>
      <c r="BA96" s="128">
        <f>'EL - Elektroinstalace'!F34</f>
        <v>0</v>
      </c>
      <c r="BB96" s="128">
        <f>'EL - Elektroinstalace'!F35</f>
        <v>0</v>
      </c>
      <c r="BC96" s="128">
        <f>'EL - Elektroinstalace'!F36</f>
        <v>0</v>
      </c>
      <c r="BD96" s="130">
        <f>'EL - Elektroinstalace'!F37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'VRN - Vedlejší rozpočtové...'!J30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ROUND(SUM(AV97:AW97),2)</f>
        <v>0</v>
      </c>
      <c r="AU97" s="134">
        <f>'VRN - Vedlejší rozpočtové...'!P121</f>
        <v>0</v>
      </c>
      <c r="AV97" s="133">
        <f>'VRN - Vedlejší rozpočtové...'!J33</f>
        <v>0</v>
      </c>
      <c r="AW97" s="133">
        <f>'VRN - Vedlejší rozpočtové...'!J34</f>
        <v>0</v>
      </c>
      <c r="AX97" s="133">
        <f>'VRN - Vedlejší rozpočtové...'!J35</f>
        <v>0</v>
      </c>
      <c r="AY97" s="133">
        <f>'VRN - Vedlejší rozpočtové...'!J36</f>
        <v>0</v>
      </c>
      <c r="AZ97" s="133">
        <f>'VRN - Vedlejší rozpočtové...'!F33</f>
        <v>0</v>
      </c>
      <c r="BA97" s="133">
        <f>'VRN - Vedlejší rozpočtové...'!F34</f>
        <v>0</v>
      </c>
      <c r="BB97" s="133">
        <f>'VRN - Vedlejší rozpočtové...'!F35</f>
        <v>0</v>
      </c>
      <c r="BC97" s="133">
        <f>'VRN - Vedlejší rozpočtové...'!F36</f>
        <v>0</v>
      </c>
      <c r="BD97" s="135">
        <f>'VRN - Vedlejší rozpočtové...'!F37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r7qBZCa7RYFwKTsXyNA2fXOQ1R4nNzCtMX1FYn0CXahZmv7CB98BXoUggOeX6fQnkcZXlUba/eM3e42g3kIR9w==" hashValue="AFNmCdGkeXiwzumDv7+puaz3nfQ6nSr8DD2nM7Sz2YrX6Yf+ydEZWbsGZCWYu+VD6m+Xj0Xd4SkksoTRlBVg+w==" algorithmName="SHA-512" password="C6CD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T - Stavební úpravy'!C2" display="/"/>
    <hyperlink ref="A96" location="'EL - Elektroinstalace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36" t="s">
        <v>93</v>
      </c>
      <c r="BA2" s="136" t="s">
        <v>1</v>
      </c>
      <c r="BB2" s="136" t="s">
        <v>1</v>
      </c>
      <c r="BC2" s="136" t="s">
        <v>94</v>
      </c>
      <c r="BD2" s="136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</row>
    <row r="4" s="1" customFormat="1" ht="24.96" customHeight="1">
      <c r="B4" s="20"/>
      <c r="D4" s="139" t="s">
        <v>95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Společenské centrum RnK – prostory ZUŠ - Úpravy se změnou užívání v části stavby – vstupního zádveří s přezouvárnou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22. 5. 2023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ROUND((SUM(BE132:BE402)),  2)</f>
        <v>0</v>
      </c>
      <c r="G33" s="38"/>
      <c r="H33" s="38"/>
      <c r="I33" s="156">
        <v>0.20999999999999999</v>
      </c>
      <c r="J33" s="155">
        <f>ROUND(((SUM(BE132:BE402))*I33),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ROUND((SUM(BF132:BF402)),  2)</f>
        <v>0</v>
      </c>
      <c r="G34" s="38"/>
      <c r="H34" s="38"/>
      <c r="I34" s="156">
        <v>0.14999999999999999</v>
      </c>
      <c r="J34" s="155">
        <f>ROUND(((SUM(BF132:BF402))*I34),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ROUND((SUM(BG132:BG402)),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ROUND((SUM(BH132:BH402)),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ROUND((SUM(BI132:BI402)),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Společenské centrum RnK – prostory ZUŠ - Úpravy se změnou užívání v části stavby – vstupního zádveří s přezouvárnou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ST - Stavební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Rychnov nad Kněžnou, ul. Panská, čp. 1492</v>
      </c>
      <c r="G89" s="40"/>
      <c r="H89" s="40"/>
      <c r="I89" s="32" t="s">
        <v>22</v>
      </c>
      <c r="J89" s="79" t="str">
        <f>IF(J12="","",J12)</f>
        <v>22. 5. 2023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Rychnov nad Kněžnou</v>
      </c>
      <c r="G91" s="40"/>
      <c r="H91" s="40"/>
      <c r="I91" s="32" t="s">
        <v>30</v>
      </c>
      <c r="J91" s="36" t="str">
        <f>E21</f>
        <v>ATELIER H1 &amp; ATELIER HÁJEK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Martin Škrabal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101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J136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J149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J208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J214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109</v>
      </c>
      <c r="E103" s="183"/>
      <c r="F103" s="183"/>
      <c r="G103" s="183"/>
      <c r="H103" s="183"/>
      <c r="I103" s="183"/>
      <c r="J103" s="184">
        <f>J216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J217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J219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112</v>
      </c>
      <c r="E106" s="189"/>
      <c r="F106" s="189"/>
      <c r="G106" s="189"/>
      <c r="H106" s="189"/>
      <c r="I106" s="189"/>
      <c r="J106" s="190">
        <f>J229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113</v>
      </c>
      <c r="E107" s="189"/>
      <c r="F107" s="189"/>
      <c r="G107" s="189"/>
      <c r="H107" s="189"/>
      <c r="I107" s="189"/>
      <c r="J107" s="190">
        <f>J244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114</v>
      </c>
      <c r="E108" s="189"/>
      <c r="F108" s="189"/>
      <c r="G108" s="189"/>
      <c r="H108" s="189"/>
      <c r="I108" s="189"/>
      <c r="J108" s="190">
        <f>J264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115</v>
      </c>
      <c r="E109" s="189"/>
      <c r="F109" s="189"/>
      <c r="G109" s="189"/>
      <c r="H109" s="189"/>
      <c r="I109" s="189"/>
      <c r="J109" s="190">
        <f>J272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116</v>
      </c>
      <c r="E110" s="189"/>
      <c r="F110" s="189"/>
      <c r="G110" s="189"/>
      <c r="H110" s="189"/>
      <c r="I110" s="189"/>
      <c r="J110" s="190">
        <f>J338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117</v>
      </c>
      <c r="E111" s="189"/>
      <c r="F111" s="189"/>
      <c r="G111" s="189"/>
      <c r="H111" s="189"/>
      <c r="I111" s="189"/>
      <c r="J111" s="190">
        <f>J374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118</v>
      </c>
      <c r="E112" s="189"/>
      <c r="F112" s="189"/>
      <c r="G112" s="189"/>
      <c r="H112" s="189"/>
      <c r="I112" s="189"/>
      <c r="J112" s="190">
        <f>J386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119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6.25" customHeight="1">
      <c r="A122" s="38"/>
      <c r="B122" s="39"/>
      <c r="C122" s="40"/>
      <c r="D122" s="40"/>
      <c r="E122" s="175" t="str">
        <f>E7</f>
        <v>Společenské centrum RnK – prostory ZUŠ - Úpravy se změnou užívání v části stavby – vstupního zádveří s přezouvárnou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96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ST - Stavební úpravy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Rychnov nad Kněžnou, ul. Panská, čp. 1492</v>
      </c>
      <c r="G126" s="40"/>
      <c r="H126" s="40"/>
      <c r="I126" s="32" t="s">
        <v>22</v>
      </c>
      <c r="J126" s="79" t="str">
        <f>IF(J12="","",J12)</f>
        <v>22. 5. 2023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40.05" customHeight="1">
      <c r="A128" s="38"/>
      <c r="B128" s="39"/>
      <c r="C128" s="32" t="s">
        <v>24</v>
      </c>
      <c r="D128" s="40"/>
      <c r="E128" s="40"/>
      <c r="F128" s="27" t="str">
        <f>E15</f>
        <v>Město Rychnov nad Kněžnou</v>
      </c>
      <c r="G128" s="40"/>
      <c r="H128" s="40"/>
      <c r="I128" s="32" t="s">
        <v>30</v>
      </c>
      <c r="J128" s="36" t="str">
        <f>E21</f>
        <v>ATELIER H1 &amp; ATELIER HÁJEK s.r.o.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28</v>
      </c>
      <c r="D129" s="40"/>
      <c r="E129" s="40"/>
      <c r="F129" s="27" t="str">
        <f>IF(E18="","",E18)</f>
        <v>Vyplň údaj</v>
      </c>
      <c r="G129" s="40"/>
      <c r="H129" s="40"/>
      <c r="I129" s="32" t="s">
        <v>33</v>
      </c>
      <c r="J129" s="36" t="str">
        <f>E24</f>
        <v>Martin Škrabal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2"/>
      <c r="B131" s="193"/>
      <c r="C131" s="194" t="s">
        <v>120</v>
      </c>
      <c r="D131" s="195" t="s">
        <v>61</v>
      </c>
      <c r="E131" s="195" t="s">
        <v>57</v>
      </c>
      <c r="F131" s="195" t="s">
        <v>58</v>
      </c>
      <c r="G131" s="195" t="s">
        <v>121</v>
      </c>
      <c r="H131" s="195" t="s">
        <v>122</v>
      </c>
      <c r="I131" s="195" t="s">
        <v>123</v>
      </c>
      <c r="J131" s="195" t="s">
        <v>100</v>
      </c>
      <c r="K131" s="196" t="s">
        <v>124</v>
      </c>
      <c r="L131" s="197"/>
      <c r="M131" s="100" t="s">
        <v>1</v>
      </c>
      <c r="N131" s="101" t="s">
        <v>40</v>
      </c>
      <c r="O131" s="101" t="s">
        <v>125</v>
      </c>
      <c r="P131" s="101" t="s">
        <v>126</v>
      </c>
      <c r="Q131" s="101" t="s">
        <v>127</v>
      </c>
      <c r="R131" s="101" t="s">
        <v>128</v>
      </c>
      <c r="S131" s="101" t="s">
        <v>129</v>
      </c>
      <c r="T131" s="102" t="s">
        <v>130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8"/>
      <c r="B132" s="39"/>
      <c r="C132" s="107" t="s">
        <v>131</v>
      </c>
      <c r="D132" s="40"/>
      <c r="E132" s="40"/>
      <c r="F132" s="40"/>
      <c r="G132" s="40"/>
      <c r="H132" s="40"/>
      <c r="I132" s="40"/>
      <c r="J132" s="198">
        <f>BK132</f>
        <v>0</v>
      </c>
      <c r="K132" s="40"/>
      <c r="L132" s="44"/>
      <c r="M132" s="103"/>
      <c r="N132" s="199"/>
      <c r="O132" s="104"/>
      <c r="P132" s="200">
        <f>P133+P216</f>
        <v>0</v>
      </c>
      <c r="Q132" s="104"/>
      <c r="R132" s="200">
        <f>R133+R216</f>
        <v>1.5056823399999999</v>
      </c>
      <c r="S132" s="104"/>
      <c r="T132" s="201">
        <f>T133+T216</f>
        <v>7.6933084000000012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75</v>
      </c>
      <c r="AU132" s="17" t="s">
        <v>102</v>
      </c>
      <c r="BK132" s="202">
        <f>BK133+BK216</f>
        <v>0</v>
      </c>
    </row>
    <row r="133" s="12" customFormat="1" ht="25.92" customHeight="1">
      <c r="A133" s="12"/>
      <c r="B133" s="203"/>
      <c r="C133" s="204"/>
      <c r="D133" s="205" t="s">
        <v>75</v>
      </c>
      <c r="E133" s="206" t="s">
        <v>132</v>
      </c>
      <c r="F133" s="206" t="s">
        <v>133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P134+P136+P149+P208+P214</f>
        <v>0</v>
      </c>
      <c r="Q133" s="211"/>
      <c r="R133" s="212">
        <f>R134+R136+R149+R208+R214</f>
        <v>0.19231006000000001</v>
      </c>
      <c r="S133" s="211"/>
      <c r="T133" s="213">
        <f>T134+T136+T149+T208+T214</f>
        <v>5.9832920000000005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84</v>
      </c>
      <c r="AT133" s="215" t="s">
        <v>75</v>
      </c>
      <c r="AU133" s="215" t="s">
        <v>76</v>
      </c>
      <c r="AY133" s="214" t="s">
        <v>134</v>
      </c>
      <c r="BK133" s="216">
        <f>BK134+BK136+BK149+BK208+BK214</f>
        <v>0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135</v>
      </c>
      <c r="F134" s="217" t="s">
        <v>136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P135</f>
        <v>0</v>
      </c>
      <c r="Q134" s="211"/>
      <c r="R134" s="212">
        <f>R135</f>
        <v>0.031949999999999999</v>
      </c>
      <c r="S134" s="211"/>
      <c r="T134" s="213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84</v>
      </c>
      <c r="AT134" s="215" t="s">
        <v>75</v>
      </c>
      <c r="AU134" s="215" t="s">
        <v>84</v>
      </c>
      <c r="AY134" s="214" t="s">
        <v>134</v>
      </c>
      <c r="BK134" s="216">
        <f>BK135</f>
        <v>0</v>
      </c>
    </row>
    <row r="135" s="2" customFormat="1" ht="21.75" customHeight="1">
      <c r="A135" s="38"/>
      <c r="B135" s="39"/>
      <c r="C135" s="219" t="s">
        <v>84</v>
      </c>
      <c r="D135" s="219" t="s">
        <v>137</v>
      </c>
      <c r="E135" s="220" t="s">
        <v>138</v>
      </c>
      <c r="F135" s="221" t="s">
        <v>139</v>
      </c>
      <c r="G135" s="222" t="s">
        <v>140</v>
      </c>
      <c r="H135" s="223">
        <v>1</v>
      </c>
      <c r="I135" s="224"/>
      <c r="J135" s="225">
        <f>ROUND(I135*H135,2)</f>
        <v>0</v>
      </c>
      <c r="K135" s="221" t="s">
        <v>141</v>
      </c>
      <c r="L135" s="44"/>
      <c r="M135" s="226" t="s">
        <v>1</v>
      </c>
      <c r="N135" s="227" t="s">
        <v>41</v>
      </c>
      <c r="O135" s="91"/>
      <c r="P135" s="228">
        <f>O135*H135</f>
        <v>0</v>
      </c>
      <c r="Q135" s="228">
        <v>0.031949999999999999</v>
      </c>
      <c r="R135" s="228">
        <f>Q135*H135</f>
        <v>0.031949999999999999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142</v>
      </c>
      <c r="AT135" s="230" t="s">
        <v>137</v>
      </c>
      <c r="AU135" s="230" t="s">
        <v>86</v>
      </c>
      <c r="AY135" s="17" t="s">
        <v>134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84</v>
      </c>
      <c r="BK135" s="231">
        <f>ROUND(I135*H135,2)</f>
        <v>0</v>
      </c>
      <c r="BL135" s="17" t="s">
        <v>142</v>
      </c>
      <c r="BM135" s="230" t="s">
        <v>143</v>
      </c>
    </row>
    <row r="136" s="12" customFormat="1" ht="22.8" customHeight="1">
      <c r="A136" s="12"/>
      <c r="B136" s="203"/>
      <c r="C136" s="204"/>
      <c r="D136" s="205" t="s">
        <v>75</v>
      </c>
      <c r="E136" s="217" t="s">
        <v>144</v>
      </c>
      <c r="F136" s="217" t="s">
        <v>145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SUM(P137:P148)</f>
        <v>0</v>
      </c>
      <c r="Q136" s="211"/>
      <c r="R136" s="212">
        <f>SUM(R137:R148)</f>
        <v>0.13726405999999999</v>
      </c>
      <c r="S136" s="211"/>
      <c r="T136" s="213">
        <f>SUM(T137:T148)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84</v>
      </c>
      <c r="AT136" s="215" t="s">
        <v>75</v>
      </c>
      <c r="AU136" s="215" t="s">
        <v>84</v>
      </c>
      <c r="AY136" s="214" t="s">
        <v>134</v>
      </c>
      <c r="BK136" s="216">
        <f>SUM(BK137:BK148)</f>
        <v>0</v>
      </c>
    </row>
    <row r="137" s="2" customFormat="1" ht="24.15" customHeight="1">
      <c r="A137" s="38"/>
      <c r="B137" s="39"/>
      <c r="C137" s="219" t="s">
        <v>86</v>
      </c>
      <c r="D137" s="219" t="s">
        <v>137</v>
      </c>
      <c r="E137" s="220" t="s">
        <v>146</v>
      </c>
      <c r="F137" s="221" t="s">
        <v>147</v>
      </c>
      <c r="G137" s="222" t="s">
        <v>148</v>
      </c>
      <c r="H137" s="223">
        <v>3.0569999999999999</v>
      </c>
      <c r="I137" s="224"/>
      <c r="J137" s="225">
        <f>ROUND(I137*H137,2)</f>
        <v>0</v>
      </c>
      <c r="K137" s="221" t="s">
        <v>141</v>
      </c>
      <c r="L137" s="44"/>
      <c r="M137" s="226" t="s">
        <v>1</v>
      </c>
      <c r="N137" s="227" t="s">
        <v>41</v>
      </c>
      <c r="O137" s="91"/>
      <c r="P137" s="228">
        <f>O137*H137</f>
        <v>0</v>
      </c>
      <c r="Q137" s="228">
        <v>0.0049399999999999999</v>
      </c>
      <c r="R137" s="228">
        <f>Q137*H137</f>
        <v>0.01510158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142</v>
      </c>
      <c r="AT137" s="230" t="s">
        <v>137</v>
      </c>
      <c r="AU137" s="230" t="s">
        <v>86</v>
      </c>
      <c r="AY137" s="17" t="s">
        <v>134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84</v>
      </c>
      <c r="BK137" s="231">
        <f>ROUND(I137*H137,2)</f>
        <v>0</v>
      </c>
      <c r="BL137" s="17" t="s">
        <v>142</v>
      </c>
      <c r="BM137" s="230" t="s">
        <v>149</v>
      </c>
    </row>
    <row r="138" s="13" customFormat="1">
      <c r="A138" s="13"/>
      <c r="B138" s="232"/>
      <c r="C138" s="233"/>
      <c r="D138" s="234" t="s">
        <v>150</v>
      </c>
      <c r="E138" s="235" t="s">
        <v>1</v>
      </c>
      <c r="F138" s="236" t="s">
        <v>151</v>
      </c>
      <c r="G138" s="233"/>
      <c r="H138" s="237">
        <v>0.89700000000000002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150</v>
      </c>
      <c r="AU138" s="243" t="s">
        <v>86</v>
      </c>
      <c r="AV138" s="13" t="s">
        <v>86</v>
      </c>
      <c r="AW138" s="13" t="s">
        <v>32</v>
      </c>
      <c r="AX138" s="13" t="s">
        <v>76</v>
      </c>
      <c r="AY138" s="243" t="s">
        <v>134</v>
      </c>
    </row>
    <row r="139" s="13" customFormat="1">
      <c r="A139" s="13"/>
      <c r="B139" s="232"/>
      <c r="C139" s="233"/>
      <c r="D139" s="234" t="s">
        <v>150</v>
      </c>
      <c r="E139" s="235" t="s">
        <v>1</v>
      </c>
      <c r="F139" s="236" t="s">
        <v>152</v>
      </c>
      <c r="G139" s="233"/>
      <c r="H139" s="237">
        <v>2.1600000000000001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150</v>
      </c>
      <c r="AU139" s="243" t="s">
        <v>86</v>
      </c>
      <c r="AV139" s="13" t="s">
        <v>86</v>
      </c>
      <c r="AW139" s="13" t="s">
        <v>32</v>
      </c>
      <c r="AX139" s="13" t="s">
        <v>76</v>
      </c>
      <c r="AY139" s="243" t="s">
        <v>134</v>
      </c>
    </row>
    <row r="140" s="14" customFormat="1">
      <c r="A140" s="14"/>
      <c r="B140" s="244"/>
      <c r="C140" s="245"/>
      <c r="D140" s="234" t="s">
        <v>150</v>
      </c>
      <c r="E140" s="246" t="s">
        <v>1</v>
      </c>
      <c r="F140" s="247" t="s">
        <v>153</v>
      </c>
      <c r="G140" s="245"/>
      <c r="H140" s="248">
        <v>3.0569999999999999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150</v>
      </c>
      <c r="AU140" s="254" t="s">
        <v>86</v>
      </c>
      <c r="AV140" s="14" t="s">
        <v>135</v>
      </c>
      <c r="AW140" s="14" t="s">
        <v>32</v>
      </c>
      <c r="AX140" s="14" t="s">
        <v>76</v>
      </c>
      <c r="AY140" s="254" t="s">
        <v>134</v>
      </c>
    </row>
    <row r="141" s="15" customFormat="1">
      <c r="A141" s="15"/>
      <c r="B141" s="255"/>
      <c r="C141" s="256"/>
      <c r="D141" s="234" t="s">
        <v>150</v>
      </c>
      <c r="E141" s="257" t="s">
        <v>1</v>
      </c>
      <c r="F141" s="258" t="s">
        <v>154</v>
      </c>
      <c r="G141" s="256"/>
      <c r="H141" s="259">
        <v>3.0569999999999999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150</v>
      </c>
      <c r="AU141" s="265" t="s">
        <v>86</v>
      </c>
      <c r="AV141" s="15" t="s">
        <v>142</v>
      </c>
      <c r="AW141" s="15" t="s">
        <v>32</v>
      </c>
      <c r="AX141" s="15" t="s">
        <v>84</v>
      </c>
      <c r="AY141" s="265" t="s">
        <v>134</v>
      </c>
    </row>
    <row r="142" s="2" customFormat="1" ht="24.15" customHeight="1">
      <c r="A142" s="38"/>
      <c r="B142" s="39"/>
      <c r="C142" s="219" t="s">
        <v>135</v>
      </c>
      <c r="D142" s="219" t="s">
        <v>137</v>
      </c>
      <c r="E142" s="220" t="s">
        <v>155</v>
      </c>
      <c r="F142" s="221" t="s">
        <v>156</v>
      </c>
      <c r="G142" s="222" t="s">
        <v>148</v>
      </c>
      <c r="H142" s="223">
        <v>3.0569999999999999</v>
      </c>
      <c r="I142" s="224"/>
      <c r="J142" s="225">
        <f>ROUND(I142*H142,2)</f>
        <v>0</v>
      </c>
      <c r="K142" s="221" t="s">
        <v>141</v>
      </c>
      <c r="L142" s="44"/>
      <c r="M142" s="226" t="s">
        <v>1</v>
      </c>
      <c r="N142" s="227" t="s">
        <v>41</v>
      </c>
      <c r="O142" s="91"/>
      <c r="P142" s="228">
        <f>O142*H142</f>
        <v>0</v>
      </c>
      <c r="Q142" s="228">
        <v>0.00025999999999999998</v>
      </c>
      <c r="R142" s="228">
        <f>Q142*H142</f>
        <v>0.0007948199999999999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142</v>
      </c>
      <c r="AT142" s="230" t="s">
        <v>137</v>
      </c>
      <c r="AU142" s="230" t="s">
        <v>86</v>
      </c>
      <c r="AY142" s="17" t="s">
        <v>134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84</v>
      </c>
      <c r="BK142" s="231">
        <f>ROUND(I142*H142,2)</f>
        <v>0</v>
      </c>
      <c r="BL142" s="17" t="s">
        <v>142</v>
      </c>
      <c r="BM142" s="230" t="s">
        <v>157</v>
      </c>
    </row>
    <row r="143" s="2" customFormat="1" ht="24.15" customHeight="1">
      <c r="A143" s="38"/>
      <c r="B143" s="39"/>
      <c r="C143" s="219" t="s">
        <v>142</v>
      </c>
      <c r="D143" s="219" t="s">
        <v>137</v>
      </c>
      <c r="E143" s="220" t="s">
        <v>158</v>
      </c>
      <c r="F143" s="221" t="s">
        <v>159</v>
      </c>
      <c r="G143" s="222" t="s">
        <v>148</v>
      </c>
      <c r="H143" s="223">
        <v>3.0569999999999999</v>
      </c>
      <c r="I143" s="224"/>
      <c r="J143" s="225">
        <f>ROUND(I143*H143,2)</f>
        <v>0</v>
      </c>
      <c r="K143" s="221" t="s">
        <v>141</v>
      </c>
      <c r="L143" s="44"/>
      <c r="M143" s="226" t="s">
        <v>1</v>
      </c>
      <c r="N143" s="227" t="s">
        <v>41</v>
      </c>
      <c r="O143" s="91"/>
      <c r="P143" s="228">
        <f>O143*H143</f>
        <v>0</v>
      </c>
      <c r="Q143" s="228">
        <v>0.018380000000000001</v>
      </c>
      <c r="R143" s="228">
        <f>Q143*H143</f>
        <v>0.05618766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142</v>
      </c>
      <c r="AT143" s="230" t="s">
        <v>137</v>
      </c>
      <c r="AU143" s="230" t="s">
        <v>86</v>
      </c>
      <c r="AY143" s="17" t="s">
        <v>134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84</v>
      </c>
      <c r="BK143" s="231">
        <f>ROUND(I143*H143,2)</f>
        <v>0</v>
      </c>
      <c r="BL143" s="17" t="s">
        <v>142</v>
      </c>
      <c r="BM143" s="230" t="s">
        <v>160</v>
      </c>
    </row>
    <row r="144" s="2" customFormat="1" ht="21.75" customHeight="1">
      <c r="A144" s="38"/>
      <c r="B144" s="39"/>
      <c r="C144" s="219" t="s">
        <v>161</v>
      </c>
      <c r="D144" s="219" t="s">
        <v>137</v>
      </c>
      <c r="E144" s="220" t="s">
        <v>162</v>
      </c>
      <c r="F144" s="221" t="s">
        <v>163</v>
      </c>
      <c r="G144" s="222" t="s">
        <v>140</v>
      </c>
      <c r="H144" s="223">
        <v>1</v>
      </c>
      <c r="I144" s="224"/>
      <c r="J144" s="225">
        <f>ROUND(I144*H144,2)</f>
        <v>0</v>
      </c>
      <c r="K144" s="221" t="s">
        <v>141</v>
      </c>
      <c r="L144" s="44"/>
      <c r="M144" s="226" t="s">
        <v>1</v>
      </c>
      <c r="N144" s="227" t="s">
        <v>41</v>
      </c>
      <c r="O144" s="91"/>
      <c r="P144" s="228">
        <f>O144*H144</f>
        <v>0</v>
      </c>
      <c r="Q144" s="228">
        <v>0.04684</v>
      </c>
      <c r="R144" s="228">
        <f>Q144*H144</f>
        <v>0.04684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142</v>
      </c>
      <c r="AT144" s="230" t="s">
        <v>137</v>
      </c>
      <c r="AU144" s="230" t="s">
        <v>86</v>
      </c>
      <c r="AY144" s="17" t="s">
        <v>134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84</v>
      </c>
      <c r="BK144" s="231">
        <f>ROUND(I144*H144,2)</f>
        <v>0</v>
      </c>
      <c r="BL144" s="17" t="s">
        <v>142</v>
      </c>
      <c r="BM144" s="230" t="s">
        <v>164</v>
      </c>
    </row>
    <row r="145" s="13" customFormat="1">
      <c r="A145" s="13"/>
      <c r="B145" s="232"/>
      <c r="C145" s="233"/>
      <c r="D145" s="234" t="s">
        <v>150</v>
      </c>
      <c r="E145" s="235" t="s">
        <v>1</v>
      </c>
      <c r="F145" s="236" t="s">
        <v>84</v>
      </c>
      <c r="G145" s="233"/>
      <c r="H145" s="237">
        <v>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150</v>
      </c>
      <c r="AU145" s="243" t="s">
        <v>86</v>
      </c>
      <c r="AV145" s="13" t="s">
        <v>86</v>
      </c>
      <c r="AW145" s="13" t="s">
        <v>32</v>
      </c>
      <c r="AX145" s="13" t="s">
        <v>76</v>
      </c>
      <c r="AY145" s="243" t="s">
        <v>134</v>
      </c>
    </row>
    <row r="146" s="14" customFormat="1">
      <c r="A146" s="14"/>
      <c r="B146" s="244"/>
      <c r="C146" s="245"/>
      <c r="D146" s="234" t="s">
        <v>150</v>
      </c>
      <c r="E146" s="246" t="s">
        <v>1</v>
      </c>
      <c r="F146" s="247" t="s">
        <v>153</v>
      </c>
      <c r="G146" s="245"/>
      <c r="H146" s="248">
        <v>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150</v>
      </c>
      <c r="AU146" s="254" t="s">
        <v>86</v>
      </c>
      <c r="AV146" s="14" t="s">
        <v>135</v>
      </c>
      <c r="AW146" s="14" t="s">
        <v>32</v>
      </c>
      <c r="AX146" s="14" t="s">
        <v>76</v>
      </c>
      <c r="AY146" s="254" t="s">
        <v>134</v>
      </c>
    </row>
    <row r="147" s="15" customFormat="1">
      <c r="A147" s="15"/>
      <c r="B147" s="255"/>
      <c r="C147" s="256"/>
      <c r="D147" s="234" t="s">
        <v>150</v>
      </c>
      <c r="E147" s="257" t="s">
        <v>1</v>
      </c>
      <c r="F147" s="258" t="s">
        <v>154</v>
      </c>
      <c r="G147" s="256"/>
      <c r="H147" s="259">
        <v>1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150</v>
      </c>
      <c r="AU147" s="265" t="s">
        <v>86</v>
      </c>
      <c r="AV147" s="15" t="s">
        <v>142</v>
      </c>
      <c r="AW147" s="15" t="s">
        <v>32</v>
      </c>
      <c r="AX147" s="15" t="s">
        <v>84</v>
      </c>
      <c r="AY147" s="265" t="s">
        <v>134</v>
      </c>
    </row>
    <row r="148" s="2" customFormat="1" ht="33" customHeight="1">
      <c r="A148" s="38"/>
      <c r="B148" s="39"/>
      <c r="C148" s="266" t="s">
        <v>144</v>
      </c>
      <c r="D148" s="266" t="s">
        <v>165</v>
      </c>
      <c r="E148" s="267" t="s">
        <v>166</v>
      </c>
      <c r="F148" s="268" t="s">
        <v>167</v>
      </c>
      <c r="G148" s="269" t="s">
        <v>140</v>
      </c>
      <c r="H148" s="270">
        <v>1</v>
      </c>
      <c r="I148" s="271"/>
      <c r="J148" s="272">
        <f>ROUND(I148*H148,2)</f>
        <v>0</v>
      </c>
      <c r="K148" s="268" t="s">
        <v>141</v>
      </c>
      <c r="L148" s="273"/>
      <c r="M148" s="274" t="s">
        <v>1</v>
      </c>
      <c r="N148" s="275" t="s">
        <v>41</v>
      </c>
      <c r="O148" s="91"/>
      <c r="P148" s="228">
        <f>O148*H148</f>
        <v>0</v>
      </c>
      <c r="Q148" s="228">
        <v>0.018339999999999999</v>
      </c>
      <c r="R148" s="228">
        <f>Q148*H148</f>
        <v>0.018339999999999999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168</v>
      </c>
      <c r="AT148" s="230" t="s">
        <v>165</v>
      </c>
      <c r="AU148" s="230" t="s">
        <v>86</v>
      </c>
      <c r="AY148" s="17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84</v>
      </c>
      <c r="BK148" s="231">
        <f>ROUND(I148*H148,2)</f>
        <v>0</v>
      </c>
      <c r="BL148" s="17" t="s">
        <v>142</v>
      </c>
      <c r="BM148" s="230" t="s">
        <v>169</v>
      </c>
    </row>
    <row r="149" s="12" customFormat="1" ht="22.8" customHeight="1">
      <c r="A149" s="12"/>
      <c r="B149" s="203"/>
      <c r="C149" s="204"/>
      <c r="D149" s="205" t="s">
        <v>75</v>
      </c>
      <c r="E149" s="217" t="s">
        <v>170</v>
      </c>
      <c r="F149" s="217" t="s">
        <v>171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SUM(P150:P207)</f>
        <v>0</v>
      </c>
      <c r="Q149" s="211"/>
      <c r="R149" s="212">
        <f>SUM(R150:R207)</f>
        <v>0.023095999999999998</v>
      </c>
      <c r="S149" s="211"/>
      <c r="T149" s="213">
        <f>SUM(T150:T207)</f>
        <v>5.9832920000000005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75</v>
      </c>
      <c r="AU149" s="215" t="s">
        <v>84</v>
      </c>
      <c r="AY149" s="214" t="s">
        <v>134</v>
      </c>
      <c r="BK149" s="216">
        <f>SUM(BK150:BK207)</f>
        <v>0</v>
      </c>
    </row>
    <row r="150" s="2" customFormat="1" ht="21.75" customHeight="1">
      <c r="A150" s="38"/>
      <c r="B150" s="39"/>
      <c r="C150" s="219" t="s">
        <v>172</v>
      </c>
      <c r="D150" s="219" t="s">
        <v>137</v>
      </c>
      <c r="E150" s="220" t="s">
        <v>173</v>
      </c>
      <c r="F150" s="221" t="s">
        <v>174</v>
      </c>
      <c r="G150" s="222" t="s">
        <v>175</v>
      </c>
      <c r="H150" s="223">
        <v>4</v>
      </c>
      <c r="I150" s="224"/>
      <c r="J150" s="225">
        <f>ROUND(I150*H150,2)</f>
        <v>0</v>
      </c>
      <c r="K150" s="221" t="s">
        <v>1</v>
      </c>
      <c r="L150" s="44"/>
      <c r="M150" s="226" t="s">
        <v>1</v>
      </c>
      <c r="N150" s="227" t="s">
        <v>41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142</v>
      </c>
      <c r="AT150" s="230" t="s">
        <v>137</v>
      </c>
      <c r="AU150" s="230" t="s">
        <v>86</v>
      </c>
      <c r="AY150" s="17" t="s">
        <v>134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84</v>
      </c>
      <c r="BK150" s="231">
        <f>ROUND(I150*H150,2)</f>
        <v>0</v>
      </c>
      <c r="BL150" s="17" t="s">
        <v>142</v>
      </c>
      <c r="BM150" s="230" t="s">
        <v>176</v>
      </c>
    </row>
    <row r="151" s="2" customFormat="1" ht="33" customHeight="1">
      <c r="A151" s="38"/>
      <c r="B151" s="39"/>
      <c r="C151" s="219" t="s">
        <v>168</v>
      </c>
      <c r="D151" s="219" t="s">
        <v>137</v>
      </c>
      <c r="E151" s="220" t="s">
        <v>177</v>
      </c>
      <c r="F151" s="221" t="s">
        <v>178</v>
      </c>
      <c r="G151" s="222" t="s">
        <v>148</v>
      </c>
      <c r="H151" s="223">
        <v>18.399999999999999</v>
      </c>
      <c r="I151" s="224"/>
      <c r="J151" s="225">
        <f>ROUND(I151*H151,2)</f>
        <v>0</v>
      </c>
      <c r="K151" s="221" t="s">
        <v>141</v>
      </c>
      <c r="L151" s="44"/>
      <c r="M151" s="226" t="s">
        <v>1</v>
      </c>
      <c r="N151" s="227" t="s">
        <v>41</v>
      </c>
      <c r="O151" s="91"/>
      <c r="P151" s="228">
        <f>O151*H151</f>
        <v>0</v>
      </c>
      <c r="Q151" s="228">
        <v>0.00012999999999999999</v>
      </c>
      <c r="R151" s="228">
        <f>Q151*H151</f>
        <v>0.0023919999999999996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142</v>
      </c>
      <c r="AT151" s="230" t="s">
        <v>137</v>
      </c>
      <c r="AU151" s="230" t="s">
        <v>86</v>
      </c>
      <c r="AY151" s="17" t="s">
        <v>134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84</v>
      </c>
      <c r="BK151" s="231">
        <f>ROUND(I151*H151,2)</f>
        <v>0</v>
      </c>
      <c r="BL151" s="17" t="s">
        <v>142</v>
      </c>
      <c r="BM151" s="230" t="s">
        <v>179</v>
      </c>
    </row>
    <row r="152" s="13" customFormat="1">
      <c r="A152" s="13"/>
      <c r="B152" s="232"/>
      <c r="C152" s="233"/>
      <c r="D152" s="234" t="s">
        <v>150</v>
      </c>
      <c r="E152" s="235" t="s">
        <v>1</v>
      </c>
      <c r="F152" s="236" t="s">
        <v>180</v>
      </c>
      <c r="G152" s="233"/>
      <c r="H152" s="237">
        <v>18.399999999999999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150</v>
      </c>
      <c r="AU152" s="243" t="s">
        <v>86</v>
      </c>
      <c r="AV152" s="13" t="s">
        <v>86</v>
      </c>
      <c r="AW152" s="13" t="s">
        <v>32</v>
      </c>
      <c r="AX152" s="13" t="s">
        <v>76</v>
      </c>
      <c r="AY152" s="243" t="s">
        <v>134</v>
      </c>
    </row>
    <row r="153" s="14" customFormat="1">
      <c r="A153" s="14"/>
      <c r="B153" s="244"/>
      <c r="C153" s="245"/>
      <c r="D153" s="234" t="s">
        <v>150</v>
      </c>
      <c r="E153" s="246" t="s">
        <v>1</v>
      </c>
      <c r="F153" s="247" t="s">
        <v>153</v>
      </c>
      <c r="G153" s="245"/>
      <c r="H153" s="248">
        <v>18.399999999999999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150</v>
      </c>
      <c r="AU153" s="254" t="s">
        <v>86</v>
      </c>
      <c r="AV153" s="14" t="s">
        <v>135</v>
      </c>
      <c r="AW153" s="14" t="s">
        <v>32</v>
      </c>
      <c r="AX153" s="14" t="s">
        <v>76</v>
      </c>
      <c r="AY153" s="254" t="s">
        <v>134</v>
      </c>
    </row>
    <row r="154" s="15" customFormat="1">
      <c r="A154" s="15"/>
      <c r="B154" s="255"/>
      <c r="C154" s="256"/>
      <c r="D154" s="234" t="s">
        <v>150</v>
      </c>
      <c r="E154" s="257" t="s">
        <v>1</v>
      </c>
      <c r="F154" s="258" t="s">
        <v>154</v>
      </c>
      <c r="G154" s="256"/>
      <c r="H154" s="259">
        <v>18.399999999999999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150</v>
      </c>
      <c r="AU154" s="265" t="s">
        <v>86</v>
      </c>
      <c r="AV154" s="15" t="s">
        <v>142</v>
      </c>
      <c r="AW154" s="15" t="s">
        <v>32</v>
      </c>
      <c r="AX154" s="15" t="s">
        <v>84</v>
      </c>
      <c r="AY154" s="265" t="s">
        <v>134</v>
      </c>
    </row>
    <row r="155" s="2" customFormat="1" ht="24.15" customHeight="1">
      <c r="A155" s="38"/>
      <c r="B155" s="39"/>
      <c r="C155" s="219" t="s">
        <v>170</v>
      </c>
      <c r="D155" s="219" t="s">
        <v>137</v>
      </c>
      <c r="E155" s="220" t="s">
        <v>181</v>
      </c>
      <c r="F155" s="221" t="s">
        <v>182</v>
      </c>
      <c r="G155" s="222" t="s">
        <v>148</v>
      </c>
      <c r="H155" s="223">
        <v>64.599999999999994</v>
      </c>
      <c r="I155" s="224"/>
      <c r="J155" s="225">
        <f>ROUND(I155*H155,2)</f>
        <v>0</v>
      </c>
      <c r="K155" s="221" t="s">
        <v>141</v>
      </c>
      <c r="L155" s="44"/>
      <c r="M155" s="226" t="s">
        <v>1</v>
      </c>
      <c r="N155" s="227" t="s">
        <v>41</v>
      </c>
      <c r="O155" s="91"/>
      <c r="P155" s="228">
        <f>O155*H155</f>
        <v>0</v>
      </c>
      <c r="Q155" s="228">
        <v>4.0000000000000003E-05</v>
      </c>
      <c r="R155" s="228">
        <f>Q155*H155</f>
        <v>0.0025839999999999999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142</v>
      </c>
      <c r="AT155" s="230" t="s">
        <v>137</v>
      </c>
      <c r="AU155" s="230" t="s">
        <v>86</v>
      </c>
      <c r="AY155" s="17" t="s">
        <v>134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84</v>
      </c>
      <c r="BK155" s="231">
        <f>ROUND(I155*H155,2)</f>
        <v>0</v>
      </c>
      <c r="BL155" s="17" t="s">
        <v>142</v>
      </c>
      <c r="BM155" s="230" t="s">
        <v>183</v>
      </c>
    </row>
    <row r="156" s="13" customFormat="1">
      <c r="A156" s="13"/>
      <c r="B156" s="232"/>
      <c r="C156" s="233"/>
      <c r="D156" s="234" t="s">
        <v>150</v>
      </c>
      <c r="E156" s="235" t="s">
        <v>1</v>
      </c>
      <c r="F156" s="236" t="s">
        <v>184</v>
      </c>
      <c r="G156" s="233"/>
      <c r="H156" s="237">
        <v>64.599999999999994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150</v>
      </c>
      <c r="AU156" s="243" t="s">
        <v>86</v>
      </c>
      <c r="AV156" s="13" t="s">
        <v>86</v>
      </c>
      <c r="AW156" s="13" t="s">
        <v>32</v>
      </c>
      <c r="AX156" s="13" t="s">
        <v>76</v>
      </c>
      <c r="AY156" s="243" t="s">
        <v>134</v>
      </c>
    </row>
    <row r="157" s="14" customFormat="1">
      <c r="A157" s="14"/>
      <c r="B157" s="244"/>
      <c r="C157" s="245"/>
      <c r="D157" s="234" t="s">
        <v>150</v>
      </c>
      <c r="E157" s="246" t="s">
        <v>1</v>
      </c>
      <c r="F157" s="247" t="s">
        <v>153</v>
      </c>
      <c r="G157" s="245"/>
      <c r="H157" s="248">
        <v>64.599999999999994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150</v>
      </c>
      <c r="AU157" s="254" t="s">
        <v>86</v>
      </c>
      <c r="AV157" s="14" t="s">
        <v>135</v>
      </c>
      <c r="AW157" s="14" t="s">
        <v>32</v>
      </c>
      <c r="AX157" s="14" t="s">
        <v>76</v>
      </c>
      <c r="AY157" s="254" t="s">
        <v>134</v>
      </c>
    </row>
    <row r="158" s="15" customFormat="1">
      <c r="A158" s="15"/>
      <c r="B158" s="255"/>
      <c r="C158" s="256"/>
      <c r="D158" s="234" t="s">
        <v>150</v>
      </c>
      <c r="E158" s="257" t="s">
        <v>1</v>
      </c>
      <c r="F158" s="258" t="s">
        <v>154</v>
      </c>
      <c r="G158" s="256"/>
      <c r="H158" s="259">
        <v>64.599999999999994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150</v>
      </c>
      <c r="AU158" s="265" t="s">
        <v>86</v>
      </c>
      <c r="AV158" s="15" t="s">
        <v>142</v>
      </c>
      <c r="AW158" s="15" t="s">
        <v>32</v>
      </c>
      <c r="AX158" s="15" t="s">
        <v>84</v>
      </c>
      <c r="AY158" s="265" t="s">
        <v>134</v>
      </c>
    </row>
    <row r="159" s="2" customFormat="1" ht="16.5" customHeight="1">
      <c r="A159" s="38"/>
      <c r="B159" s="39"/>
      <c r="C159" s="219" t="s">
        <v>185</v>
      </c>
      <c r="D159" s="219" t="s">
        <v>137</v>
      </c>
      <c r="E159" s="220" t="s">
        <v>186</v>
      </c>
      <c r="F159" s="221" t="s">
        <v>187</v>
      </c>
      <c r="G159" s="222" t="s">
        <v>140</v>
      </c>
      <c r="H159" s="223">
        <v>1</v>
      </c>
      <c r="I159" s="224"/>
      <c r="J159" s="225">
        <f>ROUND(I159*H159,2)</f>
        <v>0</v>
      </c>
      <c r="K159" s="221" t="s">
        <v>141</v>
      </c>
      <c r="L159" s="44"/>
      <c r="M159" s="226" t="s">
        <v>1</v>
      </c>
      <c r="N159" s="227" t="s">
        <v>41</v>
      </c>
      <c r="O159" s="91"/>
      <c r="P159" s="228">
        <f>O159*H159</f>
        <v>0</v>
      </c>
      <c r="Q159" s="228">
        <v>0.00018000000000000001</v>
      </c>
      <c r="R159" s="228">
        <f>Q159*H159</f>
        <v>0.00018000000000000001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142</v>
      </c>
      <c r="AT159" s="230" t="s">
        <v>137</v>
      </c>
      <c r="AU159" s="230" t="s">
        <v>86</v>
      </c>
      <c r="AY159" s="17" t="s">
        <v>134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84</v>
      </c>
      <c r="BK159" s="231">
        <f>ROUND(I159*H159,2)</f>
        <v>0</v>
      </c>
      <c r="BL159" s="17" t="s">
        <v>142</v>
      </c>
      <c r="BM159" s="230" t="s">
        <v>188</v>
      </c>
    </row>
    <row r="160" s="2" customFormat="1" ht="16.5" customHeight="1">
      <c r="A160" s="38"/>
      <c r="B160" s="39"/>
      <c r="C160" s="266" t="s">
        <v>189</v>
      </c>
      <c r="D160" s="266" t="s">
        <v>165</v>
      </c>
      <c r="E160" s="267" t="s">
        <v>190</v>
      </c>
      <c r="F160" s="268" t="s">
        <v>191</v>
      </c>
      <c r="G160" s="269" t="s">
        <v>140</v>
      </c>
      <c r="H160" s="270">
        <v>1</v>
      </c>
      <c r="I160" s="271"/>
      <c r="J160" s="272">
        <f>ROUND(I160*H160,2)</f>
        <v>0</v>
      </c>
      <c r="K160" s="268" t="s">
        <v>141</v>
      </c>
      <c r="L160" s="273"/>
      <c r="M160" s="274" t="s">
        <v>1</v>
      </c>
      <c r="N160" s="275" t="s">
        <v>41</v>
      </c>
      <c r="O160" s="91"/>
      <c r="P160" s="228">
        <f>O160*H160</f>
        <v>0</v>
      </c>
      <c r="Q160" s="228">
        <v>0.012</v>
      </c>
      <c r="R160" s="228">
        <f>Q160*H160</f>
        <v>0.012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168</v>
      </c>
      <c r="AT160" s="230" t="s">
        <v>165</v>
      </c>
      <c r="AU160" s="230" t="s">
        <v>86</v>
      </c>
      <c r="AY160" s="17" t="s">
        <v>134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84</v>
      </c>
      <c r="BK160" s="231">
        <f>ROUND(I160*H160,2)</f>
        <v>0</v>
      </c>
      <c r="BL160" s="17" t="s">
        <v>142</v>
      </c>
      <c r="BM160" s="230" t="s">
        <v>192</v>
      </c>
    </row>
    <row r="161" s="2" customFormat="1" ht="44.25" customHeight="1">
      <c r="A161" s="38"/>
      <c r="B161" s="39"/>
      <c r="C161" s="219" t="s">
        <v>193</v>
      </c>
      <c r="D161" s="219" t="s">
        <v>137</v>
      </c>
      <c r="E161" s="220" t="s">
        <v>194</v>
      </c>
      <c r="F161" s="221" t="s">
        <v>195</v>
      </c>
      <c r="G161" s="222" t="s">
        <v>196</v>
      </c>
      <c r="H161" s="223">
        <v>27</v>
      </c>
      <c r="I161" s="224"/>
      <c r="J161" s="225">
        <f>ROUND(I161*H161,2)</f>
        <v>0</v>
      </c>
      <c r="K161" s="221" t="s">
        <v>141</v>
      </c>
      <c r="L161" s="44"/>
      <c r="M161" s="226" t="s">
        <v>1</v>
      </c>
      <c r="N161" s="227" t="s">
        <v>41</v>
      </c>
      <c r="O161" s="91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142</v>
      </c>
      <c r="AT161" s="230" t="s">
        <v>137</v>
      </c>
      <c r="AU161" s="230" t="s">
        <v>86</v>
      </c>
      <c r="AY161" s="17" t="s">
        <v>134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84</v>
      </c>
      <c r="BK161" s="231">
        <f>ROUND(I161*H161,2)</f>
        <v>0</v>
      </c>
      <c r="BL161" s="17" t="s">
        <v>142</v>
      </c>
      <c r="BM161" s="230" t="s">
        <v>197</v>
      </c>
    </row>
    <row r="162" s="13" customFormat="1">
      <c r="A162" s="13"/>
      <c r="B162" s="232"/>
      <c r="C162" s="233"/>
      <c r="D162" s="234" t="s">
        <v>150</v>
      </c>
      <c r="E162" s="235" t="s">
        <v>1</v>
      </c>
      <c r="F162" s="236" t="s">
        <v>198</v>
      </c>
      <c r="G162" s="233"/>
      <c r="H162" s="237">
        <v>18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150</v>
      </c>
      <c r="AU162" s="243" t="s">
        <v>86</v>
      </c>
      <c r="AV162" s="13" t="s">
        <v>86</v>
      </c>
      <c r="AW162" s="13" t="s">
        <v>32</v>
      </c>
      <c r="AX162" s="13" t="s">
        <v>76</v>
      </c>
      <c r="AY162" s="243" t="s">
        <v>134</v>
      </c>
    </row>
    <row r="163" s="13" customFormat="1">
      <c r="A163" s="13"/>
      <c r="B163" s="232"/>
      <c r="C163" s="233"/>
      <c r="D163" s="234" t="s">
        <v>150</v>
      </c>
      <c r="E163" s="235" t="s">
        <v>1</v>
      </c>
      <c r="F163" s="236" t="s">
        <v>199</v>
      </c>
      <c r="G163" s="233"/>
      <c r="H163" s="237">
        <v>9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150</v>
      </c>
      <c r="AU163" s="243" t="s">
        <v>86</v>
      </c>
      <c r="AV163" s="13" t="s">
        <v>86</v>
      </c>
      <c r="AW163" s="13" t="s">
        <v>32</v>
      </c>
      <c r="AX163" s="13" t="s">
        <v>76</v>
      </c>
      <c r="AY163" s="243" t="s">
        <v>134</v>
      </c>
    </row>
    <row r="164" s="14" customFormat="1">
      <c r="A164" s="14"/>
      <c r="B164" s="244"/>
      <c r="C164" s="245"/>
      <c r="D164" s="234" t="s">
        <v>150</v>
      </c>
      <c r="E164" s="246" t="s">
        <v>1</v>
      </c>
      <c r="F164" s="247" t="s">
        <v>153</v>
      </c>
      <c r="G164" s="245"/>
      <c r="H164" s="248">
        <v>27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150</v>
      </c>
      <c r="AU164" s="254" t="s">
        <v>86</v>
      </c>
      <c r="AV164" s="14" t="s">
        <v>135</v>
      </c>
      <c r="AW164" s="14" t="s">
        <v>32</v>
      </c>
      <c r="AX164" s="14" t="s">
        <v>76</v>
      </c>
      <c r="AY164" s="254" t="s">
        <v>134</v>
      </c>
    </row>
    <row r="165" s="15" customFormat="1">
      <c r="A165" s="15"/>
      <c r="B165" s="255"/>
      <c r="C165" s="256"/>
      <c r="D165" s="234" t="s">
        <v>150</v>
      </c>
      <c r="E165" s="257" t="s">
        <v>1</v>
      </c>
      <c r="F165" s="258" t="s">
        <v>154</v>
      </c>
      <c r="G165" s="256"/>
      <c r="H165" s="259">
        <v>27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150</v>
      </c>
      <c r="AU165" s="265" t="s">
        <v>86</v>
      </c>
      <c r="AV165" s="15" t="s">
        <v>142</v>
      </c>
      <c r="AW165" s="15" t="s">
        <v>32</v>
      </c>
      <c r="AX165" s="15" t="s">
        <v>84</v>
      </c>
      <c r="AY165" s="265" t="s">
        <v>134</v>
      </c>
    </row>
    <row r="166" s="2" customFormat="1" ht="37.8" customHeight="1">
      <c r="A166" s="38"/>
      <c r="B166" s="39"/>
      <c r="C166" s="266" t="s">
        <v>200</v>
      </c>
      <c r="D166" s="266" t="s">
        <v>165</v>
      </c>
      <c r="E166" s="267" t="s">
        <v>201</v>
      </c>
      <c r="F166" s="268" t="s">
        <v>202</v>
      </c>
      <c r="G166" s="269" t="s">
        <v>196</v>
      </c>
      <c r="H166" s="270">
        <v>29.699999999999999</v>
      </c>
      <c r="I166" s="271"/>
      <c r="J166" s="272">
        <f>ROUND(I166*H166,2)</f>
        <v>0</v>
      </c>
      <c r="K166" s="268" t="s">
        <v>141</v>
      </c>
      <c r="L166" s="273"/>
      <c r="M166" s="274" t="s">
        <v>1</v>
      </c>
      <c r="N166" s="275" t="s">
        <v>41</v>
      </c>
      <c r="O166" s="91"/>
      <c r="P166" s="228">
        <f>O166*H166</f>
        <v>0</v>
      </c>
      <c r="Q166" s="228">
        <v>0.00020000000000000001</v>
      </c>
      <c r="R166" s="228">
        <f>Q166*H166</f>
        <v>0.00594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168</v>
      </c>
      <c r="AT166" s="230" t="s">
        <v>165</v>
      </c>
      <c r="AU166" s="230" t="s">
        <v>86</v>
      </c>
      <c r="AY166" s="17" t="s">
        <v>134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84</v>
      </c>
      <c r="BK166" s="231">
        <f>ROUND(I166*H166,2)</f>
        <v>0</v>
      </c>
      <c r="BL166" s="17" t="s">
        <v>142</v>
      </c>
      <c r="BM166" s="230" t="s">
        <v>203</v>
      </c>
    </row>
    <row r="167" s="13" customFormat="1">
      <c r="A167" s="13"/>
      <c r="B167" s="232"/>
      <c r="C167" s="233"/>
      <c r="D167" s="234" t="s">
        <v>150</v>
      </c>
      <c r="E167" s="233"/>
      <c r="F167" s="236" t="s">
        <v>204</v>
      </c>
      <c r="G167" s="233"/>
      <c r="H167" s="237">
        <v>29.699999999999999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150</v>
      </c>
      <c r="AU167" s="243" t="s">
        <v>86</v>
      </c>
      <c r="AV167" s="13" t="s">
        <v>86</v>
      </c>
      <c r="AW167" s="13" t="s">
        <v>4</v>
      </c>
      <c r="AX167" s="13" t="s">
        <v>84</v>
      </c>
      <c r="AY167" s="243" t="s">
        <v>134</v>
      </c>
    </row>
    <row r="168" s="2" customFormat="1" ht="21.75" customHeight="1">
      <c r="A168" s="38"/>
      <c r="B168" s="39"/>
      <c r="C168" s="219" t="s">
        <v>205</v>
      </c>
      <c r="D168" s="219" t="s">
        <v>137</v>
      </c>
      <c r="E168" s="220" t="s">
        <v>206</v>
      </c>
      <c r="F168" s="221" t="s">
        <v>207</v>
      </c>
      <c r="G168" s="222" t="s">
        <v>148</v>
      </c>
      <c r="H168" s="223">
        <v>2.6709999999999998</v>
      </c>
      <c r="I168" s="224"/>
      <c r="J168" s="225">
        <f>ROUND(I168*H168,2)</f>
        <v>0</v>
      </c>
      <c r="K168" s="221" t="s">
        <v>141</v>
      </c>
      <c r="L168" s="44"/>
      <c r="M168" s="226" t="s">
        <v>1</v>
      </c>
      <c r="N168" s="227" t="s">
        <v>41</v>
      </c>
      <c r="O168" s="91"/>
      <c r="P168" s="228">
        <f>O168*H168</f>
        <v>0</v>
      </c>
      <c r="Q168" s="228">
        <v>0</v>
      </c>
      <c r="R168" s="228">
        <f>Q168*H168</f>
        <v>0</v>
      </c>
      <c r="S168" s="228">
        <v>0.26100000000000001</v>
      </c>
      <c r="T168" s="229">
        <f>S168*H168</f>
        <v>0.69713099999999995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142</v>
      </c>
      <c r="AT168" s="230" t="s">
        <v>137</v>
      </c>
      <c r="AU168" s="230" t="s">
        <v>86</v>
      </c>
      <c r="AY168" s="17" t="s">
        <v>134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84</v>
      </c>
      <c r="BK168" s="231">
        <f>ROUND(I168*H168,2)</f>
        <v>0</v>
      </c>
      <c r="BL168" s="17" t="s">
        <v>142</v>
      </c>
      <c r="BM168" s="230" t="s">
        <v>208</v>
      </c>
    </row>
    <row r="169" s="13" customFormat="1">
      <c r="A169" s="13"/>
      <c r="B169" s="232"/>
      <c r="C169" s="233"/>
      <c r="D169" s="234" t="s">
        <v>150</v>
      </c>
      <c r="E169" s="235" t="s">
        <v>1</v>
      </c>
      <c r="F169" s="236" t="s">
        <v>209</v>
      </c>
      <c r="G169" s="233"/>
      <c r="H169" s="237">
        <v>2.6709999999999998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150</v>
      </c>
      <c r="AU169" s="243" t="s">
        <v>86</v>
      </c>
      <c r="AV169" s="13" t="s">
        <v>86</v>
      </c>
      <c r="AW169" s="13" t="s">
        <v>32</v>
      </c>
      <c r="AX169" s="13" t="s">
        <v>76</v>
      </c>
      <c r="AY169" s="243" t="s">
        <v>134</v>
      </c>
    </row>
    <row r="170" s="14" customFormat="1">
      <c r="A170" s="14"/>
      <c r="B170" s="244"/>
      <c r="C170" s="245"/>
      <c r="D170" s="234" t="s">
        <v>150</v>
      </c>
      <c r="E170" s="246" t="s">
        <v>1</v>
      </c>
      <c r="F170" s="247" t="s">
        <v>153</v>
      </c>
      <c r="G170" s="245"/>
      <c r="H170" s="248">
        <v>2.6709999999999998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150</v>
      </c>
      <c r="AU170" s="254" t="s">
        <v>86</v>
      </c>
      <c r="AV170" s="14" t="s">
        <v>135</v>
      </c>
      <c r="AW170" s="14" t="s">
        <v>32</v>
      </c>
      <c r="AX170" s="14" t="s">
        <v>76</v>
      </c>
      <c r="AY170" s="254" t="s">
        <v>134</v>
      </c>
    </row>
    <row r="171" s="15" customFormat="1">
      <c r="A171" s="15"/>
      <c r="B171" s="255"/>
      <c r="C171" s="256"/>
      <c r="D171" s="234" t="s">
        <v>150</v>
      </c>
      <c r="E171" s="257" t="s">
        <v>1</v>
      </c>
      <c r="F171" s="258" t="s">
        <v>154</v>
      </c>
      <c r="G171" s="256"/>
      <c r="H171" s="259">
        <v>2.6709999999999998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150</v>
      </c>
      <c r="AU171" s="265" t="s">
        <v>86</v>
      </c>
      <c r="AV171" s="15" t="s">
        <v>142</v>
      </c>
      <c r="AW171" s="15" t="s">
        <v>32</v>
      </c>
      <c r="AX171" s="15" t="s">
        <v>84</v>
      </c>
      <c r="AY171" s="265" t="s">
        <v>134</v>
      </c>
    </row>
    <row r="172" s="2" customFormat="1" ht="24.15" customHeight="1">
      <c r="A172" s="38"/>
      <c r="B172" s="39"/>
      <c r="C172" s="219" t="s">
        <v>8</v>
      </c>
      <c r="D172" s="219" t="s">
        <v>137</v>
      </c>
      <c r="E172" s="220" t="s">
        <v>210</v>
      </c>
      <c r="F172" s="221" t="s">
        <v>211</v>
      </c>
      <c r="G172" s="222" t="s">
        <v>196</v>
      </c>
      <c r="H172" s="223">
        <v>1.9299999999999999</v>
      </c>
      <c r="I172" s="224"/>
      <c r="J172" s="225">
        <f>ROUND(I172*H172,2)</f>
        <v>0</v>
      </c>
      <c r="K172" s="221" t="s">
        <v>141</v>
      </c>
      <c r="L172" s="44"/>
      <c r="M172" s="226" t="s">
        <v>1</v>
      </c>
      <c r="N172" s="227" t="s">
        <v>41</v>
      </c>
      <c r="O172" s="91"/>
      <c r="P172" s="228">
        <f>O172*H172</f>
        <v>0</v>
      </c>
      <c r="Q172" s="228">
        <v>0</v>
      </c>
      <c r="R172" s="228">
        <f>Q172*H172</f>
        <v>0</v>
      </c>
      <c r="S172" s="228">
        <v>0.37</v>
      </c>
      <c r="T172" s="229">
        <f>S172*H172</f>
        <v>0.71409999999999996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142</v>
      </c>
      <c r="AT172" s="230" t="s">
        <v>137</v>
      </c>
      <c r="AU172" s="230" t="s">
        <v>86</v>
      </c>
      <c r="AY172" s="17" t="s">
        <v>134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84</v>
      </c>
      <c r="BK172" s="231">
        <f>ROUND(I172*H172,2)</f>
        <v>0</v>
      </c>
      <c r="BL172" s="17" t="s">
        <v>142</v>
      </c>
      <c r="BM172" s="230" t="s">
        <v>212</v>
      </c>
    </row>
    <row r="173" s="13" customFormat="1">
      <c r="A173" s="13"/>
      <c r="B173" s="232"/>
      <c r="C173" s="233"/>
      <c r="D173" s="234" t="s">
        <v>150</v>
      </c>
      <c r="E173" s="235" t="s">
        <v>1</v>
      </c>
      <c r="F173" s="236" t="s">
        <v>213</v>
      </c>
      <c r="G173" s="233"/>
      <c r="H173" s="237">
        <v>1.9299999999999999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150</v>
      </c>
      <c r="AU173" s="243" t="s">
        <v>86</v>
      </c>
      <c r="AV173" s="13" t="s">
        <v>86</v>
      </c>
      <c r="AW173" s="13" t="s">
        <v>32</v>
      </c>
      <c r="AX173" s="13" t="s">
        <v>76</v>
      </c>
      <c r="AY173" s="243" t="s">
        <v>134</v>
      </c>
    </row>
    <row r="174" s="14" customFormat="1">
      <c r="A174" s="14"/>
      <c r="B174" s="244"/>
      <c r="C174" s="245"/>
      <c r="D174" s="234" t="s">
        <v>150</v>
      </c>
      <c r="E174" s="246" t="s">
        <v>1</v>
      </c>
      <c r="F174" s="247" t="s">
        <v>153</v>
      </c>
      <c r="G174" s="245"/>
      <c r="H174" s="248">
        <v>1.9299999999999999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150</v>
      </c>
      <c r="AU174" s="254" t="s">
        <v>86</v>
      </c>
      <c r="AV174" s="14" t="s">
        <v>135</v>
      </c>
      <c r="AW174" s="14" t="s">
        <v>32</v>
      </c>
      <c r="AX174" s="14" t="s">
        <v>76</v>
      </c>
      <c r="AY174" s="254" t="s">
        <v>134</v>
      </c>
    </row>
    <row r="175" s="15" customFormat="1">
      <c r="A175" s="15"/>
      <c r="B175" s="255"/>
      <c r="C175" s="256"/>
      <c r="D175" s="234" t="s">
        <v>150</v>
      </c>
      <c r="E175" s="257" t="s">
        <v>1</v>
      </c>
      <c r="F175" s="258" t="s">
        <v>154</v>
      </c>
      <c r="G175" s="256"/>
      <c r="H175" s="259">
        <v>1.9299999999999999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150</v>
      </c>
      <c r="AU175" s="265" t="s">
        <v>86</v>
      </c>
      <c r="AV175" s="15" t="s">
        <v>142</v>
      </c>
      <c r="AW175" s="15" t="s">
        <v>32</v>
      </c>
      <c r="AX175" s="15" t="s">
        <v>84</v>
      </c>
      <c r="AY175" s="265" t="s">
        <v>134</v>
      </c>
    </row>
    <row r="176" s="2" customFormat="1" ht="21.75" customHeight="1">
      <c r="A176" s="38"/>
      <c r="B176" s="39"/>
      <c r="C176" s="219" t="s">
        <v>214</v>
      </c>
      <c r="D176" s="219" t="s">
        <v>137</v>
      </c>
      <c r="E176" s="220" t="s">
        <v>215</v>
      </c>
      <c r="F176" s="221" t="s">
        <v>216</v>
      </c>
      <c r="G176" s="222" t="s">
        <v>148</v>
      </c>
      <c r="H176" s="223">
        <v>39.100000000000001</v>
      </c>
      <c r="I176" s="224"/>
      <c r="J176" s="225">
        <f>ROUND(I176*H176,2)</f>
        <v>0</v>
      </c>
      <c r="K176" s="221" t="s">
        <v>141</v>
      </c>
      <c r="L176" s="44"/>
      <c r="M176" s="226" t="s">
        <v>1</v>
      </c>
      <c r="N176" s="227" t="s">
        <v>41</v>
      </c>
      <c r="O176" s="91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142</v>
      </c>
      <c r="AT176" s="230" t="s">
        <v>137</v>
      </c>
      <c r="AU176" s="230" t="s">
        <v>86</v>
      </c>
      <c r="AY176" s="17" t="s">
        <v>134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84</v>
      </c>
      <c r="BK176" s="231">
        <f>ROUND(I176*H176,2)</f>
        <v>0</v>
      </c>
      <c r="BL176" s="17" t="s">
        <v>142</v>
      </c>
      <c r="BM176" s="230" t="s">
        <v>217</v>
      </c>
    </row>
    <row r="177" s="13" customFormat="1">
      <c r="A177" s="13"/>
      <c r="B177" s="232"/>
      <c r="C177" s="233"/>
      <c r="D177" s="234" t="s">
        <v>150</v>
      </c>
      <c r="E177" s="235" t="s">
        <v>1</v>
      </c>
      <c r="F177" s="236" t="s">
        <v>218</v>
      </c>
      <c r="G177" s="233"/>
      <c r="H177" s="237">
        <v>14.5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150</v>
      </c>
      <c r="AU177" s="243" t="s">
        <v>86</v>
      </c>
      <c r="AV177" s="13" t="s">
        <v>86</v>
      </c>
      <c r="AW177" s="13" t="s">
        <v>32</v>
      </c>
      <c r="AX177" s="13" t="s">
        <v>76</v>
      </c>
      <c r="AY177" s="243" t="s">
        <v>134</v>
      </c>
    </row>
    <row r="178" s="13" customFormat="1">
      <c r="A178" s="13"/>
      <c r="B178" s="232"/>
      <c r="C178" s="233"/>
      <c r="D178" s="234" t="s">
        <v>150</v>
      </c>
      <c r="E178" s="235" t="s">
        <v>1</v>
      </c>
      <c r="F178" s="236" t="s">
        <v>219</v>
      </c>
      <c r="G178" s="233"/>
      <c r="H178" s="237">
        <v>24.600000000000001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150</v>
      </c>
      <c r="AU178" s="243" t="s">
        <v>86</v>
      </c>
      <c r="AV178" s="13" t="s">
        <v>86</v>
      </c>
      <c r="AW178" s="13" t="s">
        <v>32</v>
      </c>
      <c r="AX178" s="13" t="s">
        <v>76</v>
      </c>
      <c r="AY178" s="243" t="s">
        <v>134</v>
      </c>
    </row>
    <row r="179" s="14" customFormat="1">
      <c r="A179" s="14"/>
      <c r="B179" s="244"/>
      <c r="C179" s="245"/>
      <c r="D179" s="234" t="s">
        <v>150</v>
      </c>
      <c r="E179" s="246" t="s">
        <v>1</v>
      </c>
      <c r="F179" s="247" t="s">
        <v>153</v>
      </c>
      <c r="G179" s="245"/>
      <c r="H179" s="248">
        <v>39.100000000000001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150</v>
      </c>
      <c r="AU179" s="254" t="s">
        <v>86</v>
      </c>
      <c r="AV179" s="14" t="s">
        <v>135</v>
      </c>
      <c r="AW179" s="14" t="s">
        <v>32</v>
      </c>
      <c r="AX179" s="14" t="s">
        <v>76</v>
      </c>
      <c r="AY179" s="254" t="s">
        <v>134</v>
      </c>
    </row>
    <row r="180" s="15" customFormat="1">
      <c r="A180" s="15"/>
      <c r="B180" s="255"/>
      <c r="C180" s="256"/>
      <c r="D180" s="234" t="s">
        <v>150</v>
      </c>
      <c r="E180" s="257" t="s">
        <v>1</v>
      </c>
      <c r="F180" s="258" t="s">
        <v>154</v>
      </c>
      <c r="G180" s="256"/>
      <c r="H180" s="259">
        <v>39.100000000000001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150</v>
      </c>
      <c r="AU180" s="265" t="s">
        <v>86</v>
      </c>
      <c r="AV180" s="15" t="s">
        <v>142</v>
      </c>
      <c r="AW180" s="15" t="s">
        <v>32</v>
      </c>
      <c r="AX180" s="15" t="s">
        <v>84</v>
      </c>
      <c r="AY180" s="265" t="s">
        <v>134</v>
      </c>
    </row>
    <row r="181" s="2" customFormat="1" ht="24.15" customHeight="1">
      <c r="A181" s="38"/>
      <c r="B181" s="39"/>
      <c r="C181" s="219" t="s">
        <v>220</v>
      </c>
      <c r="D181" s="219" t="s">
        <v>137</v>
      </c>
      <c r="E181" s="220" t="s">
        <v>221</v>
      </c>
      <c r="F181" s="221" t="s">
        <v>222</v>
      </c>
      <c r="G181" s="222" t="s">
        <v>148</v>
      </c>
      <c r="H181" s="223">
        <v>664.70000000000005</v>
      </c>
      <c r="I181" s="224"/>
      <c r="J181" s="225">
        <f>ROUND(I181*H181,2)</f>
        <v>0</v>
      </c>
      <c r="K181" s="221" t="s">
        <v>141</v>
      </c>
      <c r="L181" s="44"/>
      <c r="M181" s="226" t="s">
        <v>1</v>
      </c>
      <c r="N181" s="227" t="s">
        <v>41</v>
      </c>
      <c r="O181" s="91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142</v>
      </c>
      <c r="AT181" s="230" t="s">
        <v>137</v>
      </c>
      <c r="AU181" s="230" t="s">
        <v>86</v>
      </c>
      <c r="AY181" s="17" t="s">
        <v>134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84</v>
      </c>
      <c r="BK181" s="231">
        <f>ROUND(I181*H181,2)</f>
        <v>0</v>
      </c>
      <c r="BL181" s="17" t="s">
        <v>142</v>
      </c>
      <c r="BM181" s="230" t="s">
        <v>223</v>
      </c>
    </row>
    <row r="182" s="13" customFormat="1">
      <c r="A182" s="13"/>
      <c r="B182" s="232"/>
      <c r="C182" s="233"/>
      <c r="D182" s="234" t="s">
        <v>150</v>
      </c>
      <c r="E182" s="235" t="s">
        <v>1</v>
      </c>
      <c r="F182" s="236" t="s">
        <v>224</v>
      </c>
      <c r="G182" s="233"/>
      <c r="H182" s="237">
        <v>246.5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150</v>
      </c>
      <c r="AU182" s="243" t="s">
        <v>86</v>
      </c>
      <c r="AV182" s="13" t="s">
        <v>86</v>
      </c>
      <c r="AW182" s="13" t="s">
        <v>32</v>
      </c>
      <c r="AX182" s="13" t="s">
        <v>76</v>
      </c>
      <c r="AY182" s="243" t="s">
        <v>134</v>
      </c>
    </row>
    <row r="183" s="13" customFormat="1">
      <c r="A183" s="13"/>
      <c r="B183" s="232"/>
      <c r="C183" s="233"/>
      <c r="D183" s="234" t="s">
        <v>150</v>
      </c>
      <c r="E183" s="235" t="s">
        <v>1</v>
      </c>
      <c r="F183" s="236" t="s">
        <v>225</v>
      </c>
      <c r="G183" s="233"/>
      <c r="H183" s="237">
        <v>418.19999999999999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150</v>
      </c>
      <c r="AU183" s="243" t="s">
        <v>86</v>
      </c>
      <c r="AV183" s="13" t="s">
        <v>86</v>
      </c>
      <c r="AW183" s="13" t="s">
        <v>32</v>
      </c>
      <c r="AX183" s="13" t="s">
        <v>76</v>
      </c>
      <c r="AY183" s="243" t="s">
        <v>134</v>
      </c>
    </row>
    <row r="184" s="14" customFormat="1">
      <c r="A184" s="14"/>
      <c r="B184" s="244"/>
      <c r="C184" s="245"/>
      <c r="D184" s="234" t="s">
        <v>150</v>
      </c>
      <c r="E184" s="246" t="s">
        <v>1</v>
      </c>
      <c r="F184" s="247" t="s">
        <v>153</v>
      </c>
      <c r="G184" s="245"/>
      <c r="H184" s="248">
        <v>664.70000000000005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150</v>
      </c>
      <c r="AU184" s="254" t="s">
        <v>86</v>
      </c>
      <c r="AV184" s="14" t="s">
        <v>135</v>
      </c>
      <c r="AW184" s="14" t="s">
        <v>32</v>
      </c>
      <c r="AX184" s="14" t="s">
        <v>76</v>
      </c>
      <c r="AY184" s="254" t="s">
        <v>134</v>
      </c>
    </row>
    <row r="185" s="15" customFormat="1">
      <c r="A185" s="15"/>
      <c r="B185" s="255"/>
      <c r="C185" s="256"/>
      <c r="D185" s="234" t="s">
        <v>150</v>
      </c>
      <c r="E185" s="257" t="s">
        <v>1</v>
      </c>
      <c r="F185" s="258" t="s">
        <v>154</v>
      </c>
      <c r="G185" s="256"/>
      <c r="H185" s="259">
        <v>664.70000000000005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150</v>
      </c>
      <c r="AU185" s="265" t="s">
        <v>86</v>
      </c>
      <c r="AV185" s="15" t="s">
        <v>142</v>
      </c>
      <c r="AW185" s="15" t="s">
        <v>32</v>
      </c>
      <c r="AX185" s="15" t="s">
        <v>84</v>
      </c>
      <c r="AY185" s="265" t="s">
        <v>134</v>
      </c>
    </row>
    <row r="186" s="2" customFormat="1" ht="24.15" customHeight="1">
      <c r="A186" s="38"/>
      <c r="B186" s="39"/>
      <c r="C186" s="219" t="s">
        <v>226</v>
      </c>
      <c r="D186" s="219" t="s">
        <v>137</v>
      </c>
      <c r="E186" s="220" t="s">
        <v>227</v>
      </c>
      <c r="F186" s="221" t="s">
        <v>228</v>
      </c>
      <c r="G186" s="222" t="s">
        <v>148</v>
      </c>
      <c r="H186" s="223">
        <v>0.76500000000000001</v>
      </c>
      <c r="I186" s="224"/>
      <c r="J186" s="225">
        <f>ROUND(I186*H186,2)</f>
        <v>0</v>
      </c>
      <c r="K186" s="221" t="s">
        <v>141</v>
      </c>
      <c r="L186" s="44"/>
      <c r="M186" s="226" t="s">
        <v>1</v>
      </c>
      <c r="N186" s="227" t="s">
        <v>41</v>
      </c>
      <c r="O186" s="91"/>
      <c r="P186" s="228">
        <f>O186*H186</f>
        <v>0</v>
      </c>
      <c r="Q186" s="228">
        <v>0</v>
      </c>
      <c r="R186" s="228">
        <f>Q186*H186</f>
        <v>0</v>
      </c>
      <c r="S186" s="228">
        <v>0.055</v>
      </c>
      <c r="T186" s="229">
        <f>S186*H186</f>
        <v>0.042075000000000001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142</v>
      </c>
      <c r="AT186" s="230" t="s">
        <v>137</v>
      </c>
      <c r="AU186" s="230" t="s">
        <v>86</v>
      </c>
      <c r="AY186" s="17" t="s">
        <v>134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84</v>
      </c>
      <c r="BK186" s="231">
        <f>ROUND(I186*H186,2)</f>
        <v>0</v>
      </c>
      <c r="BL186" s="17" t="s">
        <v>142</v>
      </c>
      <c r="BM186" s="230" t="s">
        <v>229</v>
      </c>
    </row>
    <row r="187" s="13" customFormat="1">
      <c r="A187" s="13"/>
      <c r="B187" s="232"/>
      <c r="C187" s="233"/>
      <c r="D187" s="234" t="s">
        <v>150</v>
      </c>
      <c r="E187" s="235" t="s">
        <v>1</v>
      </c>
      <c r="F187" s="236" t="s">
        <v>230</v>
      </c>
      <c r="G187" s="233"/>
      <c r="H187" s="237">
        <v>0.76500000000000001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150</v>
      </c>
      <c r="AU187" s="243" t="s">
        <v>86</v>
      </c>
      <c r="AV187" s="13" t="s">
        <v>86</v>
      </c>
      <c r="AW187" s="13" t="s">
        <v>32</v>
      </c>
      <c r="AX187" s="13" t="s">
        <v>76</v>
      </c>
      <c r="AY187" s="243" t="s">
        <v>134</v>
      </c>
    </row>
    <row r="188" s="14" customFormat="1">
      <c r="A188" s="14"/>
      <c r="B188" s="244"/>
      <c r="C188" s="245"/>
      <c r="D188" s="234" t="s">
        <v>150</v>
      </c>
      <c r="E188" s="246" t="s">
        <v>1</v>
      </c>
      <c r="F188" s="247" t="s">
        <v>153</v>
      </c>
      <c r="G188" s="245"/>
      <c r="H188" s="248">
        <v>0.76500000000000001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150</v>
      </c>
      <c r="AU188" s="254" t="s">
        <v>86</v>
      </c>
      <c r="AV188" s="14" t="s">
        <v>135</v>
      </c>
      <c r="AW188" s="14" t="s">
        <v>32</v>
      </c>
      <c r="AX188" s="14" t="s">
        <v>76</v>
      </c>
      <c r="AY188" s="254" t="s">
        <v>134</v>
      </c>
    </row>
    <row r="189" s="15" customFormat="1">
      <c r="A189" s="15"/>
      <c r="B189" s="255"/>
      <c r="C189" s="256"/>
      <c r="D189" s="234" t="s">
        <v>150</v>
      </c>
      <c r="E189" s="257" t="s">
        <v>1</v>
      </c>
      <c r="F189" s="258" t="s">
        <v>154</v>
      </c>
      <c r="G189" s="256"/>
      <c r="H189" s="259">
        <v>0.76500000000000001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5" t="s">
        <v>150</v>
      </c>
      <c r="AU189" s="265" t="s">
        <v>86</v>
      </c>
      <c r="AV189" s="15" t="s">
        <v>142</v>
      </c>
      <c r="AW189" s="15" t="s">
        <v>32</v>
      </c>
      <c r="AX189" s="15" t="s">
        <v>84</v>
      </c>
      <c r="AY189" s="265" t="s">
        <v>134</v>
      </c>
    </row>
    <row r="190" s="2" customFormat="1" ht="21.75" customHeight="1">
      <c r="A190" s="38"/>
      <c r="B190" s="39"/>
      <c r="C190" s="219" t="s">
        <v>231</v>
      </c>
      <c r="D190" s="219" t="s">
        <v>137</v>
      </c>
      <c r="E190" s="220" t="s">
        <v>232</v>
      </c>
      <c r="F190" s="221" t="s">
        <v>233</v>
      </c>
      <c r="G190" s="222" t="s">
        <v>148</v>
      </c>
      <c r="H190" s="223">
        <v>5</v>
      </c>
      <c r="I190" s="224"/>
      <c r="J190" s="225">
        <f>ROUND(I190*H190,2)</f>
        <v>0</v>
      </c>
      <c r="K190" s="221" t="s">
        <v>141</v>
      </c>
      <c r="L190" s="44"/>
      <c r="M190" s="226" t="s">
        <v>1</v>
      </c>
      <c r="N190" s="227" t="s">
        <v>41</v>
      </c>
      <c r="O190" s="91"/>
      <c r="P190" s="228">
        <f>O190*H190</f>
        <v>0</v>
      </c>
      <c r="Q190" s="228">
        <v>0</v>
      </c>
      <c r="R190" s="228">
        <f>Q190*H190</f>
        <v>0</v>
      </c>
      <c r="S190" s="228">
        <v>0.063</v>
      </c>
      <c r="T190" s="229">
        <f>S190*H190</f>
        <v>0.315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142</v>
      </c>
      <c r="AT190" s="230" t="s">
        <v>137</v>
      </c>
      <c r="AU190" s="230" t="s">
        <v>86</v>
      </c>
      <c r="AY190" s="17" t="s">
        <v>134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84</v>
      </c>
      <c r="BK190" s="231">
        <f>ROUND(I190*H190,2)</f>
        <v>0</v>
      </c>
      <c r="BL190" s="17" t="s">
        <v>142</v>
      </c>
      <c r="BM190" s="230" t="s">
        <v>234</v>
      </c>
    </row>
    <row r="191" s="13" customFormat="1">
      <c r="A191" s="13"/>
      <c r="B191" s="232"/>
      <c r="C191" s="233"/>
      <c r="D191" s="234" t="s">
        <v>150</v>
      </c>
      <c r="E191" s="235" t="s">
        <v>1</v>
      </c>
      <c r="F191" s="236" t="s">
        <v>235</v>
      </c>
      <c r="G191" s="233"/>
      <c r="H191" s="237">
        <v>2.1000000000000001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150</v>
      </c>
      <c r="AU191" s="243" t="s">
        <v>86</v>
      </c>
      <c r="AV191" s="13" t="s">
        <v>86</v>
      </c>
      <c r="AW191" s="13" t="s">
        <v>32</v>
      </c>
      <c r="AX191" s="13" t="s">
        <v>76</v>
      </c>
      <c r="AY191" s="243" t="s">
        <v>134</v>
      </c>
    </row>
    <row r="192" s="13" customFormat="1">
      <c r="A192" s="13"/>
      <c r="B192" s="232"/>
      <c r="C192" s="233"/>
      <c r="D192" s="234" t="s">
        <v>150</v>
      </c>
      <c r="E192" s="235" t="s">
        <v>1</v>
      </c>
      <c r="F192" s="236" t="s">
        <v>236</v>
      </c>
      <c r="G192" s="233"/>
      <c r="H192" s="237">
        <v>2.8999999999999999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150</v>
      </c>
      <c r="AU192" s="243" t="s">
        <v>86</v>
      </c>
      <c r="AV192" s="13" t="s">
        <v>86</v>
      </c>
      <c r="AW192" s="13" t="s">
        <v>32</v>
      </c>
      <c r="AX192" s="13" t="s">
        <v>76</v>
      </c>
      <c r="AY192" s="243" t="s">
        <v>134</v>
      </c>
    </row>
    <row r="193" s="14" customFormat="1">
      <c r="A193" s="14"/>
      <c r="B193" s="244"/>
      <c r="C193" s="245"/>
      <c r="D193" s="234" t="s">
        <v>150</v>
      </c>
      <c r="E193" s="246" t="s">
        <v>1</v>
      </c>
      <c r="F193" s="247" t="s">
        <v>153</v>
      </c>
      <c r="G193" s="245"/>
      <c r="H193" s="248">
        <v>5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150</v>
      </c>
      <c r="AU193" s="254" t="s">
        <v>86</v>
      </c>
      <c r="AV193" s="14" t="s">
        <v>135</v>
      </c>
      <c r="AW193" s="14" t="s">
        <v>32</v>
      </c>
      <c r="AX193" s="14" t="s">
        <v>76</v>
      </c>
      <c r="AY193" s="254" t="s">
        <v>134</v>
      </c>
    </row>
    <row r="194" s="15" customFormat="1">
      <c r="A194" s="15"/>
      <c r="B194" s="255"/>
      <c r="C194" s="256"/>
      <c r="D194" s="234" t="s">
        <v>150</v>
      </c>
      <c r="E194" s="257" t="s">
        <v>1</v>
      </c>
      <c r="F194" s="258" t="s">
        <v>154</v>
      </c>
      <c r="G194" s="256"/>
      <c r="H194" s="259">
        <v>5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150</v>
      </c>
      <c r="AU194" s="265" t="s">
        <v>86</v>
      </c>
      <c r="AV194" s="15" t="s">
        <v>142</v>
      </c>
      <c r="AW194" s="15" t="s">
        <v>32</v>
      </c>
      <c r="AX194" s="15" t="s">
        <v>84</v>
      </c>
      <c r="AY194" s="265" t="s">
        <v>134</v>
      </c>
    </row>
    <row r="195" s="2" customFormat="1" ht="24.15" customHeight="1">
      <c r="A195" s="38"/>
      <c r="B195" s="39"/>
      <c r="C195" s="219" t="s">
        <v>237</v>
      </c>
      <c r="D195" s="219" t="s">
        <v>137</v>
      </c>
      <c r="E195" s="220" t="s">
        <v>238</v>
      </c>
      <c r="F195" s="221" t="s">
        <v>239</v>
      </c>
      <c r="G195" s="222" t="s">
        <v>140</v>
      </c>
      <c r="H195" s="223">
        <v>1</v>
      </c>
      <c r="I195" s="224"/>
      <c r="J195" s="225">
        <f>ROUND(I195*H195,2)</f>
        <v>0</v>
      </c>
      <c r="K195" s="221" t="s">
        <v>141</v>
      </c>
      <c r="L195" s="44"/>
      <c r="M195" s="226" t="s">
        <v>1</v>
      </c>
      <c r="N195" s="227" t="s">
        <v>41</v>
      </c>
      <c r="O195" s="91"/>
      <c r="P195" s="228">
        <f>O195*H195</f>
        <v>0</v>
      </c>
      <c r="Q195" s="228">
        <v>0</v>
      </c>
      <c r="R195" s="228">
        <f>Q195*H195</f>
        <v>0</v>
      </c>
      <c r="S195" s="228">
        <v>0.13800000000000001</v>
      </c>
      <c r="T195" s="229">
        <f>S195*H195</f>
        <v>0.13800000000000001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142</v>
      </c>
      <c r="AT195" s="230" t="s">
        <v>137</v>
      </c>
      <c r="AU195" s="230" t="s">
        <v>86</v>
      </c>
      <c r="AY195" s="17" t="s">
        <v>134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84</v>
      </c>
      <c r="BK195" s="231">
        <f>ROUND(I195*H195,2)</f>
        <v>0</v>
      </c>
      <c r="BL195" s="17" t="s">
        <v>142</v>
      </c>
      <c r="BM195" s="230" t="s">
        <v>240</v>
      </c>
    </row>
    <row r="196" s="13" customFormat="1">
      <c r="A196" s="13"/>
      <c r="B196" s="232"/>
      <c r="C196" s="233"/>
      <c r="D196" s="234" t="s">
        <v>150</v>
      </c>
      <c r="E196" s="235" t="s">
        <v>1</v>
      </c>
      <c r="F196" s="236" t="s">
        <v>241</v>
      </c>
      <c r="G196" s="233"/>
      <c r="H196" s="237">
        <v>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150</v>
      </c>
      <c r="AU196" s="243" t="s">
        <v>86</v>
      </c>
      <c r="AV196" s="13" t="s">
        <v>86</v>
      </c>
      <c r="AW196" s="13" t="s">
        <v>32</v>
      </c>
      <c r="AX196" s="13" t="s">
        <v>76</v>
      </c>
      <c r="AY196" s="243" t="s">
        <v>134</v>
      </c>
    </row>
    <row r="197" s="14" customFormat="1">
      <c r="A197" s="14"/>
      <c r="B197" s="244"/>
      <c r="C197" s="245"/>
      <c r="D197" s="234" t="s">
        <v>150</v>
      </c>
      <c r="E197" s="246" t="s">
        <v>1</v>
      </c>
      <c r="F197" s="247" t="s">
        <v>153</v>
      </c>
      <c r="G197" s="245"/>
      <c r="H197" s="248">
        <v>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150</v>
      </c>
      <c r="AU197" s="254" t="s">
        <v>86</v>
      </c>
      <c r="AV197" s="14" t="s">
        <v>135</v>
      </c>
      <c r="AW197" s="14" t="s">
        <v>32</v>
      </c>
      <c r="AX197" s="14" t="s">
        <v>76</v>
      </c>
      <c r="AY197" s="254" t="s">
        <v>134</v>
      </c>
    </row>
    <row r="198" s="15" customFormat="1">
      <c r="A198" s="15"/>
      <c r="B198" s="255"/>
      <c r="C198" s="256"/>
      <c r="D198" s="234" t="s">
        <v>150</v>
      </c>
      <c r="E198" s="257" t="s">
        <v>1</v>
      </c>
      <c r="F198" s="258" t="s">
        <v>154</v>
      </c>
      <c r="G198" s="256"/>
      <c r="H198" s="259">
        <v>1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150</v>
      </c>
      <c r="AU198" s="265" t="s">
        <v>86</v>
      </c>
      <c r="AV198" s="15" t="s">
        <v>142</v>
      </c>
      <c r="AW198" s="15" t="s">
        <v>32</v>
      </c>
      <c r="AX198" s="15" t="s">
        <v>84</v>
      </c>
      <c r="AY198" s="265" t="s">
        <v>134</v>
      </c>
    </row>
    <row r="199" s="2" customFormat="1" ht="24.15" customHeight="1">
      <c r="A199" s="38"/>
      <c r="B199" s="39"/>
      <c r="C199" s="219" t="s">
        <v>7</v>
      </c>
      <c r="D199" s="219" t="s">
        <v>137</v>
      </c>
      <c r="E199" s="220" t="s">
        <v>242</v>
      </c>
      <c r="F199" s="221" t="s">
        <v>243</v>
      </c>
      <c r="G199" s="222" t="s">
        <v>244</v>
      </c>
      <c r="H199" s="223">
        <v>2.0249999999999999</v>
      </c>
      <c r="I199" s="224"/>
      <c r="J199" s="225">
        <f>ROUND(I199*H199,2)</f>
        <v>0</v>
      </c>
      <c r="K199" s="221" t="s">
        <v>141</v>
      </c>
      <c r="L199" s="44"/>
      <c r="M199" s="226" t="s">
        <v>1</v>
      </c>
      <c r="N199" s="227" t="s">
        <v>41</v>
      </c>
      <c r="O199" s="91"/>
      <c r="P199" s="228">
        <f>O199*H199</f>
        <v>0</v>
      </c>
      <c r="Q199" s="228">
        <v>0</v>
      </c>
      <c r="R199" s="228">
        <f>Q199*H199</f>
        <v>0</v>
      </c>
      <c r="S199" s="228">
        <v>1.8</v>
      </c>
      <c r="T199" s="229">
        <f>S199*H199</f>
        <v>3.645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142</v>
      </c>
      <c r="AT199" s="230" t="s">
        <v>137</v>
      </c>
      <c r="AU199" s="230" t="s">
        <v>86</v>
      </c>
      <c r="AY199" s="17" t="s">
        <v>134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84</v>
      </c>
      <c r="BK199" s="231">
        <f>ROUND(I199*H199,2)</f>
        <v>0</v>
      </c>
      <c r="BL199" s="17" t="s">
        <v>142</v>
      </c>
      <c r="BM199" s="230" t="s">
        <v>245</v>
      </c>
    </row>
    <row r="200" s="13" customFormat="1">
      <c r="A200" s="13"/>
      <c r="B200" s="232"/>
      <c r="C200" s="233"/>
      <c r="D200" s="234" t="s">
        <v>150</v>
      </c>
      <c r="E200" s="235" t="s">
        <v>1</v>
      </c>
      <c r="F200" s="236" t="s">
        <v>246</v>
      </c>
      <c r="G200" s="233"/>
      <c r="H200" s="237">
        <v>2.0249999999999999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150</v>
      </c>
      <c r="AU200" s="243" t="s">
        <v>86</v>
      </c>
      <c r="AV200" s="13" t="s">
        <v>86</v>
      </c>
      <c r="AW200" s="13" t="s">
        <v>32</v>
      </c>
      <c r="AX200" s="13" t="s">
        <v>76</v>
      </c>
      <c r="AY200" s="243" t="s">
        <v>134</v>
      </c>
    </row>
    <row r="201" s="14" customFormat="1">
      <c r="A201" s="14"/>
      <c r="B201" s="244"/>
      <c r="C201" s="245"/>
      <c r="D201" s="234" t="s">
        <v>150</v>
      </c>
      <c r="E201" s="246" t="s">
        <v>1</v>
      </c>
      <c r="F201" s="247" t="s">
        <v>153</v>
      </c>
      <c r="G201" s="245"/>
      <c r="H201" s="248">
        <v>2.0249999999999999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150</v>
      </c>
      <c r="AU201" s="254" t="s">
        <v>86</v>
      </c>
      <c r="AV201" s="14" t="s">
        <v>135</v>
      </c>
      <c r="AW201" s="14" t="s">
        <v>32</v>
      </c>
      <c r="AX201" s="14" t="s">
        <v>76</v>
      </c>
      <c r="AY201" s="254" t="s">
        <v>134</v>
      </c>
    </row>
    <row r="202" s="15" customFormat="1">
      <c r="A202" s="15"/>
      <c r="B202" s="255"/>
      <c r="C202" s="256"/>
      <c r="D202" s="234" t="s">
        <v>150</v>
      </c>
      <c r="E202" s="257" t="s">
        <v>1</v>
      </c>
      <c r="F202" s="258" t="s">
        <v>154</v>
      </c>
      <c r="G202" s="256"/>
      <c r="H202" s="259">
        <v>2.0249999999999999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150</v>
      </c>
      <c r="AU202" s="265" t="s">
        <v>86</v>
      </c>
      <c r="AV202" s="15" t="s">
        <v>142</v>
      </c>
      <c r="AW202" s="15" t="s">
        <v>32</v>
      </c>
      <c r="AX202" s="15" t="s">
        <v>84</v>
      </c>
      <c r="AY202" s="265" t="s">
        <v>134</v>
      </c>
    </row>
    <row r="203" s="2" customFormat="1" ht="37.8" customHeight="1">
      <c r="A203" s="38"/>
      <c r="B203" s="39"/>
      <c r="C203" s="219" t="s">
        <v>247</v>
      </c>
      <c r="D203" s="219" t="s">
        <v>137</v>
      </c>
      <c r="E203" s="220" t="s">
        <v>248</v>
      </c>
      <c r="F203" s="221" t="s">
        <v>249</v>
      </c>
      <c r="G203" s="222" t="s">
        <v>148</v>
      </c>
      <c r="H203" s="223">
        <v>9.391</v>
      </c>
      <c r="I203" s="224"/>
      <c r="J203" s="225">
        <f>ROUND(I203*H203,2)</f>
        <v>0</v>
      </c>
      <c r="K203" s="221" t="s">
        <v>141</v>
      </c>
      <c r="L203" s="44"/>
      <c r="M203" s="226" t="s">
        <v>1</v>
      </c>
      <c r="N203" s="227" t="s">
        <v>41</v>
      </c>
      <c r="O203" s="91"/>
      <c r="P203" s="228">
        <f>O203*H203</f>
        <v>0</v>
      </c>
      <c r="Q203" s="228">
        <v>0</v>
      </c>
      <c r="R203" s="228">
        <f>Q203*H203</f>
        <v>0</v>
      </c>
      <c r="S203" s="228">
        <v>0.045999999999999999</v>
      </c>
      <c r="T203" s="229">
        <f>S203*H203</f>
        <v>0.43198599999999998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142</v>
      </c>
      <c r="AT203" s="230" t="s">
        <v>137</v>
      </c>
      <c r="AU203" s="230" t="s">
        <v>86</v>
      </c>
      <c r="AY203" s="17" t="s">
        <v>134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84</v>
      </c>
      <c r="BK203" s="231">
        <f>ROUND(I203*H203,2)</f>
        <v>0</v>
      </c>
      <c r="BL203" s="17" t="s">
        <v>142</v>
      </c>
      <c r="BM203" s="230" t="s">
        <v>250</v>
      </c>
    </row>
    <row r="204" s="13" customFormat="1">
      <c r="A204" s="13"/>
      <c r="B204" s="232"/>
      <c r="C204" s="233"/>
      <c r="D204" s="234" t="s">
        <v>150</v>
      </c>
      <c r="E204" s="235" t="s">
        <v>1</v>
      </c>
      <c r="F204" s="236" t="s">
        <v>251</v>
      </c>
      <c r="G204" s="233"/>
      <c r="H204" s="237">
        <v>5.3410000000000002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150</v>
      </c>
      <c r="AU204" s="243" t="s">
        <v>86</v>
      </c>
      <c r="AV204" s="13" t="s">
        <v>86</v>
      </c>
      <c r="AW204" s="13" t="s">
        <v>32</v>
      </c>
      <c r="AX204" s="13" t="s">
        <v>76</v>
      </c>
      <c r="AY204" s="243" t="s">
        <v>134</v>
      </c>
    </row>
    <row r="205" s="13" customFormat="1">
      <c r="A205" s="13"/>
      <c r="B205" s="232"/>
      <c r="C205" s="233"/>
      <c r="D205" s="234" t="s">
        <v>150</v>
      </c>
      <c r="E205" s="235" t="s">
        <v>1</v>
      </c>
      <c r="F205" s="236" t="s">
        <v>252</v>
      </c>
      <c r="G205" s="233"/>
      <c r="H205" s="237">
        <v>4.0499999999999998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150</v>
      </c>
      <c r="AU205" s="243" t="s">
        <v>86</v>
      </c>
      <c r="AV205" s="13" t="s">
        <v>86</v>
      </c>
      <c r="AW205" s="13" t="s">
        <v>32</v>
      </c>
      <c r="AX205" s="13" t="s">
        <v>76</v>
      </c>
      <c r="AY205" s="243" t="s">
        <v>134</v>
      </c>
    </row>
    <row r="206" s="14" customFormat="1">
      <c r="A206" s="14"/>
      <c r="B206" s="244"/>
      <c r="C206" s="245"/>
      <c r="D206" s="234" t="s">
        <v>150</v>
      </c>
      <c r="E206" s="246" t="s">
        <v>1</v>
      </c>
      <c r="F206" s="247" t="s">
        <v>153</v>
      </c>
      <c r="G206" s="245"/>
      <c r="H206" s="248">
        <v>9.391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150</v>
      </c>
      <c r="AU206" s="254" t="s">
        <v>86</v>
      </c>
      <c r="AV206" s="14" t="s">
        <v>135</v>
      </c>
      <c r="AW206" s="14" t="s">
        <v>32</v>
      </c>
      <c r="AX206" s="14" t="s">
        <v>76</v>
      </c>
      <c r="AY206" s="254" t="s">
        <v>134</v>
      </c>
    </row>
    <row r="207" s="15" customFormat="1">
      <c r="A207" s="15"/>
      <c r="B207" s="255"/>
      <c r="C207" s="256"/>
      <c r="D207" s="234" t="s">
        <v>150</v>
      </c>
      <c r="E207" s="257" t="s">
        <v>1</v>
      </c>
      <c r="F207" s="258" t="s">
        <v>154</v>
      </c>
      <c r="G207" s="256"/>
      <c r="H207" s="259">
        <v>9.391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150</v>
      </c>
      <c r="AU207" s="265" t="s">
        <v>86</v>
      </c>
      <c r="AV207" s="15" t="s">
        <v>142</v>
      </c>
      <c r="AW207" s="15" t="s">
        <v>32</v>
      </c>
      <c r="AX207" s="15" t="s">
        <v>84</v>
      </c>
      <c r="AY207" s="265" t="s">
        <v>134</v>
      </c>
    </row>
    <row r="208" s="12" customFormat="1" ht="22.8" customHeight="1">
      <c r="A208" s="12"/>
      <c r="B208" s="203"/>
      <c r="C208" s="204"/>
      <c r="D208" s="205" t="s">
        <v>75</v>
      </c>
      <c r="E208" s="217" t="s">
        <v>253</v>
      </c>
      <c r="F208" s="217" t="s">
        <v>254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SUM(P209:P213)</f>
        <v>0</v>
      </c>
      <c r="Q208" s="211"/>
      <c r="R208" s="212">
        <f>SUM(R209:R213)</f>
        <v>0</v>
      </c>
      <c r="S208" s="211"/>
      <c r="T208" s="213">
        <f>SUM(T209:T213)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84</v>
      </c>
      <c r="AT208" s="215" t="s">
        <v>75</v>
      </c>
      <c r="AU208" s="215" t="s">
        <v>84</v>
      </c>
      <c r="AY208" s="214" t="s">
        <v>134</v>
      </c>
      <c r="BK208" s="216">
        <f>SUM(BK209:BK213)</f>
        <v>0</v>
      </c>
    </row>
    <row r="209" s="2" customFormat="1" ht="24.15" customHeight="1">
      <c r="A209" s="38"/>
      <c r="B209" s="39"/>
      <c r="C209" s="219" t="s">
        <v>255</v>
      </c>
      <c r="D209" s="219" t="s">
        <v>137</v>
      </c>
      <c r="E209" s="220" t="s">
        <v>256</v>
      </c>
      <c r="F209" s="221" t="s">
        <v>257</v>
      </c>
      <c r="G209" s="222" t="s">
        <v>258</v>
      </c>
      <c r="H209" s="223">
        <v>7.6929999999999996</v>
      </c>
      <c r="I209" s="224"/>
      <c r="J209" s="225">
        <f>ROUND(I209*H209,2)</f>
        <v>0</v>
      </c>
      <c r="K209" s="221" t="s">
        <v>141</v>
      </c>
      <c r="L209" s="44"/>
      <c r="M209" s="226" t="s">
        <v>1</v>
      </c>
      <c r="N209" s="227" t="s">
        <v>41</v>
      </c>
      <c r="O209" s="91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142</v>
      </c>
      <c r="AT209" s="230" t="s">
        <v>137</v>
      </c>
      <c r="AU209" s="230" t="s">
        <v>86</v>
      </c>
      <c r="AY209" s="17" t="s">
        <v>134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84</v>
      </c>
      <c r="BK209" s="231">
        <f>ROUND(I209*H209,2)</f>
        <v>0</v>
      </c>
      <c r="BL209" s="17" t="s">
        <v>142</v>
      </c>
      <c r="BM209" s="230" t="s">
        <v>259</v>
      </c>
    </row>
    <row r="210" s="2" customFormat="1" ht="24.15" customHeight="1">
      <c r="A210" s="38"/>
      <c r="B210" s="39"/>
      <c r="C210" s="219" t="s">
        <v>260</v>
      </c>
      <c r="D210" s="219" t="s">
        <v>137</v>
      </c>
      <c r="E210" s="220" t="s">
        <v>261</v>
      </c>
      <c r="F210" s="221" t="s">
        <v>262</v>
      </c>
      <c r="G210" s="222" t="s">
        <v>258</v>
      </c>
      <c r="H210" s="223">
        <v>7.6929999999999996</v>
      </c>
      <c r="I210" s="224"/>
      <c r="J210" s="225">
        <f>ROUND(I210*H210,2)</f>
        <v>0</v>
      </c>
      <c r="K210" s="221" t="s">
        <v>141</v>
      </c>
      <c r="L210" s="44"/>
      <c r="M210" s="226" t="s">
        <v>1</v>
      </c>
      <c r="N210" s="227" t="s">
        <v>41</v>
      </c>
      <c r="O210" s="91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142</v>
      </c>
      <c r="AT210" s="230" t="s">
        <v>137</v>
      </c>
      <c r="AU210" s="230" t="s">
        <v>86</v>
      </c>
      <c r="AY210" s="17" t="s">
        <v>134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84</v>
      </c>
      <c r="BK210" s="231">
        <f>ROUND(I210*H210,2)</f>
        <v>0</v>
      </c>
      <c r="BL210" s="17" t="s">
        <v>142</v>
      </c>
      <c r="BM210" s="230" t="s">
        <v>263</v>
      </c>
    </row>
    <row r="211" s="2" customFormat="1" ht="24.15" customHeight="1">
      <c r="A211" s="38"/>
      <c r="B211" s="39"/>
      <c r="C211" s="219" t="s">
        <v>264</v>
      </c>
      <c r="D211" s="219" t="s">
        <v>137</v>
      </c>
      <c r="E211" s="220" t="s">
        <v>265</v>
      </c>
      <c r="F211" s="221" t="s">
        <v>266</v>
      </c>
      <c r="G211" s="222" t="s">
        <v>258</v>
      </c>
      <c r="H211" s="223">
        <v>69.236999999999995</v>
      </c>
      <c r="I211" s="224"/>
      <c r="J211" s="225">
        <f>ROUND(I211*H211,2)</f>
        <v>0</v>
      </c>
      <c r="K211" s="221" t="s">
        <v>141</v>
      </c>
      <c r="L211" s="44"/>
      <c r="M211" s="226" t="s">
        <v>1</v>
      </c>
      <c r="N211" s="227" t="s">
        <v>41</v>
      </c>
      <c r="O211" s="91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142</v>
      </c>
      <c r="AT211" s="230" t="s">
        <v>137</v>
      </c>
      <c r="AU211" s="230" t="s">
        <v>86</v>
      </c>
      <c r="AY211" s="17" t="s">
        <v>134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84</v>
      </c>
      <c r="BK211" s="231">
        <f>ROUND(I211*H211,2)</f>
        <v>0</v>
      </c>
      <c r="BL211" s="17" t="s">
        <v>142</v>
      </c>
      <c r="BM211" s="230" t="s">
        <v>267</v>
      </c>
    </row>
    <row r="212" s="13" customFormat="1">
      <c r="A212" s="13"/>
      <c r="B212" s="232"/>
      <c r="C212" s="233"/>
      <c r="D212" s="234" t="s">
        <v>150</v>
      </c>
      <c r="E212" s="233"/>
      <c r="F212" s="236" t="s">
        <v>268</v>
      </c>
      <c r="G212" s="233"/>
      <c r="H212" s="237">
        <v>69.236999999999995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150</v>
      </c>
      <c r="AU212" s="243" t="s">
        <v>86</v>
      </c>
      <c r="AV212" s="13" t="s">
        <v>86</v>
      </c>
      <c r="AW212" s="13" t="s">
        <v>4</v>
      </c>
      <c r="AX212" s="13" t="s">
        <v>84</v>
      </c>
      <c r="AY212" s="243" t="s">
        <v>134</v>
      </c>
    </row>
    <row r="213" s="2" customFormat="1" ht="44.25" customHeight="1">
      <c r="A213" s="38"/>
      <c r="B213" s="39"/>
      <c r="C213" s="219" t="s">
        <v>269</v>
      </c>
      <c r="D213" s="219" t="s">
        <v>137</v>
      </c>
      <c r="E213" s="220" t="s">
        <v>270</v>
      </c>
      <c r="F213" s="221" t="s">
        <v>271</v>
      </c>
      <c r="G213" s="222" t="s">
        <v>258</v>
      </c>
      <c r="H213" s="223">
        <v>7.6929999999999996</v>
      </c>
      <c r="I213" s="224"/>
      <c r="J213" s="225">
        <f>ROUND(I213*H213,2)</f>
        <v>0</v>
      </c>
      <c r="K213" s="221" t="s">
        <v>141</v>
      </c>
      <c r="L213" s="44"/>
      <c r="M213" s="226" t="s">
        <v>1</v>
      </c>
      <c r="N213" s="227" t="s">
        <v>41</v>
      </c>
      <c r="O213" s="91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142</v>
      </c>
      <c r="AT213" s="230" t="s">
        <v>137</v>
      </c>
      <c r="AU213" s="230" t="s">
        <v>86</v>
      </c>
      <c r="AY213" s="17" t="s">
        <v>134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84</v>
      </c>
      <c r="BK213" s="231">
        <f>ROUND(I213*H213,2)</f>
        <v>0</v>
      </c>
      <c r="BL213" s="17" t="s">
        <v>142</v>
      </c>
      <c r="BM213" s="230" t="s">
        <v>272</v>
      </c>
    </row>
    <row r="214" s="12" customFormat="1" ht="22.8" customHeight="1">
      <c r="A214" s="12"/>
      <c r="B214" s="203"/>
      <c r="C214" s="204"/>
      <c r="D214" s="205" t="s">
        <v>75</v>
      </c>
      <c r="E214" s="217" t="s">
        <v>273</v>
      </c>
      <c r="F214" s="217" t="s">
        <v>274</v>
      </c>
      <c r="G214" s="204"/>
      <c r="H214" s="204"/>
      <c r="I214" s="207"/>
      <c r="J214" s="218">
        <f>BK214</f>
        <v>0</v>
      </c>
      <c r="K214" s="204"/>
      <c r="L214" s="209"/>
      <c r="M214" s="210"/>
      <c r="N214" s="211"/>
      <c r="O214" s="211"/>
      <c r="P214" s="212">
        <f>P215</f>
        <v>0</v>
      </c>
      <c r="Q214" s="211"/>
      <c r="R214" s="212">
        <f>R215</f>
        <v>0</v>
      </c>
      <c r="S214" s="211"/>
      <c r="T214" s="213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84</v>
      </c>
      <c r="AT214" s="215" t="s">
        <v>75</v>
      </c>
      <c r="AU214" s="215" t="s">
        <v>84</v>
      </c>
      <c r="AY214" s="214" t="s">
        <v>134</v>
      </c>
      <c r="BK214" s="216">
        <f>BK215</f>
        <v>0</v>
      </c>
    </row>
    <row r="215" s="2" customFormat="1" ht="16.5" customHeight="1">
      <c r="A215" s="38"/>
      <c r="B215" s="39"/>
      <c r="C215" s="219" t="s">
        <v>275</v>
      </c>
      <c r="D215" s="219" t="s">
        <v>137</v>
      </c>
      <c r="E215" s="220" t="s">
        <v>276</v>
      </c>
      <c r="F215" s="221" t="s">
        <v>277</v>
      </c>
      <c r="G215" s="222" t="s">
        <v>258</v>
      </c>
      <c r="H215" s="223">
        <v>0.192</v>
      </c>
      <c r="I215" s="224"/>
      <c r="J215" s="225">
        <f>ROUND(I215*H215,2)</f>
        <v>0</v>
      </c>
      <c r="K215" s="221" t="s">
        <v>141</v>
      </c>
      <c r="L215" s="44"/>
      <c r="M215" s="226" t="s">
        <v>1</v>
      </c>
      <c r="N215" s="227" t="s">
        <v>41</v>
      </c>
      <c r="O215" s="91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142</v>
      </c>
      <c r="AT215" s="230" t="s">
        <v>137</v>
      </c>
      <c r="AU215" s="230" t="s">
        <v>86</v>
      </c>
      <c r="AY215" s="17" t="s">
        <v>134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84</v>
      </c>
      <c r="BK215" s="231">
        <f>ROUND(I215*H215,2)</f>
        <v>0</v>
      </c>
      <c r="BL215" s="17" t="s">
        <v>142</v>
      </c>
      <c r="BM215" s="230" t="s">
        <v>278</v>
      </c>
    </row>
    <row r="216" s="12" customFormat="1" ht="25.92" customHeight="1">
      <c r="A216" s="12"/>
      <c r="B216" s="203"/>
      <c r="C216" s="204"/>
      <c r="D216" s="205" t="s">
        <v>75</v>
      </c>
      <c r="E216" s="206" t="s">
        <v>279</v>
      </c>
      <c r="F216" s="206" t="s">
        <v>280</v>
      </c>
      <c r="G216" s="204"/>
      <c r="H216" s="204"/>
      <c r="I216" s="207"/>
      <c r="J216" s="208">
        <f>BK216</f>
        <v>0</v>
      </c>
      <c r="K216" s="204"/>
      <c r="L216" s="209"/>
      <c r="M216" s="210"/>
      <c r="N216" s="211"/>
      <c r="O216" s="211"/>
      <c r="P216" s="212">
        <f>P217+P219+P229+P244+P264+P272+P338+P374+P386</f>
        <v>0</v>
      </c>
      <c r="Q216" s="211"/>
      <c r="R216" s="212">
        <f>R217+R219+R229+R244+R264+R272+R338+R374+R386</f>
        <v>1.3133722799999998</v>
      </c>
      <c r="S216" s="211"/>
      <c r="T216" s="213">
        <f>T217+T219+T229+T244+T264+T272+T338+T374+T386</f>
        <v>1.7100164000000002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86</v>
      </c>
      <c r="AT216" s="215" t="s">
        <v>75</v>
      </c>
      <c r="AU216" s="215" t="s">
        <v>76</v>
      </c>
      <c r="AY216" s="214" t="s">
        <v>134</v>
      </c>
      <c r="BK216" s="216">
        <f>BK217+BK219+BK229+BK244+BK264+BK272+BK338+BK374+BK386</f>
        <v>0</v>
      </c>
    </row>
    <row r="217" s="12" customFormat="1" ht="22.8" customHeight="1">
      <c r="A217" s="12"/>
      <c r="B217" s="203"/>
      <c r="C217" s="204"/>
      <c r="D217" s="205" t="s">
        <v>75</v>
      </c>
      <c r="E217" s="217" t="s">
        <v>281</v>
      </c>
      <c r="F217" s="217" t="s">
        <v>282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P218</f>
        <v>0</v>
      </c>
      <c r="Q217" s="211"/>
      <c r="R217" s="212">
        <f>R218</f>
        <v>0.0044099999999999999</v>
      </c>
      <c r="S217" s="211"/>
      <c r="T217" s="213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86</v>
      </c>
      <c r="AT217" s="215" t="s">
        <v>75</v>
      </c>
      <c r="AU217" s="215" t="s">
        <v>84</v>
      </c>
      <c r="AY217" s="214" t="s">
        <v>134</v>
      </c>
      <c r="BK217" s="216">
        <f>BK218</f>
        <v>0</v>
      </c>
    </row>
    <row r="218" s="2" customFormat="1" ht="16.5" customHeight="1">
      <c r="A218" s="38"/>
      <c r="B218" s="39"/>
      <c r="C218" s="219" t="s">
        <v>283</v>
      </c>
      <c r="D218" s="219" t="s">
        <v>137</v>
      </c>
      <c r="E218" s="220" t="s">
        <v>284</v>
      </c>
      <c r="F218" s="221" t="s">
        <v>285</v>
      </c>
      <c r="G218" s="222" t="s">
        <v>286</v>
      </c>
      <c r="H218" s="223">
        <v>1</v>
      </c>
      <c r="I218" s="224"/>
      <c r="J218" s="225">
        <f>ROUND(I218*H218,2)</f>
        <v>0</v>
      </c>
      <c r="K218" s="221" t="s">
        <v>1</v>
      </c>
      <c r="L218" s="44"/>
      <c r="M218" s="226" t="s">
        <v>1</v>
      </c>
      <c r="N218" s="227" t="s">
        <v>41</v>
      </c>
      <c r="O218" s="91"/>
      <c r="P218" s="228">
        <f>O218*H218</f>
        <v>0</v>
      </c>
      <c r="Q218" s="228">
        <v>0.0044099999999999999</v>
      </c>
      <c r="R218" s="228">
        <f>Q218*H218</f>
        <v>0.0044099999999999999</v>
      </c>
      <c r="S218" s="228">
        <v>0</v>
      </c>
      <c r="T218" s="22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214</v>
      </c>
      <c r="AT218" s="230" t="s">
        <v>137</v>
      </c>
      <c r="AU218" s="230" t="s">
        <v>86</v>
      </c>
      <c r="AY218" s="17" t="s">
        <v>134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84</v>
      </c>
      <c r="BK218" s="231">
        <f>ROUND(I218*H218,2)</f>
        <v>0</v>
      </c>
      <c r="BL218" s="17" t="s">
        <v>214</v>
      </c>
      <c r="BM218" s="230" t="s">
        <v>287</v>
      </c>
    </row>
    <row r="219" s="12" customFormat="1" ht="22.8" customHeight="1">
      <c r="A219" s="12"/>
      <c r="B219" s="203"/>
      <c r="C219" s="204"/>
      <c r="D219" s="205" t="s">
        <v>75</v>
      </c>
      <c r="E219" s="217" t="s">
        <v>288</v>
      </c>
      <c r="F219" s="217" t="s">
        <v>289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SUM(P220:P228)</f>
        <v>0</v>
      </c>
      <c r="Q219" s="211"/>
      <c r="R219" s="212">
        <f>SUM(R220:R228)</f>
        <v>0.0029664000000000001</v>
      </c>
      <c r="S219" s="211"/>
      <c r="T219" s="213">
        <f>SUM(T220:T228)</f>
        <v>0.034272000000000004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4" t="s">
        <v>86</v>
      </c>
      <c r="AT219" s="215" t="s">
        <v>75</v>
      </c>
      <c r="AU219" s="215" t="s">
        <v>84</v>
      </c>
      <c r="AY219" s="214" t="s">
        <v>134</v>
      </c>
      <c r="BK219" s="216">
        <f>SUM(BK220:BK228)</f>
        <v>0</v>
      </c>
    </row>
    <row r="220" s="2" customFormat="1" ht="16.5" customHeight="1">
      <c r="A220" s="38"/>
      <c r="B220" s="39"/>
      <c r="C220" s="219" t="s">
        <v>290</v>
      </c>
      <c r="D220" s="219" t="s">
        <v>137</v>
      </c>
      <c r="E220" s="220" t="s">
        <v>291</v>
      </c>
      <c r="F220" s="221" t="s">
        <v>292</v>
      </c>
      <c r="G220" s="222" t="s">
        <v>148</v>
      </c>
      <c r="H220" s="223">
        <v>1.44</v>
      </c>
      <c r="I220" s="224"/>
      <c r="J220" s="225">
        <f>ROUND(I220*H220,2)</f>
        <v>0</v>
      </c>
      <c r="K220" s="221" t="s">
        <v>141</v>
      </c>
      <c r="L220" s="44"/>
      <c r="M220" s="226" t="s">
        <v>1</v>
      </c>
      <c r="N220" s="227" t="s">
        <v>41</v>
      </c>
      <c r="O220" s="91"/>
      <c r="P220" s="228">
        <f>O220*H220</f>
        <v>0</v>
      </c>
      <c r="Q220" s="228">
        <v>0</v>
      </c>
      <c r="R220" s="228">
        <f>Q220*H220</f>
        <v>0</v>
      </c>
      <c r="S220" s="228">
        <v>0.023800000000000002</v>
      </c>
      <c r="T220" s="229">
        <f>S220*H220</f>
        <v>0.034272000000000004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0" t="s">
        <v>214</v>
      </c>
      <c r="AT220" s="230" t="s">
        <v>137</v>
      </c>
      <c r="AU220" s="230" t="s">
        <v>86</v>
      </c>
      <c r="AY220" s="17" t="s">
        <v>134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84</v>
      </c>
      <c r="BK220" s="231">
        <f>ROUND(I220*H220,2)</f>
        <v>0</v>
      </c>
      <c r="BL220" s="17" t="s">
        <v>214</v>
      </c>
      <c r="BM220" s="230" t="s">
        <v>293</v>
      </c>
    </row>
    <row r="221" s="13" customFormat="1">
      <c r="A221" s="13"/>
      <c r="B221" s="232"/>
      <c r="C221" s="233"/>
      <c r="D221" s="234" t="s">
        <v>150</v>
      </c>
      <c r="E221" s="235" t="s">
        <v>1</v>
      </c>
      <c r="F221" s="236" t="s">
        <v>294</v>
      </c>
      <c r="G221" s="233"/>
      <c r="H221" s="237">
        <v>1.44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150</v>
      </c>
      <c r="AU221" s="243" t="s">
        <v>86</v>
      </c>
      <c r="AV221" s="13" t="s">
        <v>86</v>
      </c>
      <c r="AW221" s="13" t="s">
        <v>32</v>
      </c>
      <c r="AX221" s="13" t="s">
        <v>76</v>
      </c>
      <c r="AY221" s="243" t="s">
        <v>134</v>
      </c>
    </row>
    <row r="222" s="14" customFormat="1">
      <c r="A222" s="14"/>
      <c r="B222" s="244"/>
      <c r="C222" s="245"/>
      <c r="D222" s="234" t="s">
        <v>150</v>
      </c>
      <c r="E222" s="246" t="s">
        <v>1</v>
      </c>
      <c r="F222" s="247" t="s">
        <v>153</v>
      </c>
      <c r="G222" s="245"/>
      <c r="H222" s="248">
        <v>1.44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150</v>
      </c>
      <c r="AU222" s="254" t="s">
        <v>86</v>
      </c>
      <c r="AV222" s="14" t="s">
        <v>135</v>
      </c>
      <c r="AW222" s="14" t="s">
        <v>32</v>
      </c>
      <c r="AX222" s="14" t="s">
        <v>76</v>
      </c>
      <c r="AY222" s="254" t="s">
        <v>134</v>
      </c>
    </row>
    <row r="223" s="15" customFormat="1">
      <c r="A223" s="15"/>
      <c r="B223" s="255"/>
      <c r="C223" s="256"/>
      <c r="D223" s="234" t="s">
        <v>150</v>
      </c>
      <c r="E223" s="257" t="s">
        <v>1</v>
      </c>
      <c r="F223" s="258" t="s">
        <v>154</v>
      </c>
      <c r="G223" s="256"/>
      <c r="H223" s="259">
        <v>1.44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150</v>
      </c>
      <c r="AU223" s="265" t="s">
        <v>86</v>
      </c>
      <c r="AV223" s="15" t="s">
        <v>142</v>
      </c>
      <c r="AW223" s="15" t="s">
        <v>32</v>
      </c>
      <c r="AX223" s="15" t="s">
        <v>84</v>
      </c>
      <c r="AY223" s="265" t="s">
        <v>134</v>
      </c>
    </row>
    <row r="224" s="2" customFormat="1" ht="16.5" customHeight="1">
      <c r="A224" s="38"/>
      <c r="B224" s="39"/>
      <c r="C224" s="219" t="s">
        <v>295</v>
      </c>
      <c r="D224" s="219" t="s">
        <v>137</v>
      </c>
      <c r="E224" s="220" t="s">
        <v>296</v>
      </c>
      <c r="F224" s="221" t="s">
        <v>297</v>
      </c>
      <c r="G224" s="222" t="s">
        <v>148</v>
      </c>
      <c r="H224" s="223">
        <v>1.44</v>
      </c>
      <c r="I224" s="224"/>
      <c r="J224" s="225">
        <f>ROUND(I224*H224,2)</f>
        <v>0</v>
      </c>
      <c r="K224" s="221" t="s">
        <v>141</v>
      </c>
      <c r="L224" s="44"/>
      <c r="M224" s="226" t="s">
        <v>1</v>
      </c>
      <c r="N224" s="227" t="s">
        <v>41</v>
      </c>
      <c r="O224" s="91"/>
      <c r="P224" s="228">
        <f>O224*H224</f>
        <v>0</v>
      </c>
      <c r="Q224" s="228">
        <v>0.0020600000000000002</v>
      </c>
      <c r="R224" s="228">
        <f>Q224*H224</f>
        <v>0.0029664000000000001</v>
      </c>
      <c r="S224" s="228">
        <v>0</v>
      </c>
      <c r="T224" s="22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0" t="s">
        <v>214</v>
      </c>
      <c r="AT224" s="230" t="s">
        <v>137</v>
      </c>
      <c r="AU224" s="230" t="s">
        <v>86</v>
      </c>
      <c r="AY224" s="17" t="s">
        <v>134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84</v>
      </c>
      <c r="BK224" s="231">
        <f>ROUND(I224*H224,2)</f>
        <v>0</v>
      </c>
      <c r="BL224" s="17" t="s">
        <v>214</v>
      </c>
      <c r="BM224" s="230" t="s">
        <v>298</v>
      </c>
    </row>
    <row r="225" s="13" customFormat="1">
      <c r="A225" s="13"/>
      <c r="B225" s="232"/>
      <c r="C225" s="233"/>
      <c r="D225" s="234" t="s">
        <v>150</v>
      </c>
      <c r="E225" s="235" t="s">
        <v>1</v>
      </c>
      <c r="F225" s="236" t="s">
        <v>294</v>
      </c>
      <c r="G225" s="233"/>
      <c r="H225" s="237">
        <v>1.44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150</v>
      </c>
      <c r="AU225" s="243" t="s">
        <v>86</v>
      </c>
      <c r="AV225" s="13" t="s">
        <v>86</v>
      </c>
      <c r="AW225" s="13" t="s">
        <v>32</v>
      </c>
      <c r="AX225" s="13" t="s">
        <v>76</v>
      </c>
      <c r="AY225" s="243" t="s">
        <v>134</v>
      </c>
    </row>
    <row r="226" s="14" customFormat="1">
      <c r="A226" s="14"/>
      <c r="B226" s="244"/>
      <c r="C226" s="245"/>
      <c r="D226" s="234" t="s">
        <v>150</v>
      </c>
      <c r="E226" s="246" t="s">
        <v>1</v>
      </c>
      <c r="F226" s="247" t="s">
        <v>153</v>
      </c>
      <c r="G226" s="245"/>
      <c r="H226" s="248">
        <v>1.44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150</v>
      </c>
      <c r="AU226" s="254" t="s">
        <v>86</v>
      </c>
      <c r="AV226" s="14" t="s">
        <v>135</v>
      </c>
      <c r="AW226" s="14" t="s">
        <v>32</v>
      </c>
      <c r="AX226" s="14" t="s">
        <v>76</v>
      </c>
      <c r="AY226" s="254" t="s">
        <v>134</v>
      </c>
    </row>
    <row r="227" s="15" customFormat="1">
      <c r="A227" s="15"/>
      <c r="B227" s="255"/>
      <c r="C227" s="256"/>
      <c r="D227" s="234" t="s">
        <v>150</v>
      </c>
      <c r="E227" s="257" t="s">
        <v>1</v>
      </c>
      <c r="F227" s="258" t="s">
        <v>154</v>
      </c>
      <c r="G227" s="256"/>
      <c r="H227" s="259">
        <v>1.44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150</v>
      </c>
      <c r="AU227" s="265" t="s">
        <v>86</v>
      </c>
      <c r="AV227" s="15" t="s">
        <v>142</v>
      </c>
      <c r="AW227" s="15" t="s">
        <v>32</v>
      </c>
      <c r="AX227" s="15" t="s">
        <v>84</v>
      </c>
      <c r="AY227" s="265" t="s">
        <v>134</v>
      </c>
    </row>
    <row r="228" s="2" customFormat="1" ht="24.15" customHeight="1">
      <c r="A228" s="38"/>
      <c r="B228" s="39"/>
      <c r="C228" s="219" t="s">
        <v>299</v>
      </c>
      <c r="D228" s="219" t="s">
        <v>137</v>
      </c>
      <c r="E228" s="220" t="s">
        <v>300</v>
      </c>
      <c r="F228" s="221" t="s">
        <v>301</v>
      </c>
      <c r="G228" s="222" t="s">
        <v>302</v>
      </c>
      <c r="H228" s="276"/>
      <c r="I228" s="224"/>
      <c r="J228" s="225">
        <f>ROUND(I228*H228,2)</f>
        <v>0</v>
      </c>
      <c r="K228" s="221" t="s">
        <v>141</v>
      </c>
      <c r="L228" s="44"/>
      <c r="M228" s="226" t="s">
        <v>1</v>
      </c>
      <c r="N228" s="227" t="s">
        <v>41</v>
      </c>
      <c r="O228" s="91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0" t="s">
        <v>214</v>
      </c>
      <c r="AT228" s="230" t="s">
        <v>137</v>
      </c>
      <c r="AU228" s="230" t="s">
        <v>86</v>
      </c>
      <c r="AY228" s="17" t="s">
        <v>134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7" t="s">
        <v>84</v>
      </c>
      <c r="BK228" s="231">
        <f>ROUND(I228*H228,2)</f>
        <v>0</v>
      </c>
      <c r="BL228" s="17" t="s">
        <v>214</v>
      </c>
      <c r="BM228" s="230" t="s">
        <v>303</v>
      </c>
    </row>
    <row r="229" s="12" customFormat="1" ht="22.8" customHeight="1">
      <c r="A229" s="12"/>
      <c r="B229" s="203"/>
      <c r="C229" s="204"/>
      <c r="D229" s="205" t="s">
        <v>75</v>
      </c>
      <c r="E229" s="217" t="s">
        <v>304</v>
      </c>
      <c r="F229" s="217" t="s">
        <v>305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SUM(P230:P243)</f>
        <v>0</v>
      </c>
      <c r="Q229" s="211"/>
      <c r="R229" s="212">
        <f>SUM(R230:R243)</f>
        <v>0.33860599999999996</v>
      </c>
      <c r="S229" s="211"/>
      <c r="T229" s="213">
        <f>SUM(T230:T243)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4" t="s">
        <v>86</v>
      </c>
      <c r="AT229" s="215" t="s">
        <v>75</v>
      </c>
      <c r="AU229" s="215" t="s">
        <v>84</v>
      </c>
      <c r="AY229" s="214" t="s">
        <v>134</v>
      </c>
      <c r="BK229" s="216">
        <f>SUM(BK230:BK243)</f>
        <v>0</v>
      </c>
    </row>
    <row r="230" s="2" customFormat="1" ht="24.15" customHeight="1">
      <c r="A230" s="38"/>
      <c r="B230" s="39"/>
      <c r="C230" s="219" t="s">
        <v>306</v>
      </c>
      <c r="D230" s="219" t="s">
        <v>137</v>
      </c>
      <c r="E230" s="220" t="s">
        <v>307</v>
      </c>
      <c r="F230" s="221" t="s">
        <v>308</v>
      </c>
      <c r="G230" s="222" t="s">
        <v>148</v>
      </c>
      <c r="H230" s="223">
        <v>18.399999999999999</v>
      </c>
      <c r="I230" s="224"/>
      <c r="J230" s="225">
        <f>ROUND(I230*H230,2)</f>
        <v>0</v>
      </c>
      <c r="K230" s="221" t="s">
        <v>141</v>
      </c>
      <c r="L230" s="44"/>
      <c r="M230" s="226" t="s">
        <v>1</v>
      </c>
      <c r="N230" s="227" t="s">
        <v>41</v>
      </c>
      <c r="O230" s="91"/>
      <c r="P230" s="228">
        <f>O230*H230</f>
        <v>0</v>
      </c>
      <c r="Q230" s="228">
        <v>0.01385</v>
      </c>
      <c r="R230" s="228">
        <f>Q230*H230</f>
        <v>0.25483999999999996</v>
      </c>
      <c r="S230" s="228">
        <v>0</v>
      </c>
      <c r="T230" s="22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0" t="s">
        <v>214</v>
      </c>
      <c r="AT230" s="230" t="s">
        <v>137</v>
      </c>
      <c r="AU230" s="230" t="s">
        <v>86</v>
      </c>
      <c r="AY230" s="17" t="s">
        <v>134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84</v>
      </c>
      <c r="BK230" s="231">
        <f>ROUND(I230*H230,2)</f>
        <v>0</v>
      </c>
      <c r="BL230" s="17" t="s">
        <v>214</v>
      </c>
      <c r="BM230" s="230" t="s">
        <v>309</v>
      </c>
    </row>
    <row r="231" s="13" customFormat="1">
      <c r="A231" s="13"/>
      <c r="B231" s="232"/>
      <c r="C231" s="233"/>
      <c r="D231" s="234" t="s">
        <v>150</v>
      </c>
      <c r="E231" s="235" t="s">
        <v>1</v>
      </c>
      <c r="F231" s="236" t="s">
        <v>180</v>
      </c>
      <c r="G231" s="233"/>
      <c r="H231" s="237">
        <v>18.399999999999999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150</v>
      </c>
      <c r="AU231" s="243" t="s">
        <v>86</v>
      </c>
      <c r="AV231" s="13" t="s">
        <v>86</v>
      </c>
      <c r="AW231" s="13" t="s">
        <v>32</v>
      </c>
      <c r="AX231" s="13" t="s">
        <v>76</v>
      </c>
      <c r="AY231" s="243" t="s">
        <v>134</v>
      </c>
    </row>
    <row r="232" s="14" customFormat="1">
      <c r="A232" s="14"/>
      <c r="B232" s="244"/>
      <c r="C232" s="245"/>
      <c r="D232" s="234" t="s">
        <v>150</v>
      </c>
      <c r="E232" s="246" t="s">
        <v>1</v>
      </c>
      <c r="F232" s="247" t="s">
        <v>153</v>
      </c>
      <c r="G232" s="245"/>
      <c r="H232" s="248">
        <v>18.399999999999999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150</v>
      </c>
      <c r="AU232" s="254" t="s">
        <v>86</v>
      </c>
      <c r="AV232" s="14" t="s">
        <v>135</v>
      </c>
      <c r="AW232" s="14" t="s">
        <v>32</v>
      </c>
      <c r="AX232" s="14" t="s">
        <v>76</v>
      </c>
      <c r="AY232" s="254" t="s">
        <v>134</v>
      </c>
    </row>
    <row r="233" s="15" customFormat="1">
      <c r="A233" s="15"/>
      <c r="B233" s="255"/>
      <c r="C233" s="256"/>
      <c r="D233" s="234" t="s">
        <v>150</v>
      </c>
      <c r="E233" s="257" t="s">
        <v>1</v>
      </c>
      <c r="F233" s="258" t="s">
        <v>154</v>
      </c>
      <c r="G233" s="256"/>
      <c r="H233" s="259">
        <v>18.399999999999999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5" t="s">
        <v>150</v>
      </c>
      <c r="AU233" s="265" t="s">
        <v>86</v>
      </c>
      <c r="AV233" s="15" t="s">
        <v>142</v>
      </c>
      <c r="AW233" s="15" t="s">
        <v>32</v>
      </c>
      <c r="AX233" s="15" t="s">
        <v>84</v>
      </c>
      <c r="AY233" s="265" t="s">
        <v>134</v>
      </c>
    </row>
    <row r="234" s="2" customFormat="1" ht="16.5" customHeight="1">
      <c r="A234" s="38"/>
      <c r="B234" s="39"/>
      <c r="C234" s="219" t="s">
        <v>310</v>
      </c>
      <c r="D234" s="219" t="s">
        <v>137</v>
      </c>
      <c r="E234" s="220" t="s">
        <v>311</v>
      </c>
      <c r="F234" s="221" t="s">
        <v>312</v>
      </c>
      <c r="G234" s="222" t="s">
        <v>196</v>
      </c>
      <c r="H234" s="223">
        <v>11.699999999999999</v>
      </c>
      <c r="I234" s="224"/>
      <c r="J234" s="225">
        <f>ROUND(I234*H234,2)</f>
        <v>0</v>
      </c>
      <c r="K234" s="221" t="s">
        <v>141</v>
      </c>
      <c r="L234" s="44"/>
      <c r="M234" s="226" t="s">
        <v>1</v>
      </c>
      <c r="N234" s="227" t="s">
        <v>41</v>
      </c>
      <c r="O234" s="91"/>
      <c r="P234" s="228">
        <f>O234*H234</f>
        <v>0</v>
      </c>
      <c r="Q234" s="228">
        <v>0.0043800000000000002</v>
      </c>
      <c r="R234" s="228">
        <f>Q234*H234</f>
        <v>0.051246</v>
      </c>
      <c r="S234" s="228">
        <v>0</v>
      </c>
      <c r="T234" s="22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0" t="s">
        <v>214</v>
      </c>
      <c r="AT234" s="230" t="s">
        <v>137</v>
      </c>
      <c r="AU234" s="230" t="s">
        <v>86</v>
      </c>
      <c r="AY234" s="17" t="s">
        <v>134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84</v>
      </c>
      <c r="BK234" s="231">
        <f>ROUND(I234*H234,2)</f>
        <v>0</v>
      </c>
      <c r="BL234" s="17" t="s">
        <v>214</v>
      </c>
      <c r="BM234" s="230" t="s">
        <v>313</v>
      </c>
    </row>
    <row r="235" s="13" customFormat="1">
      <c r="A235" s="13"/>
      <c r="B235" s="232"/>
      <c r="C235" s="233"/>
      <c r="D235" s="234" t="s">
        <v>150</v>
      </c>
      <c r="E235" s="235" t="s">
        <v>1</v>
      </c>
      <c r="F235" s="236" t="s">
        <v>314</v>
      </c>
      <c r="G235" s="233"/>
      <c r="H235" s="237">
        <v>11.699999999999999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150</v>
      </c>
      <c r="AU235" s="243" t="s">
        <v>86</v>
      </c>
      <c r="AV235" s="13" t="s">
        <v>86</v>
      </c>
      <c r="AW235" s="13" t="s">
        <v>32</v>
      </c>
      <c r="AX235" s="13" t="s">
        <v>76</v>
      </c>
      <c r="AY235" s="243" t="s">
        <v>134</v>
      </c>
    </row>
    <row r="236" s="14" customFormat="1">
      <c r="A236" s="14"/>
      <c r="B236" s="244"/>
      <c r="C236" s="245"/>
      <c r="D236" s="234" t="s">
        <v>150</v>
      </c>
      <c r="E236" s="246" t="s">
        <v>1</v>
      </c>
      <c r="F236" s="247" t="s">
        <v>153</v>
      </c>
      <c r="G236" s="245"/>
      <c r="H236" s="248">
        <v>11.699999999999999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150</v>
      </c>
      <c r="AU236" s="254" t="s">
        <v>86</v>
      </c>
      <c r="AV236" s="14" t="s">
        <v>135</v>
      </c>
      <c r="AW236" s="14" t="s">
        <v>32</v>
      </c>
      <c r="AX236" s="14" t="s">
        <v>76</v>
      </c>
      <c r="AY236" s="254" t="s">
        <v>134</v>
      </c>
    </row>
    <row r="237" s="15" customFormat="1">
      <c r="A237" s="15"/>
      <c r="B237" s="255"/>
      <c r="C237" s="256"/>
      <c r="D237" s="234" t="s">
        <v>150</v>
      </c>
      <c r="E237" s="257" t="s">
        <v>1</v>
      </c>
      <c r="F237" s="258" t="s">
        <v>154</v>
      </c>
      <c r="G237" s="256"/>
      <c r="H237" s="259">
        <v>11.699999999999999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150</v>
      </c>
      <c r="AU237" s="265" t="s">
        <v>86</v>
      </c>
      <c r="AV237" s="15" t="s">
        <v>142</v>
      </c>
      <c r="AW237" s="15" t="s">
        <v>32</v>
      </c>
      <c r="AX237" s="15" t="s">
        <v>84</v>
      </c>
      <c r="AY237" s="265" t="s">
        <v>134</v>
      </c>
    </row>
    <row r="238" s="2" customFormat="1" ht="24.15" customHeight="1">
      <c r="A238" s="38"/>
      <c r="B238" s="39"/>
      <c r="C238" s="219" t="s">
        <v>315</v>
      </c>
      <c r="D238" s="219" t="s">
        <v>137</v>
      </c>
      <c r="E238" s="220" t="s">
        <v>316</v>
      </c>
      <c r="F238" s="221" t="s">
        <v>317</v>
      </c>
      <c r="G238" s="222" t="s">
        <v>140</v>
      </c>
      <c r="H238" s="223">
        <v>3</v>
      </c>
      <c r="I238" s="224"/>
      <c r="J238" s="225">
        <f>ROUND(I238*H238,2)</f>
        <v>0</v>
      </c>
      <c r="K238" s="221" t="s">
        <v>141</v>
      </c>
      <c r="L238" s="44"/>
      <c r="M238" s="226" t="s">
        <v>1</v>
      </c>
      <c r="N238" s="227" t="s">
        <v>41</v>
      </c>
      <c r="O238" s="91"/>
      <c r="P238" s="228">
        <f>O238*H238</f>
        <v>0</v>
      </c>
      <c r="Q238" s="228">
        <v>0.00064000000000000005</v>
      </c>
      <c r="R238" s="228">
        <f>Q238*H238</f>
        <v>0.0019200000000000003</v>
      </c>
      <c r="S238" s="228">
        <v>0</v>
      </c>
      <c r="T238" s="22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0" t="s">
        <v>214</v>
      </c>
      <c r="AT238" s="230" t="s">
        <v>137</v>
      </c>
      <c r="AU238" s="230" t="s">
        <v>86</v>
      </c>
      <c r="AY238" s="17" t="s">
        <v>134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84</v>
      </c>
      <c r="BK238" s="231">
        <f>ROUND(I238*H238,2)</f>
        <v>0</v>
      </c>
      <c r="BL238" s="17" t="s">
        <v>214</v>
      </c>
      <c r="BM238" s="230" t="s">
        <v>318</v>
      </c>
    </row>
    <row r="239" s="13" customFormat="1">
      <c r="A239" s="13"/>
      <c r="B239" s="232"/>
      <c r="C239" s="233"/>
      <c r="D239" s="234" t="s">
        <v>150</v>
      </c>
      <c r="E239" s="235" t="s">
        <v>1</v>
      </c>
      <c r="F239" s="236" t="s">
        <v>319</v>
      </c>
      <c r="G239" s="233"/>
      <c r="H239" s="237">
        <v>3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150</v>
      </c>
      <c r="AU239" s="243" t="s">
        <v>86</v>
      </c>
      <c r="AV239" s="13" t="s">
        <v>86</v>
      </c>
      <c r="AW239" s="13" t="s">
        <v>32</v>
      </c>
      <c r="AX239" s="13" t="s">
        <v>76</v>
      </c>
      <c r="AY239" s="243" t="s">
        <v>134</v>
      </c>
    </row>
    <row r="240" s="14" customFormat="1">
      <c r="A240" s="14"/>
      <c r="B240" s="244"/>
      <c r="C240" s="245"/>
      <c r="D240" s="234" t="s">
        <v>150</v>
      </c>
      <c r="E240" s="246" t="s">
        <v>1</v>
      </c>
      <c r="F240" s="247" t="s">
        <v>153</v>
      </c>
      <c r="G240" s="245"/>
      <c r="H240" s="248">
        <v>3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150</v>
      </c>
      <c r="AU240" s="254" t="s">
        <v>86</v>
      </c>
      <c r="AV240" s="14" t="s">
        <v>135</v>
      </c>
      <c r="AW240" s="14" t="s">
        <v>32</v>
      </c>
      <c r="AX240" s="14" t="s">
        <v>76</v>
      </c>
      <c r="AY240" s="254" t="s">
        <v>134</v>
      </c>
    </row>
    <row r="241" s="15" customFormat="1">
      <c r="A241" s="15"/>
      <c r="B241" s="255"/>
      <c r="C241" s="256"/>
      <c r="D241" s="234" t="s">
        <v>150</v>
      </c>
      <c r="E241" s="257" t="s">
        <v>1</v>
      </c>
      <c r="F241" s="258" t="s">
        <v>154</v>
      </c>
      <c r="G241" s="256"/>
      <c r="H241" s="259">
        <v>3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5" t="s">
        <v>150</v>
      </c>
      <c r="AU241" s="265" t="s">
        <v>86</v>
      </c>
      <c r="AV241" s="15" t="s">
        <v>142</v>
      </c>
      <c r="AW241" s="15" t="s">
        <v>32</v>
      </c>
      <c r="AX241" s="15" t="s">
        <v>84</v>
      </c>
      <c r="AY241" s="265" t="s">
        <v>134</v>
      </c>
    </row>
    <row r="242" s="2" customFormat="1" ht="24.15" customHeight="1">
      <c r="A242" s="38"/>
      <c r="B242" s="39"/>
      <c r="C242" s="266" t="s">
        <v>320</v>
      </c>
      <c r="D242" s="266" t="s">
        <v>165</v>
      </c>
      <c r="E242" s="267" t="s">
        <v>321</v>
      </c>
      <c r="F242" s="268" t="s">
        <v>322</v>
      </c>
      <c r="G242" s="269" t="s">
        <v>140</v>
      </c>
      <c r="H242" s="270">
        <v>3</v>
      </c>
      <c r="I242" s="271"/>
      <c r="J242" s="272">
        <f>ROUND(I242*H242,2)</f>
        <v>0</v>
      </c>
      <c r="K242" s="268" t="s">
        <v>141</v>
      </c>
      <c r="L242" s="273"/>
      <c r="M242" s="274" t="s">
        <v>1</v>
      </c>
      <c r="N242" s="275" t="s">
        <v>41</v>
      </c>
      <c r="O242" s="91"/>
      <c r="P242" s="228">
        <f>O242*H242</f>
        <v>0</v>
      </c>
      <c r="Q242" s="228">
        <v>0.010200000000000001</v>
      </c>
      <c r="R242" s="228">
        <f>Q242*H242</f>
        <v>0.030600000000000002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306</v>
      </c>
      <c r="AT242" s="230" t="s">
        <v>165</v>
      </c>
      <c r="AU242" s="230" t="s">
        <v>86</v>
      </c>
      <c r="AY242" s="17" t="s">
        <v>134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84</v>
      </c>
      <c r="BK242" s="231">
        <f>ROUND(I242*H242,2)</f>
        <v>0</v>
      </c>
      <c r="BL242" s="17" t="s">
        <v>214</v>
      </c>
      <c r="BM242" s="230" t="s">
        <v>323</v>
      </c>
    </row>
    <row r="243" s="2" customFormat="1" ht="24.15" customHeight="1">
      <c r="A243" s="38"/>
      <c r="B243" s="39"/>
      <c r="C243" s="219" t="s">
        <v>324</v>
      </c>
      <c r="D243" s="219" t="s">
        <v>137</v>
      </c>
      <c r="E243" s="220" t="s">
        <v>325</v>
      </c>
      <c r="F243" s="221" t="s">
        <v>326</v>
      </c>
      <c r="G243" s="222" t="s">
        <v>302</v>
      </c>
      <c r="H243" s="276"/>
      <c r="I243" s="224"/>
      <c r="J243" s="225">
        <f>ROUND(I243*H243,2)</f>
        <v>0</v>
      </c>
      <c r="K243" s="221" t="s">
        <v>141</v>
      </c>
      <c r="L243" s="44"/>
      <c r="M243" s="226" t="s">
        <v>1</v>
      </c>
      <c r="N243" s="227" t="s">
        <v>41</v>
      </c>
      <c r="O243" s="91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0" t="s">
        <v>214</v>
      </c>
      <c r="AT243" s="230" t="s">
        <v>137</v>
      </c>
      <c r="AU243" s="230" t="s">
        <v>86</v>
      </c>
      <c r="AY243" s="17" t="s">
        <v>134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84</v>
      </c>
      <c r="BK243" s="231">
        <f>ROUND(I243*H243,2)</f>
        <v>0</v>
      </c>
      <c r="BL243" s="17" t="s">
        <v>214</v>
      </c>
      <c r="BM243" s="230" t="s">
        <v>327</v>
      </c>
    </row>
    <row r="244" s="12" customFormat="1" ht="22.8" customHeight="1">
      <c r="A244" s="12"/>
      <c r="B244" s="203"/>
      <c r="C244" s="204"/>
      <c r="D244" s="205" t="s">
        <v>75</v>
      </c>
      <c r="E244" s="217" t="s">
        <v>328</v>
      </c>
      <c r="F244" s="217" t="s">
        <v>329</v>
      </c>
      <c r="G244" s="204"/>
      <c r="H244" s="204"/>
      <c r="I244" s="207"/>
      <c r="J244" s="218">
        <f>BK244</f>
        <v>0</v>
      </c>
      <c r="K244" s="204"/>
      <c r="L244" s="209"/>
      <c r="M244" s="210"/>
      <c r="N244" s="211"/>
      <c r="O244" s="211"/>
      <c r="P244" s="212">
        <f>SUM(P245:P263)</f>
        <v>0</v>
      </c>
      <c r="Q244" s="211"/>
      <c r="R244" s="212">
        <f>SUM(R245:R263)</f>
        <v>0.0071999999999999998</v>
      </c>
      <c r="S244" s="211"/>
      <c r="T244" s="213">
        <f>SUM(T245:T263)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86</v>
      </c>
      <c r="AT244" s="215" t="s">
        <v>75</v>
      </c>
      <c r="AU244" s="215" t="s">
        <v>84</v>
      </c>
      <c r="AY244" s="214" t="s">
        <v>134</v>
      </c>
      <c r="BK244" s="216">
        <f>SUM(BK245:BK263)</f>
        <v>0</v>
      </c>
    </row>
    <row r="245" s="2" customFormat="1" ht="16.5" customHeight="1">
      <c r="A245" s="38"/>
      <c r="B245" s="39"/>
      <c r="C245" s="219" t="s">
        <v>330</v>
      </c>
      <c r="D245" s="219" t="s">
        <v>137</v>
      </c>
      <c r="E245" s="220" t="s">
        <v>331</v>
      </c>
      <c r="F245" s="221" t="s">
        <v>332</v>
      </c>
      <c r="G245" s="222" t="s">
        <v>175</v>
      </c>
      <c r="H245" s="223">
        <v>5</v>
      </c>
      <c r="I245" s="224"/>
      <c r="J245" s="225">
        <f>ROUND(I245*H245,2)</f>
        <v>0</v>
      </c>
      <c r="K245" s="221" t="s">
        <v>1</v>
      </c>
      <c r="L245" s="44"/>
      <c r="M245" s="226" t="s">
        <v>1</v>
      </c>
      <c r="N245" s="227" t="s">
        <v>41</v>
      </c>
      <c r="O245" s="91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214</v>
      </c>
      <c r="AT245" s="230" t="s">
        <v>137</v>
      </c>
      <c r="AU245" s="230" t="s">
        <v>86</v>
      </c>
      <c r="AY245" s="17" t="s">
        <v>134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84</v>
      </c>
      <c r="BK245" s="231">
        <f>ROUND(I245*H245,2)</f>
        <v>0</v>
      </c>
      <c r="BL245" s="17" t="s">
        <v>214</v>
      </c>
      <c r="BM245" s="230" t="s">
        <v>333</v>
      </c>
    </row>
    <row r="246" s="2" customFormat="1" ht="16.5" customHeight="1">
      <c r="A246" s="38"/>
      <c r="B246" s="39"/>
      <c r="C246" s="219" t="s">
        <v>334</v>
      </c>
      <c r="D246" s="219" t="s">
        <v>137</v>
      </c>
      <c r="E246" s="220" t="s">
        <v>335</v>
      </c>
      <c r="F246" s="221" t="s">
        <v>332</v>
      </c>
      <c r="G246" s="222" t="s">
        <v>175</v>
      </c>
      <c r="H246" s="223">
        <v>1</v>
      </c>
      <c r="I246" s="224"/>
      <c r="J246" s="225">
        <f>ROUND(I246*H246,2)</f>
        <v>0</v>
      </c>
      <c r="K246" s="221" t="s">
        <v>1</v>
      </c>
      <c r="L246" s="44"/>
      <c r="M246" s="226" t="s">
        <v>1</v>
      </c>
      <c r="N246" s="227" t="s">
        <v>41</v>
      </c>
      <c r="O246" s="91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0" t="s">
        <v>214</v>
      </c>
      <c r="AT246" s="230" t="s">
        <v>137</v>
      </c>
      <c r="AU246" s="230" t="s">
        <v>86</v>
      </c>
      <c r="AY246" s="17" t="s">
        <v>134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7" t="s">
        <v>84</v>
      </c>
      <c r="BK246" s="231">
        <f>ROUND(I246*H246,2)</f>
        <v>0</v>
      </c>
      <c r="BL246" s="17" t="s">
        <v>214</v>
      </c>
      <c r="BM246" s="230" t="s">
        <v>336</v>
      </c>
    </row>
    <row r="247" s="2" customFormat="1" ht="16.5" customHeight="1">
      <c r="A247" s="38"/>
      <c r="B247" s="39"/>
      <c r="C247" s="219" t="s">
        <v>337</v>
      </c>
      <c r="D247" s="219" t="s">
        <v>137</v>
      </c>
      <c r="E247" s="220" t="s">
        <v>338</v>
      </c>
      <c r="F247" s="221" t="s">
        <v>339</v>
      </c>
      <c r="G247" s="222" t="s">
        <v>175</v>
      </c>
      <c r="H247" s="223">
        <v>1</v>
      </c>
      <c r="I247" s="224"/>
      <c r="J247" s="225">
        <f>ROUND(I247*H247,2)</f>
        <v>0</v>
      </c>
      <c r="K247" s="221" t="s">
        <v>1</v>
      </c>
      <c r="L247" s="44"/>
      <c r="M247" s="226" t="s">
        <v>1</v>
      </c>
      <c r="N247" s="227" t="s">
        <v>41</v>
      </c>
      <c r="O247" s="91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0" t="s">
        <v>214</v>
      </c>
      <c r="AT247" s="230" t="s">
        <v>137</v>
      </c>
      <c r="AU247" s="230" t="s">
        <v>86</v>
      </c>
      <c r="AY247" s="17" t="s">
        <v>134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84</v>
      </c>
      <c r="BK247" s="231">
        <f>ROUND(I247*H247,2)</f>
        <v>0</v>
      </c>
      <c r="BL247" s="17" t="s">
        <v>214</v>
      </c>
      <c r="BM247" s="230" t="s">
        <v>340</v>
      </c>
    </row>
    <row r="248" s="2" customFormat="1" ht="16.5" customHeight="1">
      <c r="A248" s="38"/>
      <c r="B248" s="39"/>
      <c r="C248" s="219" t="s">
        <v>341</v>
      </c>
      <c r="D248" s="219" t="s">
        <v>137</v>
      </c>
      <c r="E248" s="220" t="s">
        <v>342</v>
      </c>
      <c r="F248" s="221" t="s">
        <v>343</v>
      </c>
      <c r="G248" s="222" t="s">
        <v>175</v>
      </c>
      <c r="H248" s="223">
        <v>2</v>
      </c>
      <c r="I248" s="224"/>
      <c r="J248" s="225">
        <f>ROUND(I248*H248,2)</f>
        <v>0</v>
      </c>
      <c r="K248" s="221" t="s">
        <v>1</v>
      </c>
      <c r="L248" s="44"/>
      <c r="M248" s="226" t="s">
        <v>1</v>
      </c>
      <c r="N248" s="227" t="s">
        <v>41</v>
      </c>
      <c r="O248" s="91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0" t="s">
        <v>214</v>
      </c>
      <c r="AT248" s="230" t="s">
        <v>137</v>
      </c>
      <c r="AU248" s="230" t="s">
        <v>86</v>
      </c>
      <c r="AY248" s="17" t="s">
        <v>134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84</v>
      </c>
      <c r="BK248" s="231">
        <f>ROUND(I248*H248,2)</f>
        <v>0</v>
      </c>
      <c r="BL248" s="17" t="s">
        <v>214</v>
      </c>
      <c r="BM248" s="230" t="s">
        <v>344</v>
      </c>
    </row>
    <row r="249" s="2" customFormat="1" ht="16.5" customHeight="1">
      <c r="A249" s="38"/>
      <c r="B249" s="39"/>
      <c r="C249" s="219" t="s">
        <v>345</v>
      </c>
      <c r="D249" s="219" t="s">
        <v>137</v>
      </c>
      <c r="E249" s="220" t="s">
        <v>346</v>
      </c>
      <c r="F249" s="221" t="s">
        <v>347</v>
      </c>
      <c r="G249" s="222" t="s">
        <v>175</v>
      </c>
      <c r="H249" s="223">
        <v>2</v>
      </c>
      <c r="I249" s="224"/>
      <c r="J249" s="225">
        <f>ROUND(I249*H249,2)</f>
        <v>0</v>
      </c>
      <c r="K249" s="221" t="s">
        <v>1</v>
      </c>
      <c r="L249" s="44"/>
      <c r="M249" s="226" t="s">
        <v>1</v>
      </c>
      <c r="N249" s="227" t="s">
        <v>41</v>
      </c>
      <c r="O249" s="91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0" t="s">
        <v>214</v>
      </c>
      <c r="AT249" s="230" t="s">
        <v>137</v>
      </c>
      <c r="AU249" s="230" t="s">
        <v>86</v>
      </c>
      <c r="AY249" s="17" t="s">
        <v>134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84</v>
      </c>
      <c r="BK249" s="231">
        <f>ROUND(I249*H249,2)</f>
        <v>0</v>
      </c>
      <c r="BL249" s="17" t="s">
        <v>214</v>
      </c>
      <c r="BM249" s="230" t="s">
        <v>348</v>
      </c>
    </row>
    <row r="250" s="2" customFormat="1" ht="16.5" customHeight="1">
      <c r="A250" s="38"/>
      <c r="B250" s="39"/>
      <c r="C250" s="219" t="s">
        <v>349</v>
      </c>
      <c r="D250" s="219" t="s">
        <v>137</v>
      </c>
      <c r="E250" s="220" t="s">
        <v>350</v>
      </c>
      <c r="F250" s="221" t="s">
        <v>351</v>
      </c>
      <c r="G250" s="222" t="s">
        <v>175</v>
      </c>
      <c r="H250" s="223">
        <v>2</v>
      </c>
      <c r="I250" s="224"/>
      <c r="J250" s="225">
        <f>ROUND(I250*H250,2)</f>
        <v>0</v>
      </c>
      <c r="K250" s="221" t="s">
        <v>1</v>
      </c>
      <c r="L250" s="44"/>
      <c r="M250" s="226" t="s">
        <v>1</v>
      </c>
      <c r="N250" s="227" t="s">
        <v>41</v>
      </c>
      <c r="O250" s="91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214</v>
      </c>
      <c r="AT250" s="230" t="s">
        <v>137</v>
      </c>
      <c r="AU250" s="230" t="s">
        <v>86</v>
      </c>
      <c r="AY250" s="17" t="s">
        <v>134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84</v>
      </c>
      <c r="BK250" s="231">
        <f>ROUND(I250*H250,2)</f>
        <v>0</v>
      </c>
      <c r="BL250" s="17" t="s">
        <v>214</v>
      </c>
      <c r="BM250" s="230" t="s">
        <v>352</v>
      </c>
    </row>
    <row r="251" s="2" customFormat="1" ht="21.75" customHeight="1">
      <c r="A251" s="38"/>
      <c r="B251" s="39"/>
      <c r="C251" s="219" t="s">
        <v>353</v>
      </c>
      <c r="D251" s="219" t="s">
        <v>137</v>
      </c>
      <c r="E251" s="220" t="s">
        <v>354</v>
      </c>
      <c r="F251" s="221" t="s">
        <v>355</v>
      </c>
      <c r="G251" s="222" t="s">
        <v>175</v>
      </c>
      <c r="H251" s="223">
        <v>1</v>
      </c>
      <c r="I251" s="224"/>
      <c r="J251" s="225">
        <f>ROUND(I251*H251,2)</f>
        <v>0</v>
      </c>
      <c r="K251" s="221" t="s">
        <v>1</v>
      </c>
      <c r="L251" s="44"/>
      <c r="M251" s="226" t="s">
        <v>1</v>
      </c>
      <c r="N251" s="227" t="s">
        <v>41</v>
      </c>
      <c r="O251" s="91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0" t="s">
        <v>214</v>
      </c>
      <c r="AT251" s="230" t="s">
        <v>137</v>
      </c>
      <c r="AU251" s="230" t="s">
        <v>86</v>
      </c>
      <c r="AY251" s="17" t="s">
        <v>134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84</v>
      </c>
      <c r="BK251" s="231">
        <f>ROUND(I251*H251,2)</f>
        <v>0</v>
      </c>
      <c r="BL251" s="17" t="s">
        <v>214</v>
      </c>
      <c r="BM251" s="230" t="s">
        <v>356</v>
      </c>
    </row>
    <row r="252" s="2" customFormat="1" ht="21.75" customHeight="1">
      <c r="A252" s="38"/>
      <c r="B252" s="39"/>
      <c r="C252" s="219" t="s">
        <v>357</v>
      </c>
      <c r="D252" s="219" t="s">
        <v>137</v>
      </c>
      <c r="E252" s="220" t="s">
        <v>358</v>
      </c>
      <c r="F252" s="221" t="s">
        <v>359</v>
      </c>
      <c r="G252" s="222" t="s">
        <v>175</v>
      </c>
      <c r="H252" s="223">
        <v>1</v>
      </c>
      <c r="I252" s="224"/>
      <c r="J252" s="225">
        <f>ROUND(I252*H252,2)</f>
        <v>0</v>
      </c>
      <c r="K252" s="221" t="s">
        <v>1</v>
      </c>
      <c r="L252" s="44"/>
      <c r="M252" s="226" t="s">
        <v>1</v>
      </c>
      <c r="N252" s="227" t="s">
        <v>41</v>
      </c>
      <c r="O252" s="91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0" t="s">
        <v>214</v>
      </c>
      <c r="AT252" s="230" t="s">
        <v>137</v>
      </c>
      <c r="AU252" s="230" t="s">
        <v>86</v>
      </c>
      <c r="AY252" s="17" t="s">
        <v>134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7" t="s">
        <v>84</v>
      </c>
      <c r="BK252" s="231">
        <f>ROUND(I252*H252,2)</f>
        <v>0</v>
      </c>
      <c r="BL252" s="17" t="s">
        <v>214</v>
      </c>
      <c r="BM252" s="230" t="s">
        <v>360</v>
      </c>
    </row>
    <row r="253" s="2" customFormat="1" ht="16.5" customHeight="1">
      <c r="A253" s="38"/>
      <c r="B253" s="39"/>
      <c r="C253" s="219" t="s">
        <v>361</v>
      </c>
      <c r="D253" s="219" t="s">
        <v>137</v>
      </c>
      <c r="E253" s="220" t="s">
        <v>362</v>
      </c>
      <c r="F253" s="221" t="s">
        <v>363</v>
      </c>
      <c r="G253" s="222" t="s">
        <v>175</v>
      </c>
      <c r="H253" s="223">
        <v>1</v>
      </c>
      <c r="I253" s="224"/>
      <c r="J253" s="225">
        <f>ROUND(I253*H253,2)</f>
        <v>0</v>
      </c>
      <c r="K253" s="221" t="s">
        <v>1</v>
      </c>
      <c r="L253" s="44"/>
      <c r="M253" s="226" t="s">
        <v>1</v>
      </c>
      <c r="N253" s="227" t="s">
        <v>41</v>
      </c>
      <c r="O253" s="91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0" t="s">
        <v>214</v>
      </c>
      <c r="AT253" s="230" t="s">
        <v>137</v>
      </c>
      <c r="AU253" s="230" t="s">
        <v>86</v>
      </c>
      <c r="AY253" s="17" t="s">
        <v>134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7" t="s">
        <v>84</v>
      </c>
      <c r="BK253" s="231">
        <f>ROUND(I253*H253,2)</f>
        <v>0</v>
      </c>
      <c r="BL253" s="17" t="s">
        <v>214</v>
      </c>
      <c r="BM253" s="230" t="s">
        <v>364</v>
      </c>
    </row>
    <row r="254" s="2" customFormat="1" ht="24.15" customHeight="1">
      <c r="A254" s="38"/>
      <c r="B254" s="39"/>
      <c r="C254" s="219" t="s">
        <v>365</v>
      </c>
      <c r="D254" s="219" t="s">
        <v>137</v>
      </c>
      <c r="E254" s="220" t="s">
        <v>366</v>
      </c>
      <c r="F254" s="221" t="s">
        <v>367</v>
      </c>
      <c r="G254" s="222" t="s">
        <v>140</v>
      </c>
      <c r="H254" s="223">
        <v>2</v>
      </c>
      <c r="I254" s="224"/>
      <c r="J254" s="225">
        <f>ROUND(I254*H254,2)</f>
        <v>0</v>
      </c>
      <c r="K254" s="221" t="s">
        <v>141</v>
      </c>
      <c r="L254" s="44"/>
      <c r="M254" s="226" t="s">
        <v>1</v>
      </c>
      <c r="N254" s="227" t="s">
        <v>41</v>
      </c>
      <c r="O254" s="91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214</v>
      </c>
      <c r="AT254" s="230" t="s">
        <v>137</v>
      </c>
      <c r="AU254" s="230" t="s">
        <v>86</v>
      </c>
      <c r="AY254" s="17" t="s">
        <v>134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84</v>
      </c>
      <c r="BK254" s="231">
        <f>ROUND(I254*H254,2)</f>
        <v>0</v>
      </c>
      <c r="BL254" s="17" t="s">
        <v>214</v>
      </c>
      <c r="BM254" s="230" t="s">
        <v>368</v>
      </c>
    </row>
    <row r="255" s="13" customFormat="1">
      <c r="A255" s="13"/>
      <c r="B255" s="232"/>
      <c r="C255" s="233"/>
      <c r="D255" s="234" t="s">
        <v>150</v>
      </c>
      <c r="E255" s="235" t="s">
        <v>1</v>
      </c>
      <c r="F255" s="236" t="s">
        <v>369</v>
      </c>
      <c r="G255" s="233"/>
      <c r="H255" s="237">
        <v>1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150</v>
      </c>
      <c r="AU255" s="243" t="s">
        <v>86</v>
      </c>
      <c r="AV255" s="13" t="s">
        <v>86</v>
      </c>
      <c r="AW255" s="13" t="s">
        <v>32</v>
      </c>
      <c r="AX255" s="13" t="s">
        <v>76</v>
      </c>
      <c r="AY255" s="243" t="s">
        <v>134</v>
      </c>
    </row>
    <row r="256" s="13" customFormat="1">
      <c r="A256" s="13"/>
      <c r="B256" s="232"/>
      <c r="C256" s="233"/>
      <c r="D256" s="234" t="s">
        <v>150</v>
      </c>
      <c r="E256" s="235" t="s">
        <v>1</v>
      </c>
      <c r="F256" s="236" t="s">
        <v>370</v>
      </c>
      <c r="G256" s="233"/>
      <c r="H256" s="237">
        <v>1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150</v>
      </c>
      <c r="AU256" s="243" t="s">
        <v>86</v>
      </c>
      <c r="AV256" s="13" t="s">
        <v>86</v>
      </c>
      <c r="AW256" s="13" t="s">
        <v>32</v>
      </c>
      <c r="AX256" s="13" t="s">
        <v>76</v>
      </c>
      <c r="AY256" s="243" t="s">
        <v>134</v>
      </c>
    </row>
    <row r="257" s="14" customFormat="1">
      <c r="A257" s="14"/>
      <c r="B257" s="244"/>
      <c r="C257" s="245"/>
      <c r="D257" s="234" t="s">
        <v>150</v>
      </c>
      <c r="E257" s="246" t="s">
        <v>1</v>
      </c>
      <c r="F257" s="247" t="s">
        <v>153</v>
      </c>
      <c r="G257" s="245"/>
      <c r="H257" s="248">
        <v>2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150</v>
      </c>
      <c r="AU257" s="254" t="s">
        <v>86</v>
      </c>
      <c r="AV257" s="14" t="s">
        <v>135</v>
      </c>
      <c r="AW257" s="14" t="s">
        <v>32</v>
      </c>
      <c r="AX257" s="14" t="s">
        <v>76</v>
      </c>
      <c r="AY257" s="254" t="s">
        <v>134</v>
      </c>
    </row>
    <row r="258" s="15" customFormat="1">
      <c r="A258" s="15"/>
      <c r="B258" s="255"/>
      <c r="C258" s="256"/>
      <c r="D258" s="234" t="s">
        <v>150</v>
      </c>
      <c r="E258" s="257" t="s">
        <v>1</v>
      </c>
      <c r="F258" s="258" t="s">
        <v>154</v>
      </c>
      <c r="G258" s="256"/>
      <c r="H258" s="259">
        <v>2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150</v>
      </c>
      <c r="AU258" s="265" t="s">
        <v>86</v>
      </c>
      <c r="AV258" s="15" t="s">
        <v>142</v>
      </c>
      <c r="AW258" s="15" t="s">
        <v>32</v>
      </c>
      <c r="AX258" s="15" t="s">
        <v>84</v>
      </c>
      <c r="AY258" s="265" t="s">
        <v>134</v>
      </c>
    </row>
    <row r="259" s="2" customFormat="1" ht="24.15" customHeight="1">
      <c r="A259" s="38"/>
      <c r="B259" s="39"/>
      <c r="C259" s="266" t="s">
        <v>371</v>
      </c>
      <c r="D259" s="266" t="s">
        <v>165</v>
      </c>
      <c r="E259" s="267" t="s">
        <v>372</v>
      </c>
      <c r="F259" s="268" t="s">
        <v>373</v>
      </c>
      <c r="G259" s="269" t="s">
        <v>175</v>
      </c>
      <c r="H259" s="270">
        <v>1</v>
      </c>
      <c r="I259" s="271"/>
      <c r="J259" s="272">
        <f>ROUND(I259*H259,2)</f>
        <v>0</v>
      </c>
      <c r="K259" s="268" t="s">
        <v>1</v>
      </c>
      <c r="L259" s="273"/>
      <c r="M259" s="274" t="s">
        <v>1</v>
      </c>
      <c r="N259" s="275" t="s">
        <v>41</v>
      </c>
      <c r="O259" s="91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0" t="s">
        <v>306</v>
      </c>
      <c r="AT259" s="230" t="s">
        <v>165</v>
      </c>
      <c r="AU259" s="230" t="s">
        <v>86</v>
      </c>
      <c r="AY259" s="17" t="s">
        <v>134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7" t="s">
        <v>84</v>
      </c>
      <c r="BK259" s="231">
        <f>ROUND(I259*H259,2)</f>
        <v>0</v>
      </c>
      <c r="BL259" s="17" t="s">
        <v>214</v>
      </c>
      <c r="BM259" s="230" t="s">
        <v>374</v>
      </c>
    </row>
    <row r="260" s="2" customFormat="1" ht="24.15" customHeight="1">
      <c r="A260" s="38"/>
      <c r="B260" s="39"/>
      <c r="C260" s="266" t="s">
        <v>375</v>
      </c>
      <c r="D260" s="266" t="s">
        <v>165</v>
      </c>
      <c r="E260" s="267" t="s">
        <v>376</v>
      </c>
      <c r="F260" s="268" t="s">
        <v>373</v>
      </c>
      <c r="G260" s="269" t="s">
        <v>175</v>
      </c>
      <c r="H260" s="270">
        <v>1</v>
      </c>
      <c r="I260" s="271"/>
      <c r="J260" s="272">
        <f>ROUND(I260*H260,2)</f>
        <v>0</v>
      </c>
      <c r="K260" s="268" t="s">
        <v>1</v>
      </c>
      <c r="L260" s="273"/>
      <c r="M260" s="274" t="s">
        <v>1</v>
      </c>
      <c r="N260" s="275" t="s">
        <v>41</v>
      </c>
      <c r="O260" s="91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0" t="s">
        <v>306</v>
      </c>
      <c r="AT260" s="230" t="s">
        <v>165</v>
      </c>
      <c r="AU260" s="230" t="s">
        <v>86</v>
      </c>
      <c r="AY260" s="17" t="s">
        <v>134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7" t="s">
        <v>84</v>
      </c>
      <c r="BK260" s="231">
        <f>ROUND(I260*H260,2)</f>
        <v>0</v>
      </c>
      <c r="BL260" s="17" t="s">
        <v>214</v>
      </c>
      <c r="BM260" s="230" t="s">
        <v>377</v>
      </c>
    </row>
    <row r="261" s="2" customFormat="1" ht="24.15" customHeight="1">
      <c r="A261" s="38"/>
      <c r="B261" s="39"/>
      <c r="C261" s="219" t="s">
        <v>378</v>
      </c>
      <c r="D261" s="219" t="s">
        <v>137</v>
      </c>
      <c r="E261" s="220" t="s">
        <v>379</v>
      </c>
      <c r="F261" s="221" t="s">
        <v>380</v>
      </c>
      <c r="G261" s="222" t="s">
        <v>140</v>
      </c>
      <c r="H261" s="223">
        <v>3</v>
      </c>
      <c r="I261" s="224"/>
      <c r="J261" s="225">
        <f>ROUND(I261*H261,2)</f>
        <v>0</v>
      </c>
      <c r="K261" s="221" t="s">
        <v>141</v>
      </c>
      <c r="L261" s="44"/>
      <c r="M261" s="226" t="s">
        <v>1</v>
      </c>
      <c r="N261" s="227" t="s">
        <v>41</v>
      </c>
      <c r="O261" s="91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0" t="s">
        <v>214</v>
      </c>
      <c r="AT261" s="230" t="s">
        <v>137</v>
      </c>
      <c r="AU261" s="230" t="s">
        <v>86</v>
      </c>
      <c r="AY261" s="17" t="s">
        <v>134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84</v>
      </c>
      <c r="BK261" s="231">
        <f>ROUND(I261*H261,2)</f>
        <v>0</v>
      </c>
      <c r="BL261" s="17" t="s">
        <v>214</v>
      </c>
      <c r="BM261" s="230" t="s">
        <v>381</v>
      </c>
    </row>
    <row r="262" s="2" customFormat="1" ht="16.5" customHeight="1">
      <c r="A262" s="38"/>
      <c r="B262" s="39"/>
      <c r="C262" s="266" t="s">
        <v>382</v>
      </c>
      <c r="D262" s="266" t="s">
        <v>165</v>
      </c>
      <c r="E262" s="267" t="s">
        <v>383</v>
      </c>
      <c r="F262" s="268" t="s">
        <v>384</v>
      </c>
      <c r="G262" s="269" t="s">
        <v>140</v>
      </c>
      <c r="H262" s="270">
        <v>3</v>
      </c>
      <c r="I262" s="271"/>
      <c r="J262" s="272">
        <f>ROUND(I262*H262,2)</f>
        <v>0</v>
      </c>
      <c r="K262" s="268" t="s">
        <v>141</v>
      </c>
      <c r="L262" s="273"/>
      <c r="M262" s="274" t="s">
        <v>1</v>
      </c>
      <c r="N262" s="275" t="s">
        <v>41</v>
      </c>
      <c r="O262" s="91"/>
      <c r="P262" s="228">
        <f>O262*H262</f>
        <v>0</v>
      </c>
      <c r="Q262" s="228">
        <v>0.0023999999999999998</v>
      </c>
      <c r="R262" s="228">
        <f>Q262*H262</f>
        <v>0.0071999999999999998</v>
      </c>
      <c r="S262" s="228">
        <v>0</v>
      </c>
      <c r="T262" s="22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0" t="s">
        <v>306</v>
      </c>
      <c r="AT262" s="230" t="s">
        <v>165</v>
      </c>
      <c r="AU262" s="230" t="s">
        <v>86</v>
      </c>
      <c r="AY262" s="17" t="s">
        <v>134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84</v>
      </c>
      <c r="BK262" s="231">
        <f>ROUND(I262*H262,2)</f>
        <v>0</v>
      </c>
      <c r="BL262" s="17" t="s">
        <v>214</v>
      </c>
      <c r="BM262" s="230" t="s">
        <v>385</v>
      </c>
    </row>
    <row r="263" s="2" customFormat="1" ht="24.15" customHeight="1">
      <c r="A263" s="38"/>
      <c r="B263" s="39"/>
      <c r="C263" s="219" t="s">
        <v>386</v>
      </c>
      <c r="D263" s="219" t="s">
        <v>137</v>
      </c>
      <c r="E263" s="220" t="s">
        <v>387</v>
      </c>
      <c r="F263" s="221" t="s">
        <v>388</v>
      </c>
      <c r="G263" s="222" t="s">
        <v>302</v>
      </c>
      <c r="H263" s="276"/>
      <c r="I263" s="224"/>
      <c r="J263" s="225">
        <f>ROUND(I263*H263,2)</f>
        <v>0</v>
      </c>
      <c r="K263" s="221" t="s">
        <v>141</v>
      </c>
      <c r="L263" s="44"/>
      <c r="M263" s="226" t="s">
        <v>1</v>
      </c>
      <c r="N263" s="227" t="s">
        <v>41</v>
      </c>
      <c r="O263" s="91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0" t="s">
        <v>214</v>
      </c>
      <c r="AT263" s="230" t="s">
        <v>137</v>
      </c>
      <c r="AU263" s="230" t="s">
        <v>86</v>
      </c>
      <c r="AY263" s="17" t="s">
        <v>134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84</v>
      </c>
      <c r="BK263" s="231">
        <f>ROUND(I263*H263,2)</f>
        <v>0</v>
      </c>
      <c r="BL263" s="17" t="s">
        <v>214</v>
      </c>
      <c r="BM263" s="230" t="s">
        <v>389</v>
      </c>
    </row>
    <row r="264" s="12" customFormat="1" ht="22.8" customHeight="1">
      <c r="A264" s="12"/>
      <c r="B264" s="203"/>
      <c r="C264" s="204"/>
      <c r="D264" s="205" t="s">
        <v>75</v>
      </c>
      <c r="E264" s="217" t="s">
        <v>390</v>
      </c>
      <c r="F264" s="217" t="s">
        <v>391</v>
      </c>
      <c r="G264" s="204"/>
      <c r="H264" s="204"/>
      <c r="I264" s="207"/>
      <c r="J264" s="218">
        <f>BK264</f>
        <v>0</v>
      </c>
      <c r="K264" s="204"/>
      <c r="L264" s="209"/>
      <c r="M264" s="210"/>
      <c r="N264" s="211"/>
      <c r="O264" s="211"/>
      <c r="P264" s="212">
        <f>SUM(P265:P271)</f>
        <v>0</v>
      </c>
      <c r="Q264" s="211"/>
      <c r="R264" s="212">
        <f>SUM(R265:R271)</f>
        <v>0.00087560000000000003</v>
      </c>
      <c r="S264" s="211"/>
      <c r="T264" s="213">
        <f>SUM(T265:T271)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4" t="s">
        <v>86</v>
      </c>
      <c r="AT264" s="215" t="s">
        <v>75</v>
      </c>
      <c r="AU264" s="215" t="s">
        <v>84</v>
      </c>
      <c r="AY264" s="214" t="s">
        <v>134</v>
      </c>
      <c r="BK264" s="216">
        <f>SUM(BK265:BK271)</f>
        <v>0</v>
      </c>
    </row>
    <row r="265" s="2" customFormat="1" ht="24.15" customHeight="1">
      <c r="A265" s="38"/>
      <c r="B265" s="39"/>
      <c r="C265" s="219" t="s">
        <v>392</v>
      </c>
      <c r="D265" s="219" t="s">
        <v>137</v>
      </c>
      <c r="E265" s="220" t="s">
        <v>393</v>
      </c>
      <c r="F265" s="221" t="s">
        <v>394</v>
      </c>
      <c r="G265" s="222" t="s">
        <v>196</v>
      </c>
      <c r="H265" s="223">
        <v>3.98</v>
      </c>
      <c r="I265" s="224"/>
      <c r="J265" s="225">
        <f>ROUND(I265*H265,2)</f>
        <v>0</v>
      </c>
      <c r="K265" s="221" t="s">
        <v>141</v>
      </c>
      <c r="L265" s="44"/>
      <c r="M265" s="226" t="s">
        <v>1</v>
      </c>
      <c r="N265" s="227" t="s">
        <v>41</v>
      </c>
      <c r="O265" s="91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0" t="s">
        <v>214</v>
      </c>
      <c r="AT265" s="230" t="s">
        <v>137</v>
      </c>
      <c r="AU265" s="230" t="s">
        <v>86</v>
      </c>
      <c r="AY265" s="17" t="s">
        <v>134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7" t="s">
        <v>84</v>
      </c>
      <c r="BK265" s="231">
        <f>ROUND(I265*H265,2)</f>
        <v>0</v>
      </c>
      <c r="BL265" s="17" t="s">
        <v>214</v>
      </c>
      <c r="BM265" s="230" t="s">
        <v>395</v>
      </c>
    </row>
    <row r="266" s="13" customFormat="1">
      <c r="A266" s="13"/>
      <c r="B266" s="232"/>
      <c r="C266" s="233"/>
      <c r="D266" s="234" t="s">
        <v>150</v>
      </c>
      <c r="E266" s="235" t="s">
        <v>1</v>
      </c>
      <c r="F266" s="236" t="s">
        <v>396</v>
      </c>
      <c r="G266" s="233"/>
      <c r="H266" s="237">
        <v>3.98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150</v>
      </c>
      <c r="AU266" s="243" t="s">
        <v>86</v>
      </c>
      <c r="AV266" s="13" t="s">
        <v>86</v>
      </c>
      <c r="AW266" s="13" t="s">
        <v>32</v>
      </c>
      <c r="AX266" s="13" t="s">
        <v>76</v>
      </c>
      <c r="AY266" s="243" t="s">
        <v>134</v>
      </c>
    </row>
    <row r="267" s="14" customFormat="1">
      <c r="A267" s="14"/>
      <c r="B267" s="244"/>
      <c r="C267" s="245"/>
      <c r="D267" s="234" t="s">
        <v>150</v>
      </c>
      <c r="E267" s="246" t="s">
        <v>1</v>
      </c>
      <c r="F267" s="247" t="s">
        <v>153</v>
      </c>
      <c r="G267" s="245"/>
      <c r="H267" s="248">
        <v>3.98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150</v>
      </c>
      <c r="AU267" s="254" t="s">
        <v>86</v>
      </c>
      <c r="AV267" s="14" t="s">
        <v>135</v>
      </c>
      <c r="AW267" s="14" t="s">
        <v>32</v>
      </c>
      <c r="AX267" s="14" t="s">
        <v>76</v>
      </c>
      <c r="AY267" s="254" t="s">
        <v>134</v>
      </c>
    </row>
    <row r="268" s="15" customFormat="1">
      <c r="A268" s="15"/>
      <c r="B268" s="255"/>
      <c r="C268" s="256"/>
      <c r="D268" s="234" t="s">
        <v>150</v>
      </c>
      <c r="E268" s="257" t="s">
        <v>1</v>
      </c>
      <c r="F268" s="258" t="s">
        <v>154</v>
      </c>
      <c r="G268" s="256"/>
      <c r="H268" s="259">
        <v>3.98</v>
      </c>
      <c r="I268" s="260"/>
      <c r="J268" s="256"/>
      <c r="K268" s="256"/>
      <c r="L268" s="261"/>
      <c r="M268" s="262"/>
      <c r="N268" s="263"/>
      <c r="O268" s="263"/>
      <c r="P268" s="263"/>
      <c r="Q268" s="263"/>
      <c r="R268" s="263"/>
      <c r="S268" s="263"/>
      <c r="T268" s="264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5" t="s">
        <v>150</v>
      </c>
      <c r="AU268" s="265" t="s">
        <v>86</v>
      </c>
      <c r="AV268" s="15" t="s">
        <v>142</v>
      </c>
      <c r="AW268" s="15" t="s">
        <v>32</v>
      </c>
      <c r="AX268" s="15" t="s">
        <v>84</v>
      </c>
      <c r="AY268" s="265" t="s">
        <v>134</v>
      </c>
    </row>
    <row r="269" s="2" customFormat="1" ht="21.75" customHeight="1">
      <c r="A269" s="38"/>
      <c r="B269" s="39"/>
      <c r="C269" s="266" t="s">
        <v>397</v>
      </c>
      <c r="D269" s="266" t="s">
        <v>165</v>
      </c>
      <c r="E269" s="267" t="s">
        <v>398</v>
      </c>
      <c r="F269" s="268" t="s">
        <v>399</v>
      </c>
      <c r="G269" s="269" t="s">
        <v>196</v>
      </c>
      <c r="H269" s="270">
        <v>4.3780000000000001</v>
      </c>
      <c r="I269" s="271"/>
      <c r="J269" s="272">
        <f>ROUND(I269*H269,2)</f>
        <v>0</v>
      </c>
      <c r="K269" s="268" t="s">
        <v>141</v>
      </c>
      <c r="L269" s="273"/>
      <c r="M269" s="274" t="s">
        <v>1</v>
      </c>
      <c r="N269" s="275" t="s">
        <v>41</v>
      </c>
      <c r="O269" s="91"/>
      <c r="P269" s="228">
        <f>O269*H269</f>
        <v>0</v>
      </c>
      <c r="Q269" s="228">
        <v>0.00020000000000000001</v>
      </c>
      <c r="R269" s="228">
        <f>Q269*H269</f>
        <v>0.00087560000000000003</v>
      </c>
      <c r="S269" s="228">
        <v>0</v>
      </c>
      <c r="T269" s="22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0" t="s">
        <v>306</v>
      </c>
      <c r="AT269" s="230" t="s">
        <v>165</v>
      </c>
      <c r="AU269" s="230" t="s">
        <v>86</v>
      </c>
      <c r="AY269" s="17" t="s">
        <v>134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7" t="s">
        <v>84</v>
      </c>
      <c r="BK269" s="231">
        <f>ROUND(I269*H269,2)</f>
        <v>0</v>
      </c>
      <c r="BL269" s="17" t="s">
        <v>214</v>
      </c>
      <c r="BM269" s="230" t="s">
        <v>400</v>
      </c>
    </row>
    <row r="270" s="13" customFormat="1">
      <c r="A270" s="13"/>
      <c r="B270" s="232"/>
      <c r="C270" s="233"/>
      <c r="D270" s="234" t="s">
        <v>150</v>
      </c>
      <c r="E270" s="233"/>
      <c r="F270" s="236" t="s">
        <v>401</v>
      </c>
      <c r="G270" s="233"/>
      <c r="H270" s="237">
        <v>4.3780000000000001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150</v>
      </c>
      <c r="AU270" s="243" t="s">
        <v>86</v>
      </c>
      <c r="AV270" s="13" t="s">
        <v>86</v>
      </c>
      <c r="AW270" s="13" t="s">
        <v>4</v>
      </c>
      <c r="AX270" s="13" t="s">
        <v>84</v>
      </c>
      <c r="AY270" s="243" t="s">
        <v>134</v>
      </c>
    </row>
    <row r="271" s="2" customFormat="1" ht="24.15" customHeight="1">
      <c r="A271" s="38"/>
      <c r="B271" s="39"/>
      <c r="C271" s="219" t="s">
        <v>402</v>
      </c>
      <c r="D271" s="219" t="s">
        <v>137</v>
      </c>
      <c r="E271" s="220" t="s">
        <v>403</v>
      </c>
      <c r="F271" s="221" t="s">
        <v>404</v>
      </c>
      <c r="G271" s="222" t="s">
        <v>302</v>
      </c>
      <c r="H271" s="276"/>
      <c r="I271" s="224"/>
      <c r="J271" s="225">
        <f>ROUND(I271*H271,2)</f>
        <v>0</v>
      </c>
      <c r="K271" s="221" t="s">
        <v>141</v>
      </c>
      <c r="L271" s="44"/>
      <c r="M271" s="226" t="s">
        <v>1</v>
      </c>
      <c r="N271" s="227" t="s">
        <v>41</v>
      </c>
      <c r="O271" s="91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0" t="s">
        <v>214</v>
      </c>
      <c r="AT271" s="230" t="s">
        <v>137</v>
      </c>
      <c r="AU271" s="230" t="s">
        <v>86</v>
      </c>
      <c r="AY271" s="17" t="s">
        <v>134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84</v>
      </c>
      <c r="BK271" s="231">
        <f>ROUND(I271*H271,2)</f>
        <v>0</v>
      </c>
      <c r="BL271" s="17" t="s">
        <v>214</v>
      </c>
      <c r="BM271" s="230" t="s">
        <v>405</v>
      </c>
    </row>
    <row r="272" s="12" customFormat="1" ht="22.8" customHeight="1">
      <c r="A272" s="12"/>
      <c r="B272" s="203"/>
      <c r="C272" s="204"/>
      <c r="D272" s="205" t="s">
        <v>75</v>
      </c>
      <c r="E272" s="217" t="s">
        <v>406</v>
      </c>
      <c r="F272" s="217" t="s">
        <v>407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SUM(P273:P337)</f>
        <v>0</v>
      </c>
      <c r="Q272" s="211"/>
      <c r="R272" s="212">
        <f>SUM(R273:R337)</f>
        <v>0.57682339999999999</v>
      </c>
      <c r="S272" s="211"/>
      <c r="T272" s="213">
        <f>SUM(T273:T337)</f>
        <v>1.5646425000000002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86</v>
      </c>
      <c r="AT272" s="215" t="s">
        <v>75</v>
      </c>
      <c r="AU272" s="215" t="s">
        <v>84</v>
      </c>
      <c r="AY272" s="214" t="s">
        <v>134</v>
      </c>
      <c r="BK272" s="216">
        <f>SUM(BK273:BK337)</f>
        <v>0</v>
      </c>
    </row>
    <row r="273" s="2" customFormat="1" ht="16.5" customHeight="1">
      <c r="A273" s="38"/>
      <c r="B273" s="39"/>
      <c r="C273" s="219" t="s">
        <v>408</v>
      </c>
      <c r="D273" s="219" t="s">
        <v>137</v>
      </c>
      <c r="E273" s="220" t="s">
        <v>409</v>
      </c>
      <c r="F273" s="221" t="s">
        <v>410</v>
      </c>
      <c r="G273" s="222" t="s">
        <v>148</v>
      </c>
      <c r="H273" s="223">
        <v>40.25</v>
      </c>
      <c r="I273" s="224"/>
      <c r="J273" s="225">
        <f>ROUND(I273*H273,2)</f>
        <v>0</v>
      </c>
      <c r="K273" s="221" t="s">
        <v>141</v>
      </c>
      <c r="L273" s="44"/>
      <c r="M273" s="226" t="s">
        <v>1</v>
      </c>
      <c r="N273" s="227" t="s">
        <v>41</v>
      </c>
      <c r="O273" s="91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0" t="s">
        <v>214</v>
      </c>
      <c r="AT273" s="230" t="s">
        <v>137</v>
      </c>
      <c r="AU273" s="230" t="s">
        <v>86</v>
      </c>
      <c r="AY273" s="17" t="s">
        <v>134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7" t="s">
        <v>84</v>
      </c>
      <c r="BK273" s="231">
        <f>ROUND(I273*H273,2)</f>
        <v>0</v>
      </c>
      <c r="BL273" s="17" t="s">
        <v>214</v>
      </c>
      <c r="BM273" s="230" t="s">
        <v>411</v>
      </c>
    </row>
    <row r="274" s="13" customFormat="1">
      <c r="A274" s="13"/>
      <c r="B274" s="232"/>
      <c r="C274" s="233"/>
      <c r="D274" s="234" t="s">
        <v>150</v>
      </c>
      <c r="E274" s="235" t="s">
        <v>1</v>
      </c>
      <c r="F274" s="236" t="s">
        <v>412</v>
      </c>
      <c r="G274" s="233"/>
      <c r="H274" s="237">
        <v>40.25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150</v>
      </c>
      <c r="AU274" s="243" t="s">
        <v>86</v>
      </c>
      <c r="AV274" s="13" t="s">
        <v>86</v>
      </c>
      <c r="AW274" s="13" t="s">
        <v>32</v>
      </c>
      <c r="AX274" s="13" t="s">
        <v>76</v>
      </c>
      <c r="AY274" s="243" t="s">
        <v>134</v>
      </c>
    </row>
    <row r="275" s="14" customFormat="1">
      <c r="A275" s="14"/>
      <c r="B275" s="244"/>
      <c r="C275" s="245"/>
      <c r="D275" s="234" t="s">
        <v>150</v>
      </c>
      <c r="E275" s="246" t="s">
        <v>1</v>
      </c>
      <c r="F275" s="247" t="s">
        <v>153</v>
      </c>
      <c r="G275" s="245"/>
      <c r="H275" s="248">
        <v>40.25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150</v>
      </c>
      <c r="AU275" s="254" t="s">
        <v>86</v>
      </c>
      <c r="AV275" s="14" t="s">
        <v>135</v>
      </c>
      <c r="AW275" s="14" t="s">
        <v>32</v>
      </c>
      <c r="AX275" s="14" t="s">
        <v>76</v>
      </c>
      <c r="AY275" s="254" t="s">
        <v>134</v>
      </c>
    </row>
    <row r="276" s="15" customFormat="1">
      <c r="A276" s="15"/>
      <c r="B276" s="255"/>
      <c r="C276" s="256"/>
      <c r="D276" s="234" t="s">
        <v>150</v>
      </c>
      <c r="E276" s="257" t="s">
        <v>1</v>
      </c>
      <c r="F276" s="258" t="s">
        <v>154</v>
      </c>
      <c r="G276" s="256"/>
      <c r="H276" s="259">
        <v>40.25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5" t="s">
        <v>150</v>
      </c>
      <c r="AU276" s="265" t="s">
        <v>86</v>
      </c>
      <c r="AV276" s="15" t="s">
        <v>142</v>
      </c>
      <c r="AW276" s="15" t="s">
        <v>32</v>
      </c>
      <c r="AX276" s="15" t="s">
        <v>84</v>
      </c>
      <c r="AY276" s="265" t="s">
        <v>134</v>
      </c>
    </row>
    <row r="277" s="2" customFormat="1" ht="16.5" customHeight="1">
      <c r="A277" s="38"/>
      <c r="B277" s="39"/>
      <c r="C277" s="219" t="s">
        <v>413</v>
      </c>
      <c r="D277" s="219" t="s">
        <v>137</v>
      </c>
      <c r="E277" s="220" t="s">
        <v>414</v>
      </c>
      <c r="F277" s="221" t="s">
        <v>415</v>
      </c>
      <c r="G277" s="222" t="s">
        <v>148</v>
      </c>
      <c r="H277" s="223">
        <v>43.055999999999997</v>
      </c>
      <c r="I277" s="224"/>
      <c r="J277" s="225">
        <f>ROUND(I277*H277,2)</f>
        <v>0</v>
      </c>
      <c r="K277" s="221" t="s">
        <v>141</v>
      </c>
      <c r="L277" s="44"/>
      <c r="M277" s="226" t="s">
        <v>1</v>
      </c>
      <c r="N277" s="227" t="s">
        <v>41</v>
      </c>
      <c r="O277" s="91"/>
      <c r="P277" s="228">
        <f>O277*H277</f>
        <v>0</v>
      </c>
      <c r="Q277" s="228">
        <v>0.00029999999999999997</v>
      </c>
      <c r="R277" s="228">
        <f>Q277*H277</f>
        <v>0.012916799999999997</v>
      </c>
      <c r="S277" s="228">
        <v>0</v>
      </c>
      <c r="T277" s="22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0" t="s">
        <v>214</v>
      </c>
      <c r="AT277" s="230" t="s">
        <v>137</v>
      </c>
      <c r="AU277" s="230" t="s">
        <v>86</v>
      </c>
      <c r="AY277" s="17" t="s">
        <v>134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7" t="s">
        <v>84</v>
      </c>
      <c r="BK277" s="231">
        <f>ROUND(I277*H277,2)</f>
        <v>0</v>
      </c>
      <c r="BL277" s="17" t="s">
        <v>214</v>
      </c>
      <c r="BM277" s="230" t="s">
        <v>416</v>
      </c>
    </row>
    <row r="278" s="13" customFormat="1">
      <c r="A278" s="13"/>
      <c r="B278" s="232"/>
      <c r="C278" s="233"/>
      <c r="D278" s="234" t="s">
        <v>150</v>
      </c>
      <c r="E278" s="235" t="s">
        <v>1</v>
      </c>
      <c r="F278" s="236" t="s">
        <v>417</v>
      </c>
      <c r="G278" s="233"/>
      <c r="H278" s="237">
        <v>43.055999999999997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150</v>
      </c>
      <c r="AU278" s="243" t="s">
        <v>86</v>
      </c>
      <c r="AV278" s="13" t="s">
        <v>86</v>
      </c>
      <c r="AW278" s="13" t="s">
        <v>32</v>
      </c>
      <c r="AX278" s="13" t="s">
        <v>76</v>
      </c>
      <c r="AY278" s="243" t="s">
        <v>134</v>
      </c>
    </row>
    <row r="279" s="14" customFormat="1">
      <c r="A279" s="14"/>
      <c r="B279" s="244"/>
      <c r="C279" s="245"/>
      <c r="D279" s="234" t="s">
        <v>150</v>
      </c>
      <c r="E279" s="246" t="s">
        <v>1</v>
      </c>
      <c r="F279" s="247" t="s">
        <v>153</v>
      </c>
      <c r="G279" s="245"/>
      <c r="H279" s="248">
        <v>43.055999999999997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150</v>
      </c>
      <c r="AU279" s="254" t="s">
        <v>86</v>
      </c>
      <c r="AV279" s="14" t="s">
        <v>135</v>
      </c>
      <c r="AW279" s="14" t="s">
        <v>32</v>
      </c>
      <c r="AX279" s="14" t="s">
        <v>76</v>
      </c>
      <c r="AY279" s="254" t="s">
        <v>134</v>
      </c>
    </row>
    <row r="280" s="15" customFormat="1">
      <c r="A280" s="15"/>
      <c r="B280" s="255"/>
      <c r="C280" s="256"/>
      <c r="D280" s="234" t="s">
        <v>150</v>
      </c>
      <c r="E280" s="257" t="s">
        <v>1</v>
      </c>
      <c r="F280" s="258" t="s">
        <v>154</v>
      </c>
      <c r="G280" s="256"/>
      <c r="H280" s="259">
        <v>43.055999999999997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5" t="s">
        <v>150</v>
      </c>
      <c r="AU280" s="265" t="s">
        <v>86</v>
      </c>
      <c r="AV280" s="15" t="s">
        <v>142</v>
      </c>
      <c r="AW280" s="15" t="s">
        <v>32</v>
      </c>
      <c r="AX280" s="15" t="s">
        <v>84</v>
      </c>
      <c r="AY280" s="265" t="s">
        <v>134</v>
      </c>
    </row>
    <row r="281" s="2" customFormat="1" ht="21.75" customHeight="1">
      <c r="A281" s="38"/>
      <c r="B281" s="39"/>
      <c r="C281" s="219" t="s">
        <v>418</v>
      </c>
      <c r="D281" s="219" t="s">
        <v>137</v>
      </c>
      <c r="E281" s="220" t="s">
        <v>419</v>
      </c>
      <c r="F281" s="221" t="s">
        <v>420</v>
      </c>
      <c r="G281" s="222" t="s">
        <v>148</v>
      </c>
      <c r="H281" s="223">
        <v>40.25</v>
      </c>
      <c r="I281" s="224"/>
      <c r="J281" s="225">
        <f>ROUND(I281*H281,2)</f>
        <v>0</v>
      </c>
      <c r="K281" s="221" t="s">
        <v>141</v>
      </c>
      <c r="L281" s="44"/>
      <c r="M281" s="226" t="s">
        <v>1</v>
      </c>
      <c r="N281" s="227" t="s">
        <v>41</v>
      </c>
      <c r="O281" s="91"/>
      <c r="P281" s="228">
        <f>O281*H281</f>
        <v>0</v>
      </c>
      <c r="Q281" s="228">
        <v>0.0045500000000000002</v>
      </c>
      <c r="R281" s="228">
        <f>Q281*H281</f>
        <v>0.18313750000000001</v>
      </c>
      <c r="S281" s="228">
        <v>0</v>
      </c>
      <c r="T281" s="229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0" t="s">
        <v>214</v>
      </c>
      <c r="AT281" s="230" t="s">
        <v>137</v>
      </c>
      <c r="AU281" s="230" t="s">
        <v>86</v>
      </c>
      <c r="AY281" s="17" t="s">
        <v>134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7" t="s">
        <v>84</v>
      </c>
      <c r="BK281" s="231">
        <f>ROUND(I281*H281,2)</f>
        <v>0</v>
      </c>
      <c r="BL281" s="17" t="s">
        <v>214</v>
      </c>
      <c r="BM281" s="230" t="s">
        <v>421</v>
      </c>
    </row>
    <row r="282" s="13" customFormat="1">
      <c r="A282" s="13"/>
      <c r="B282" s="232"/>
      <c r="C282" s="233"/>
      <c r="D282" s="234" t="s">
        <v>150</v>
      </c>
      <c r="E282" s="235" t="s">
        <v>1</v>
      </c>
      <c r="F282" s="236" t="s">
        <v>412</v>
      </c>
      <c r="G282" s="233"/>
      <c r="H282" s="237">
        <v>40.25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150</v>
      </c>
      <c r="AU282" s="243" t="s">
        <v>86</v>
      </c>
      <c r="AV282" s="13" t="s">
        <v>86</v>
      </c>
      <c r="AW282" s="13" t="s">
        <v>32</v>
      </c>
      <c r="AX282" s="13" t="s">
        <v>76</v>
      </c>
      <c r="AY282" s="243" t="s">
        <v>134</v>
      </c>
    </row>
    <row r="283" s="14" customFormat="1">
      <c r="A283" s="14"/>
      <c r="B283" s="244"/>
      <c r="C283" s="245"/>
      <c r="D283" s="234" t="s">
        <v>150</v>
      </c>
      <c r="E283" s="246" t="s">
        <v>1</v>
      </c>
      <c r="F283" s="247" t="s">
        <v>153</v>
      </c>
      <c r="G283" s="245"/>
      <c r="H283" s="248">
        <v>40.25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150</v>
      </c>
      <c r="AU283" s="254" t="s">
        <v>86</v>
      </c>
      <c r="AV283" s="14" t="s">
        <v>135</v>
      </c>
      <c r="AW283" s="14" t="s">
        <v>32</v>
      </c>
      <c r="AX283" s="14" t="s">
        <v>76</v>
      </c>
      <c r="AY283" s="254" t="s">
        <v>134</v>
      </c>
    </row>
    <row r="284" s="15" customFormat="1">
      <c r="A284" s="15"/>
      <c r="B284" s="255"/>
      <c r="C284" s="256"/>
      <c r="D284" s="234" t="s">
        <v>150</v>
      </c>
      <c r="E284" s="257" t="s">
        <v>1</v>
      </c>
      <c r="F284" s="258" t="s">
        <v>154</v>
      </c>
      <c r="G284" s="256"/>
      <c r="H284" s="259">
        <v>40.25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5" t="s">
        <v>150</v>
      </c>
      <c r="AU284" s="265" t="s">
        <v>86</v>
      </c>
      <c r="AV284" s="15" t="s">
        <v>142</v>
      </c>
      <c r="AW284" s="15" t="s">
        <v>32</v>
      </c>
      <c r="AX284" s="15" t="s">
        <v>84</v>
      </c>
      <c r="AY284" s="265" t="s">
        <v>134</v>
      </c>
    </row>
    <row r="285" s="2" customFormat="1" ht="24.15" customHeight="1">
      <c r="A285" s="38"/>
      <c r="B285" s="39"/>
      <c r="C285" s="219" t="s">
        <v>422</v>
      </c>
      <c r="D285" s="219" t="s">
        <v>137</v>
      </c>
      <c r="E285" s="220" t="s">
        <v>423</v>
      </c>
      <c r="F285" s="221" t="s">
        <v>424</v>
      </c>
      <c r="G285" s="222" t="s">
        <v>196</v>
      </c>
      <c r="H285" s="223">
        <v>0.80000000000000004</v>
      </c>
      <c r="I285" s="224"/>
      <c r="J285" s="225">
        <f>ROUND(I285*H285,2)</f>
        <v>0</v>
      </c>
      <c r="K285" s="221" t="s">
        <v>141</v>
      </c>
      <c r="L285" s="44"/>
      <c r="M285" s="226" t="s">
        <v>1</v>
      </c>
      <c r="N285" s="227" t="s">
        <v>41</v>
      </c>
      <c r="O285" s="91"/>
      <c r="P285" s="228">
        <f>O285*H285</f>
        <v>0</v>
      </c>
      <c r="Q285" s="228">
        <v>0.00020000000000000001</v>
      </c>
      <c r="R285" s="228">
        <f>Q285*H285</f>
        <v>0.00016000000000000001</v>
      </c>
      <c r="S285" s="228">
        <v>0</v>
      </c>
      <c r="T285" s="229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0" t="s">
        <v>214</v>
      </c>
      <c r="AT285" s="230" t="s">
        <v>137</v>
      </c>
      <c r="AU285" s="230" t="s">
        <v>86</v>
      </c>
      <c r="AY285" s="17" t="s">
        <v>134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84</v>
      </c>
      <c r="BK285" s="231">
        <f>ROUND(I285*H285,2)</f>
        <v>0</v>
      </c>
      <c r="BL285" s="17" t="s">
        <v>214</v>
      </c>
      <c r="BM285" s="230" t="s">
        <v>425</v>
      </c>
    </row>
    <row r="286" s="13" customFormat="1">
      <c r="A286" s="13"/>
      <c r="B286" s="232"/>
      <c r="C286" s="233"/>
      <c r="D286" s="234" t="s">
        <v>150</v>
      </c>
      <c r="E286" s="235" t="s">
        <v>1</v>
      </c>
      <c r="F286" s="236" t="s">
        <v>426</v>
      </c>
      <c r="G286" s="233"/>
      <c r="H286" s="237">
        <v>0.80000000000000004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150</v>
      </c>
      <c r="AU286" s="243" t="s">
        <v>86</v>
      </c>
      <c r="AV286" s="13" t="s">
        <v>86</v>
      </c>
      <c r="AW286" s="13" t="s">
        <v>32</v>
      </c>
      <c r="AX286" s="13" t="s">
        <v>76</v>
      </c>
      <c r="AY286" s="243" t="s">
        <v>134</v>
      </c>
    </row>
    <row r="287" s="14" customFormat="1">
      <c r="A287" s="14"/>
      <c r="B287" s="244"/>
      <c r="C287" s="245"/>
      <c r="D287" s="234" t="s">
        <v>150</v>
      </c>
      <c r="E287" s="246" t="s">
        <v>1</v>
      </c>
      <c r="F287" s="247" t="s">
        <v>153</v>
      </c>
      <c r="G287" s="245"/>
      <c r="H287" s="248">
        <v>0.80000000000000004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150</v>
      </c>
      <c r="AU287" s="254" t="s">
        <v>86</v>
      </c>
      <c r="AV287" s="14" t="s">
        <v>135</v>
      </c>
      <c r="AW287" s="14" t="s">
        <v>32</v>
      </c>
      <c r="AX287" s="14" t="s">
        <v>76</v>
      </c>
      <c r="AY287" s="254" t="s">
        <v>134</v>
      </c>
    </row>
    <row r="288" s="15" customFormat="1">
      <c r="A288" s="15"/>
      <c r="B288" s="255"/>
      <c r="C288" s="256"/>
      <c r="D288" s="234" t="s">
        <v>150</v>
      </c>
      <c r="E288" s="257" t="s">
        <v>1</v>
      </c>
      <c r="F288" s="258" t="s">
        <v>154</v>
      </c>
      <c r="G288" s="256"/>
      <c r="H288" s="259">
        <v>0.80000000000000004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5" t="s">
        <v>150</v>
      </c>
      <c r="AU288" s="265" t="s">
        <v>86</v>
      </c>
      <c r="AV288" s="15" t="s">
        <v>142</v>
      </c>
      <c r="AW288" s="15" t="s">
        <v>32</v>
      </c>
      <c r="AX288" s="15" t="s">
        <v>84</v>
      </c>
      <c r="AY288" s="265" t="s">
        <v>134</v>
      </c>
    </row>
    <row r="289" s="2" customFormat="1" ht="24.15" customHeight="1">
      <c r="A289" s="38"/>
      <c r="B289" s="39"/>
      <c r="C289" s="266" t="s">
        <v>427</v>
      </c>
      <c r="D289" s="266" t="s">
        <v>165</v>
      </c>
      <c r="E289" s="267" t="s">
        <v>428</v>
      </c>
      <c r="F289" s="268" t="s">
        <v>429</v>
      </c>
      <c r="G289" s="269" t="s">
        <v>196</v>
      </c>
      <c r="H289" s="270">
        <v>0.88</v>
      </c>
      <c r="I289" s="271"/>
      <c r="J289" s="272">
        <f>ROUND(I289*H289,2)</f>
        <v>0</v>
      </c>
      <c r="K289" s="268" t="s">
        <v>141</v>
      </c>
      <c r="L289" s="273"/>
      <c r="M289" s="274" t="s">
        <v>1</v>
      </c>
      <c r="N289" s="275" t="s">
        <v>41</v>
      </c>
      <c r="O289" s="91"/>
      <c r="P289" s="228">
        <f>O289*H289</f>
        <v>0</v>
      </c>
      <c r="Q289" s="228">
        <v>0.00021000000000000001</v>
      </c>
      <c r="R289" s="228">
        <f>Q289*H289</f>
        <v>0.00018480000000000002</v>
      </c>
      <c r="S289" s="228">
        <v>0</v>
      </c>
      <c r="T289" s="22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0" t="s">
        <v>306</v>
      </c>
      <c r="AT289" s="230" t="s">
        <v>165</v>
      </c>
      <c r="AU289" s="230" t="s">
        <v>86</v>
      </c>
      <c r="AY289" s="17" t="s">
        <v>134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84</v>
      </c>
      <c r="BK289" s="231">
        <f>ROUND(I289*H289,2)</f>
        <v>0</v>
      </c>
      <c r="BL289" s="17" t="s">
        <v>214</v>
      </c>
      <c r="BM289" s="230" t="s">
        <v>430</v>
      </c>
    </row>
    <row r="290" s="13" customFormat="1">
      <c r="A290" s="13"/>
      <c r="B290" s="232"/>
      <c r="C290" s="233"/>
      <c r="D290" s="234" t="s">
        <v>150</v>
      </c>
      <c r="E290" s="233"/>
      <c r="F290" s="236" t="s">
        <v>431</v>
      </c>
      <c r="G290" s="233"/>
      <c r="H290" s="237">
        <v>0.88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150</v>
      </c>
      <c r="AU290" s="243" t="s">
        <v>86</v>
      </c>
      <c r="AV290" s="13" t="s">
        <v>86</v>
      </c>
      <c r="AW290" s="13" t="s">
        <v>4</v>
      </c>
      <c r="AX290" s="13" t="s">
        <v>84</v>
      </c>
      <c r="AY290" s="243" t="s">
        <v>134</v>
      </c>
    </row>
    <row r="291" s="2" customFormat="1" ht="24.15" customHeight="1">
      <c r="A291" s="38"/>
      <c r="B291" s="39"/>
      <c r="C291" s="219" t="s">
        <v>432</v>
      </c>
      <c r="D291" s="219" t="s">
        <v>137</v>
      </c>
      <c r="E291" s="220" t="s">
        <v>433</v>
      </c>
      <c r="F291" s="221" t="s">
        <v>434</v>
      </c>
      <c r="G291" s="222" t="s">
        <v>196</v>
      </c>
      <c r="H291" s="223">
        <v>2.7999999999999998</v>
      </c>
      <c r="I291" s="224"/>
      <c r="J291" s="225">
        <f>ROUND(I291*H291,2)</f>
        <v>0</v>
      </c>
      <c r="K291" s="221" t="s">
        <v>141</v>
      </c>
      <c r="L291" s="44"/>
      <c r="M291" s="226" t="s">
        <v>1</v>
      </c>
      <c r="N291" s="227" t="s">
        <v>41</v>
      </c>
      <c r="O291" s="91"/>
      <c r="P291" s="228">
        <f>O291*H291</f>
        <v>0</v>
      </c>
      <c r="Q291" s="228">
        <v>0</v>
      </c>
      <c r="R291" s="228">
        <f>Q291*H291</f>
        <v>0</v>
      </c>
      <c r="S291" s="228">
        <v>0.021000000000000001</v>
      </c>
      <c r="T291" s="229">
        <f>S291*H291</f>
        <v>0.058799999999999998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0" t="s">
        <v>214</v>
      </c>
      <c r="AT291" s="230" t="s">
        <v>137</v>
      </c>
      <c r="AU291" s="230" t="s">
        <v>86</v>
      </c>
      <c r="AY291" s="17" t="s">
        <v>134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7" t="s">
        <v>84</v>
      </c>
      <c r="BK291" s="231">
        <f>ROUND(I291*H291,2)</f>
        <v>0</v>
      </c>
      <c r="BL291" s="17" t="s">
        <v>214</v>
      </c>
      <c r="BM291" s="230" t="s">
        <v>435</v>
      </c>
    </row>
    <row r="292" s="13" customFormat="1">
      <c r="A292" s="13"/>
      <c r="B292" s="232"/>
      <c r="C292" s="233"/>
      <c r="D292" s="234" t="s">
        <v>150</v>
      </c>
      <c r="E292" s="235" t="s">
        <v>1</v>
      </c>
      <c r="F292" s="236" t="s">
        <v>436</v>
      </c>
      <c r="G292" s="233"/>
      <c r="H292" s="237">
        <v>2.7999999999999998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150</v>
      </c>
      <c r="AU292" s="243" t="s">
        <v>86</v>
      </c>
      <c r="AV292" s="13" t="s">
        <v>86</v>
      </c>
      <c r="AW292" s="13" t="s">
        <v>32</v>
      </c>
      <c r="AX292" s="13" t="s">
        <v>76</v>
      </c>
      <c r="AY292" s="243" t="s">
        <v>134</v>
      </c>
    </row>
    <row r="293" s="14" customFormat="1">
      <c r="A293" s="14"/>
      <c r="B293" s="244"/>
      <c r="C293" s="245"/>
      <c r="D293" s="234" t="s">
        <v>150</v>
      </c>
      <c r="E293" s="246" t="s">
        <v>1</v>
      </c>
      <c r="F293" s="247" t="s">
        <v>153</v>
      </c>
      <c r="G293" s="245"/>
      <c r="H293" s="248">
        <v>2.7999999999999998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150</v>
      </c>
      <c r="AU293" s="254" t="s">
        <v>86</v>
      </c>
      <c r="AV293" s="14" t="s">
        <v>135</v>
      </c>
      <c r="AW293" s="14" t="s">
        <v>32</v>
      </c>
      <c r="AX293" s="14" t="s">
        <v>76</v>
      </c>
      <c r="AY293" s="254" t="s">
        <v>134</v>
      </c>
    </row>
    <row r="294" s="15" customFormat="1">
      <c r="A294" s="15"/>
      <c r="B294" s="255"/>
      <c r="C294" s="256"/>
      <c r="D294" s="234" t="s">
        <v>150</v>
      </c>
      <c r="E294" s="257" t="s">
        <v>1</v>
      </c>
      <c r="F294" s="258" t="s">
        <v>154</v>
      </c>
      <c r="G294" s="256"/>
      <c r="H294" s="259">
        <v>2.7999999999999998</v>
      </c>
      <c r="I294" s="260"/>
      <c r="J294" s="256"/>
      <c r="K294" s="256"/>
      <c r="L294" s="261"/>
      <c r="M294" s="262"/>
      <c r="N294" s="263"/>
      <c r="O294" s="263"/>
      <c r="P294" s="263"/>
      <c r="Q294" s="263"/>
      <c r="R294" s="263"/>
      <c r="S294" s="263"/>
      <c r="T294" s="26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5" t="s">
        <v>150</v>
      </c>
      <c r="AU294" s="265" t="s">
        <v>86</v>
      </c>
      <c r="AV294" s="15" t="s">
        <v>142</v>
      </c>
      <c r="AW294" s="15" t="s">
        <v>32</v>
      </c>
      <c r="AX294" s="15" t="s">
        <v>84</v>
      </c>
      <c r="AY294" s="265" t="s">
        <v>134</v>
      </c>
    </row>
    <row r="295" s="2" customFormat="1" ht="24.15" customHeight="1">
      <c r="A295" s="38"/>
      <c r="B295" s="39"/>
      <c r="C295" s="219" t="s">
        <v>437</v>
      </c>
      <c r="D295" s="219" t="s">
        <v>137</v>
      </c>
      <c r="E295" s="220" t="s">
        <v>438</v>
      </c>
      <c r="F295" s="221" t="s">
        <v>439</v>
      </c>
      <c r="G295" s="222" t="s">
        <v>196</v>
      </c>
      <c r="H295" s="223">
        <v>2.4500000000000002</v>
      </c>
      <c r="I295" s="224"/>
      <c r="J295" s="225">
        <f>ROUND(I295*H295,2)</f>
        <v>0</v>
      </c>
      <c r="K295" s="221" t="s">
        <v>141</v>
      </c>
      <c r="L295" s="44"/>
      <c r="M295" s="226" t="s">
        <v>1</v>
      </c>
      <c r="N295" s="227" t="s">
        <v>41</v>
      </c>
      <c r="O295" s="91"/>
      <c r="P295" s="228">
        <f>O295*H295</f>
        <v>0</v>
      </c>
      <c r="Q295" s="228">
        <v>0.00075000000000000002</v>
      </c>
      <c r="R295" s="228">
        <f>Q295*H295</f>
        <v>0.0018375000000000002</v>
      </c>
      <c r="S295" s="228">
        <v>0</v>
      </c>
      <c r="T295" s="22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0" t="s">
        <v>214</v>
      </c>
      <c r="AT295" s="230" t="s">
        <v>137</v>
      </c>
      <c r="AU295" s="230" t="s">
        <v>86</v>
      </c>
      <c r="AY295" s="17" t="s">
        <v>134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84</v>
      </c>
      <c r="BK295" s="231">
        <f>ROUND(I295*H295,2)</f>
        <v>0</v>
      </c>
      <c r="BL295" s="17" t="s">
        <v>214</v>
      </c>
      <c r="BM295" s="230" t="s">
        <v>440</v>
      </c>
    </row>
    <row r="296" s="13" customFormat="1">
      <c r="A296" s="13"/>
      <c r="B296" s="232"/>
      <c r="C296" s="233"/>
      <c r="D296" s="234" t="s">
        <v>150</v>
      </c>
      <c r="E296" s="235" t="s">
        <v>1</v>
      </c>
      <c r="F296" s="236" t="s">
        <v>441</v>
      </c>
      <c r="G296" s="233"/>
      <c r="H296" s="237">
        <v>2.4500000000000002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150</v>
      </c>
      <c r="AU296" s="243" t="s">
        <v>86</v>
      </c>
      <c r="AV296" s="13" t="s">
        <v>86</v>
      </c>
      <c r="AW296" s="13" t="s">
        <v>32</v>
      </c>
      <c r="AX296" s="13" t="s">
        <v>76</v>
      </c>
      <c r="AY296" s="243" t="s">
        <v>134</v>
      </c>
    </row>
    <row r="297" s="14" customFormat="1">
      <c r="A297" s="14"/>
      <c r="B297" s="244"/>
      <c r="C297" s="245"/>
      <c r="D297" s="234" t="s">
        <v>150</v>
      </c>
      <c r="E297" s="246" t="s">
        <v>1</v>
      </c>
      <c r="F297" s="247" t="s">
        <v>153</v>
      </c>
      <c r="G297" s="245"/>
      <c r="H297" s="248">
        <v>2.4500000000000002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150</v>
      </c>
      <c r="AU297" s="254" t="s">
        <v>86</v>
      </c>
      <c r="AV297" s="14" t="s">
        <v>135</v>
      </c>
      <c r="AW297" s="14" t="s">
        <v>32</v>
      </c>
      <c r="AX297" s="14" t="s">
        <v>76</v>
      </c>
      <c r="AY297" s="254" t="s">
        <v>134</v>
      </c>
    </row>
    <row r="298" s="15" customFormat="1">
      <c r="A298" s="15"/>
      <c r="B298" s="255"/>
      <c r="C298" s="256"/>
      <c r="D298" s="234" t="s">
        <v>150</v>
      </c>
      <c r="E298" s="257" t="s">
        <v>1</v>
      </c>
      <c r="F298" s="258" t="s">
        <v>154</v>
      </c>
      <c r="G298" s="256"/>
      <c r="H298" s="259">
        <v>2.4500000000000002</v>
      </c>
      <c r="I298" s="260"/>
      <c r="J298" s="256"/>
      <c r="K298" s="256"/>
      <c r="L298" s="261"/>
      <c r="M298" s="262"/>
      <c r="N298" s="263"/>
      <c r="O298" s="263"/>
      <c r="P298" s="263"/>
      <c r="Q298" s="263"/>
      <c r="R298" s="263"/>
      <c r="S298" s="263"/>
      <c r="T298" s="26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5" t="s">
        <v>150</v>
      </c>
      <c r="AU298" s="265" t="s">
        <v>86</v>
      </c>
      <c r="AV298" s="15" t="s">
        <v>142</v>
      </c>
      <c r="AW298" s="15" t="s">
        <v>32</v>
      </c>
      <c r="AX298" s="15" t="s">
        <v>84</v>
      </c>
      <c r="AY298" s="265" t="s">
        <v>134</v>
      </c>
    </row>
    <row r="299" s="2" customFormat="1" ht="16.5" customHeight="1">
      <c r="A299" s="38"/>
      <c r="B299" s="39"/>
      <c r="C299" s="266" t="s">
        <v>442</v>
      </c>
      <c r="D299" s="266" t="s">
        <v>165</v>
      </c>
      <c r="E299" s="267" t="s">
        <v>443</v>
      </c>
      <c r="F299" s="268" t="s">
        <v>444</v>
      </c>
      <c r="G299" s="269" t="s">
        <v>148</v>
      </c>
      <c r="H299" s="270">
        <v>0.31900000000000001</v>
      </c>
      <c r="I299" s="271"/>
      <c r="J299" s="272">
        <f>ROUND(I299*H299,2)</f>
        <v>0</v>
      </c>
      <c r="K299" s="268" t="s">
        <v>1</v>
      </c>
      <c r="L299" s="273"/>
      <c r="M299" s="274" t="s">
        <v>1</v>
      </c>
      <c r="N299" s="275" t="s">
        <v>41</v>
      </c>
      <c r="O299" s="91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0" t="s">
        <v>306</v>
      </c>
      <c r="AT299" s="230" t="s">
        <v>165</v>
      </c>
      <c r="AU299" s="230" t="s">
        <v>86</v>
      </c>
      <c r="AY299" s="17" t="s">
        <v>134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7" t="s">
        <v>84</v>
      </c>
      <c r="BK299" s="231">
        <f>ROUND(I299*H299,2)</f>
        <v>0</v>
      </c>
      <c r="BL299" s="17" t="s">
        <v>214</v>
      </c>
      <c r="BM299" s="230" t="s">
        <v>445</v>
      </c>
    </row>
    <row r="300" s="13" customFormat="1">
      <c r="A300" s="13"/>
      <c r="B300" s="232"/>
      <c r="C300" s="233"/>
      <c r="D300" s="234" t="s">
        <v>150</v>
      </c>
      <c r="E300" s="235" t="s">
        <v>1</v>
      </c>
      <c r="F300" s="236" t="s">
        <v>446</v>
      </c>
      <c r="G300" s="233"/>
      <c r="H300" s="237">
        <v>0.245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150</v>
      </c>
      <c r="AU300" s="243" t="s">
        <v>86</v>
      </c>
      <c r="AV300" s="13" t="s">
        <v>86</v>
      </c>
      <c r="AW300" s="13" t="s">
        <v>32</v>
      </c>
      <c r="AX300" s="13" t="s">
        <v>76</v>
      </c>
      <c r="AY300" s="243" t="s">
        <v>134</v>
      </c>
    </row>
    <row r="301" s="14" customFormat="1">
      <c r="A301" s="14"/>
      <c r="B301" s="244"/>
      <c r="C301" s="245"/>
      <c r="D301" s="234" t="s">
        <v>150</v>
      </c>
      <c r="E301" s="246" t="s">
        <v>1</v>
      </c>
      <c r="F301" s="247" t="s">
        <v>153</v>
      </c>
      <c r="G301" s="245"/>
      <c r="H301" s="248">
        <v>0.245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150</v>
      </c>
      <c r="AU301" s="254" t="s">
        <v>86</v>
      </c>
      <c r="AV301" s="14" t="s">
        <v>135</v>
      </c>
      <c r="AW301" s="14" t="s">
        <v>32</v>
      </c>
      <c r="AX301" s="14" t="s">
        <v>76</v>
      </c>
      <c r="AY301" s="254" t="s">
        <v>134</v>
      </c>
    </row>
    <row r="302" s="15" customFormat="1">
      <c r="A302" s="15"/>
      <c r="B302" s="255"/>
      <c r="C302" s="256"/>
      <c r="D302" s="234" t="s">
        <v>150</v>
      </c>
      <c r="E302" s="257" t="s">
        <v>1</v>
      </c>
      <c r="F302" s="258" t="s">
        <v>154</v>
      </c>
      <c r="G302" s="256"/>
      <c r="H302" s="259">
        <v>0.245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5" t="s">
        <v>150</v>
      </c>
      <c r="AU302" s="265" t="s">
        <v>86</v>
      </c>
      <c r="AV302" s="15" t="s">
        <v>142</v>
      </c>
      <c r="AW302" s="15" t="s">
        <v>32</v>
      </c>
      <c r="AX302" s="15" t="s">
        <v>84</v>
      </c>
      <c r="AY302" s="265" t="s">
        <v>134</v>
      </c>
    </row>
    <row r="303" s="13" customFormat="1">
      <c r="A303" s="13"/>
      <c r="B303" s="232"/>
      <c r="C303" s="233"/>
      <c r="D303" s="234" t="s">
        <v>150</v>
      </c>
      <c r="E303" s="233"/>
      <c r="F303" s="236" t="s">
        <v>447</v>
      </c>
      <c r="G303" s="233"/>
      <c r="H303" s="237">
        <v>0.31900000000000001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150</v>
      </c>
      <c r="AU303" s="243" t="s">
        <v>86</v>
      </c>
      <c r="AV303" s="13" t="s">
        <v>86</v>
      </c>
      <c r="AW303" s="13" t="s">
        <v>4</v>
      </c>
      <c r="AX303" s="13" t="s">
        <v>84</v>
      </c>
      <c r="AY303" s="243" t="s">
        <v>134</v>
      </c>
    </row>
    <row r="304" s="2" customFormat="1" ht="24.15" customHeight="1">
      <c r="A304" s="38"/>
      <c r="B304" s="39"/>
      <c r="C304" s="219" t="s">
        <v>448</v>
      </c>
      <c r="D304" s="219" t="s">
        <v>137</v>
      </c>
      <c r="E304" s="220" t="s">
        <v>449</v>
      </c>
      <c r="F304" s="221" t="s">
        <v>450</v>
      </c>
      <c r="G304" s="222" t="s">
        <v>196</v>
      </c>
      <c r="H304" s="223">
        <v>38.649999999999999</v>
      </c>
      <c r="I304" s="224"/>
      <c r="J304" s="225">
        <f>ROUND(I304*H304,2)</f>
        <v>0</v>
      </c>
      <c r="K304" s="221" t="s">
        <v>141</v>
      </c>
      <c r="L304" s="44"/>
      <c r="M304" s="226" t="s">
        <v>1</v>
      </c>
      <c r="N304" s="227" t="s">
        <v>41</v>
      </c>
      <c r="O304" s="91"/>
      <c r="P304" s="228">
        <f>O304*H304</f>
        <v>0</v>
      </c>
      <c r="Q304" s="228">
        <v>0</v>
      </c>
      <c r="R304" s="228">
        <f>Q304*H304</f>
        <v>0</v>
      </c>
      <c r="S304" s="228">
        <v>0.0032499999999999999</v>
      </c>
      <c r="T304" s="229">
        <f>S304*H304</f>
        <v>0.12561249999999999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214</v>
      </c>
      <c r="AT304" s="230" t="s">
        <v>137</v>
      </c>
      <c r="AU304" s="230" t="s">
        <v>86</v>
      </c>
      <c r="AY304" s="17" t="s">
        <v>134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84</v>
      </c>
      <c r="BK304" s="231">
        <f>ROUND(I304*H304,2)</f>
        <v>0</v>
      </c>
      <c r="BL304" s="17" t="s">
        <v>214</v>
      </c>
      <c r="BM304" s="230" t="s">
        <v>451</v>
      </c>
    </row>
    <row r="305" s="13" customFormat="1">
      <c r="A305" s="13"/>
      <c r="B305" s="232"/>
      <c r="C305" s="233"/>
      <c r="D305" s="234" t="s">
        <v>150</v>
      </c>
      <c r="E305" s="235" t="s">
        <v>1</v>
      </c>
      <c r="F305" s="236" t="s">
        <v>452</v>
      </c>
      <c r="G305" s="233"/>
      <c r="H305" s="237">
        <v>25.550000000000001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150</v>
      </c>
      <c r="AU305" s="243" t="s">
        <v>86</v>
      </c>
      <c r="AV305" s="13" t="s">
        <v>86</v>
      </c>
      <c r="AW305" s="13" t="s">
        <v>32</v>
      </c>
      <c r="AX305" s="13" t="s">
        <v>76</v>
      </c>
      <c r="AY305" s="243" t="s">
        <v>134</v>
      </c>
    </row>
    <row r="306" s="13" customFormat="1">
      <c r="A306" s="13"/>
      <c r="B306" s="232"/>
      <c r="C306" s="233"/>
      <c r="D306" s="234" t="s">
        <v>150</v>
      </c>
      <c r="E306" s="235" t="s">
        <v>1</v>
      </c>
      <c r="F306" s="236" t="s">
        <v>453</v>
      </c>
      <c r="G306" s="233"/>
      <c r="H306" s="237">
        <v>13.1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150</v>
      </c>
      <c r="AU306" s="243" t="s">
        <v>86</v>
      </c>
      <c r="AV306" s="13" t="s">
        <v>86</v>
      </c>
      <c r="AW306" s="13" t="s">
        <v>32</v>
      </c>
      <c r="AX306" s="13" t="s">
        <v>76</v>
      </c>
      <c r="AY306" s="243" t="s">
        <v>134</v>
      </c>
    </row>
    <row r="307" s="14" customFormat="1">
      <c r="A307" s="14"/>
      <c r="B307" s="244"/>
      <c r="C307" s="245"/>
      <c r="D307" s="234" t="s">
        <v>150</v>
      </c>
      <c r="E307" s="246" t="s">
        <v>1</v>
      </c>
      <c r="F307" s="247" t="s">
        <v>153</v>
      </c>
      <c r="G307" s="245"/>
      <c r="H307" s="248">
        <v>38.649999999999999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150</v>
      </c>
      <c r="AU307" s="254" t="s">
        <v>86</v>
      </c>
      <c r="AV307" s="14" t="s">
        <v>135</v>
      </c>
      <c r="AW307" s="14" t="s">
        <v>32</v>
      </c>
      <c r="AX307" s="14" t="s">
        <v>76</v>
      </c>
      <c r="AY307" s="254" t="s">
        <v>134</v>
      </c>
    </row>
    <row r="308" s="15" customFormat="1">
      <c r="A308" s="15"/>
      <c r="B308" s="255"/>
      <c r="C308" s="256"/>
      <c r="D308" s="234" t="s">
        <v>150</v>
      </c>
      <c r="E308" s="257" t="s">
        <v>1</v>
      </c>
      <c r="F308" s="258" t="s">
        <v>154</v>
      </c>
      <c r="G308" s="256"/>
      <c r="H308" s="259">
        <v>38.649999999999999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5" t="s">
        <v>150</v>
      </c>
      <c r="AU308" s="265" t="s">
        <v>86</v>
      </c>
      <c r="AV308" s="15" t="s">
        <v>142</v>
      </c>
      <c r="AW308" s="15" t="s">
        <v>32</v>
      </c>
      <c r="AX308" s="15" t="s">
        <v>84</v>
      </c>
      <c r="AY308" s="265" t="s">
        <v>134</v>
      </c>
    </row>
    <row r="309" s="2" customFormat="1" ht="24.15" customHeight="1">
      <c r="A309" s="38"/>
      <c r="B309" s="39"/>
      <c r="C309" s="219" t="s">
        <v>454</v>
      </c>
      <c r="D309" s="219" t="s">
        <v>137</v>
      </c>
      <c r="E309" s="220" t="s">
        <v>455</v>
      </c>
      <c r="F309" s="221" t="s">
        <v>456</v>
      </c>
      <c r="G309" s="222" t="s">
        <v>196</v>
      </c>
      <c r="H309" s="223">
        <v>39.399999999999999</v>
      </c>
      <c r="I309" s="224"/>
      <c r="J309" s="225">
        <f>ROUND(I309*H309,2)</f>
        <v>0</v>
      </c>
      <c r="K309" s="221" t="s">
        <v>141</v>
      </c>
      <c r="L309" s="44"/>
      <c r="M309" s="226" t="s">
        <v>1</v>
      </c>
      <c r="N309" s="227" t="s">
        <v>41</v>
      </c>
      <c r="O309" s="91"/>
      <c r="P309" s="228">
        <f>O309*H309</f>
        <v>0</v>
      </c>
      <c r="Q309" s="228">
        <v>0.00029999999999999997</v>
      </c>
      <c r="R309" s="228">
        <f>Q309*H309</f>
        <v>0.011819999999999999</v>
      </c>
      <c r="S309" s="228">
        <v>0</v>
      </c>
      <c r="T309" s="22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0" t="s">
        <v>214</v>
      </c>
      <c r="AT309" s="230" t="s">
        <v>137</v>
      </c>
      <c r="AU309" s="230" t="s">
        <v>86</v>
      </c>
      <c r="AY309" s="17" t="s">
        <v>134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84</v>
      </c>
      <c r="BK309" s="231">
        <f>ROUND(I309*H309,2)</f>
        <v>0</v>
      </c>
      <c r="BL309" s="17" t="s">
        <v>214</v>
      </c>
      <c r="BM309" s="230" t="s">
        <v>457</v>
      </c>
    </row>
    <row r="310" s="13" customFormat="1">
      <c r="A310" s="13"/>
      <c r="B310" s="232"/>
      <c r="C310" s="233"/>
      <c r="D310" s="234" t="s">
        <v>150</v>
      </c>
      <c r="E310" s="235" t="s">
        <v>1</v>
      </c>
      <c r="F310" s="236" t="s">
        <v>458</v>
      </c>
      <c r="G310" s="233"/>
      <c r="H310" s="237">
        <v>39.399999999999999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150</v>
      </c>
      <c r="AU310" s="243" t="s">
        <v>86</v>
      </c>
      <c r="AV310" s="13" t="s">
        <v>86</v>
      </c>
      <c r="AW310" s="13" t="s">
        <v>32</v>
      </c>
      <c r="AX310" s="13" t="s">
        <v>76</v>
      </c>
      <c r="AY310" s="243" t="s">
        <v>134</v>
      </c>
    </row>
    <row r="311" s="14" customFormat="1">
      <c r="A311" s="14"/>
      <c r="B311" s="244"/>
      <c r="C311" s="245"/>
      <c r="D311" s="234" t="s">
        <v>150</v>
      </c>
      <c r="E311" s="246" t="s">
        <v>1</v>
      </c>
      <c r="F311" s="247" t="s">
        <v>153</v>
      </c>
      <c r="G311" s="245"/>
      <c r="H311" s="248">
        <v>39.399999999999999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150</v>
      </c>
      <c r="AU311" s="254" t="s">
        <v>86</v>
      </c>
      <c r="AV311" s="14" t="s">
        <v>135</v>
      </c>
      <c r="AW311" s="14" t="s">
        <v>32</v>
      </c>
      <c r="AX311" s="14" t="s">
        <v>76</v>
      </c>
      <c r="AY311" s="254" t="s">
        <v>134</v>
      </c>
    </row>
    <row r="312" s="15" customFormat="1">
      <c r="A312" s="15"/>
      <c r="B312" s="255"/>
      <c r="C312" s="256"/>
      <c r="D312" s="234" t="s">
        <v>150</v>
      </c>
      <c r="E312" s="257" t="s">
        <v>1</v>
      </c>
      <c r="F312" s="258" t="s">
        <v>154</v>
      </c>
      <c r="G312" s="256"/>
      <c r="H312" s="259">
        <v>39.399999999999999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150</v>
      </c>
      <c r="AU312" s="265" t="s">
        <v>86</v>
      </c>
      <c r="AV312" s="15" t="s">
        <v>142</v>
      </c>
      <c r="AW312" s="15" t="s">
        <v>32</v>
      </c>
      <c r="AX312" s="15" t="s">
        <v>84</v>
      </c>
      <c r="AY312" s="265" t="s">
        <v>134</v>
      </c>
    </row>
    <row r="313" s="2" customFormat="1" ht="16.5" customHeight="1">
      <c r="A313" s="38"/>
      <c r="B313" s="39"/>
      <c r="C313" s="266" t="s">
        <v>459</v>
      </c>
      <c r="D313" s="266" t="s">
        <v>165</v>
      </c>
      <c r="E313" s="267" t="s">
        <v>443</v>
      </c>
      <c r="F313" s="268" t="s">
        <v>444</v>
      </c>
      <c r="G313" s="269" t="s">
        <v>148</v>
      </c>
      <c r="H313" s="270">
        <v>3.3290000000000002</v>
      </c>
      <c r="I313" s="271"/>
      <c r="J313" s="272">
        <f>ROUND(I313*H313,2)</f>
        <v>0</v>
      </c>
      <c r="K313" s="268" t="s">
        <v>1</v>
      </c>
      <c r="L313" s="273"/>
      <c r="M313" s="274" t="s">
        <v>1</v>
      </c>
      <c r="N313" s="275" t="s">
        <v>41</v>
      </c>
      <c r="O313" s="91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306</v>
      </c>
      <c r="AT313" s="230" t="s">
        <v>165</v>
      </c>
      <c r="AU313" s="230" t="s">
        <v>86</v>
      </c>
      <c r="AY313" s="17" t="s">
        <v>134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84</v>
      </c>
      <c r="BK313" s="231">
        <f>ROUND(I313*H313,2)</f>
        <v>0</v>
      </c>
      <c r="BL313" s="17" t="s">
        <v>214</v>
      </c>
      <c r="BM313" s="230" t="s">
        <v>460</v>
      </c>
    </row>
    <row r="314" s="13" customFormat="1">
      <c r="A314" s="13"/>
      <c r="B314" s="232"/>
      <c r="C314" s="233"/>
      <c r="D314" s="234" t="s">
        <v>150</v>
      </c>
      <c r="E314" s="235" t="s">
        <v>1</v>
      </c>
      <c r="F314" s="236" t="s">
        <v>461</v>
      </c>
      <c r="G314" s="233"/>
      <c r="H314" s="237">
        <v>2.5609999999999999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150</v>
      </c>
      <c r="AU314" s="243" t="s">
        <v>86</v>
      </c>
      <c r="AV314" s="13" t="s">
        <v>86</v>
      </c>
      <c r="AW314" s="13" t="s">
        <v>32</v>
      </c>
      <c r="AX314" s="13" t="s">
        <v>76</v>
      </c>
      <c r="AY314" s="243" t="s">
        <v>134</v>
      </c>
    </row>
    <row r="315" s="14" customFormat="1">
      <c r="A315" s="14"/>
      <c r="B315" s="244"/>
      <c r="C315" s="245"/>
      <c r="D315" s="234" t="s">
        <v>150</v>
      </c>
      <c r="E315" s="246" t="s">
        <v>1</v>
      </c>
      <c r="F315" s="247" t="s">
        <v>153</v>
      </c>
      <c r="G315" s="245"/>
      <c r="H315" s="248">
        <v>2.5609999999999999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150</v>
      </c>
      <c r="AU315" s="254" t="s">
        <v>86</v>
      </c>
      <c r="AV315" s="14" t="s">
        <v>135</v>
      </c>
      <c r="AW315" s="14" t="s">
        <v>32</v>
      </c>
      <c r="AX315" s="14" t="s">
        <v>76</v>
      </c>
      <c r="AY315" s="254" t="s">
        <v>134</v>
      </c>
    </row>
    <row r="316" s="15" customFormat="1">
      <c r="A316" s="15"/>
      <c r="B316" s="255"/>
      <c r="C316" s="256"/>
      <c r="D316" s="234" t="s">
        <v>150</v>
      </c>
      <c r="E316" s="257" t="s">
        <v>1</v>
      </c>
      <c r="F316" s="258" t="s">
        <v>154</v>
      </c>
      <c r="G316" s="256"/>
      <c r="H316" s="259">
        <v>2.5609999999999999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150</v>
      </c>
      <c r="AU316" s="265" t="s">
        <v>86</v>
      </c>
      <c r="AV316" s="15" t="s">
        <v>142</v>
      </c>
      <c r="AW316" s="15" t="s">
        <v>32</v>
      </c>
      <c r="AX316" s="15" t="s">
        <v>84</v>
      </c>
      <c r="AY316" s="265" t="s">
        <v>134</v>
      </c>
    </row>
    <row r="317" s="13" customFormat="1">
      <c r="A317" s="13"/>
      <c r="B317" s="232"/>
      <c r="C317" s="233"/>
      <c r="D317" s="234" t="s">
        <v>150</v>
      </c>
      <c r="E317" s="233"/>
      <c r="F317" s="236" t="s">
        <v>462</v>
      </c>
      <c r="G317" s="233"/>
      <c r="H317" s="237">
        <v>3.3290000000000002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150</v>
      </c>
      <c r="AU317" s="243" t="s">
        <v>86</v>
      </c>
      <c r="AV317" s="13" t="s">
        <v>86</v>
      </c>
      <c r="AW317" s="13" t="s">
        <v>4</v>
      </c>
      <c r="AX317" s="13" t="s">
        <v>84</v>
      </c>
      <c r="AY317" s="243" t="s">
        <v>134</v>
      </c>
    </row>
    <row r="318" s="2" customFormat="1" ht="16.5" customHeight="1">
      <c r="A318" s="38"/>
      <c r="B318" s="39"/>
      <c r="C318" s="219" t="s">
        <v>463</v>
      </c>
      <c r="D318" s="219" t="s">
        <v>137</v>
      </c>
      <c r="E318" s="220" t="s">
        <v>464</v>
      </c>
      <c r="F318" s="221" t="s">
        <v>465</v>
      </c>
      <c r="G318" s="222" t="s">
        <v>148</v>
      </c>
      <c r="H318" s="223">
        <v>39.100000000000001</v>
      </c>
      <c r="I318" s="224"/>
      <c r="J318" s="225">
        <f>ROUND(I318*H318,2)</f>
        <v>0</v>
      </c>
      <c r="K318" s="221" t="s">
        <v>141</v>
      </c>
      <c r="L318" s="44"/>
      <c r="M318" s="226" t="s">
        <v>1</v>
      </c>
      <c r="N318" s="227" t="s">
        <v>41</v>
      </c>
      <c r="O318" s="91"/>
      <c r="P318" s="228">
        <f>O318*H318</f>
        <v>0</v>
      </c>
      <c r="Q318" s="228">
        <v>0</v>
      </c>
      <c r="R318" s="228">
        <f>Q318*H318</f>
        <v>0</v>
      </c>
      <c r="S318" s="228">
        <v>0.035299999999999998</v>
      </c>
      <c r="T318" s="229">
        <f>S318*H318</f>
        <v>1.3802300000000001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0" t="s">
        <v>214</v>
      </c>
      <c r="AT318" s="230" t="s">
        <v>137</v>
      </c>
      <c r="AU318" s="230" t="s">
        <v>86</v>
      </c>
      <c r="AY318" s="17" t="s">
        <v>134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84</v>
      </c>
      <c r="BK318" s="231">
        <f>ROUND(I318*H318,2)</f>
        <v>0</v>
      </c>
      <c r="BL318" s="17" t="s">
        <v>214</v>
      </c>
      <c r="BM318" s="230" t="s">
        <v>466</v>
      </c>
    </row>
    <row r="319" s="13" customFormat="1">
      <c r="A319" s="13"/>
      <c r="B319" s="232"/>
      <c r="C319" s="233"/>
      <c r="D319" s="234" t="s">
        <v>150</v>
      </c>
      <c r="E319" s="235" t="s">
        <v>1</v>
      </c>
      <c r="F319" s="236" t="s">
        <v>218</v>
      </c>
      <c r="G319" s="233"/>
      <c r="H319" s="237">
        <v>14.5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150</v>
      </c>
      <c r="AU319" s="243" t="s">
        <v>86</v>
      </c>
      <c r="AV319" s="13" t="s">
        <v>86</v>
      </c>
      <c r="AW319" s="13" t="s">
        <v>32</v>
      </c>
      <c r="AX319" s="13" t="s">
        <v>76</v>
      </c>
      <c r="AY319" s="243" t="s">
        <v>134</v>
      </c>
    </row>
    <row r="320" s="13" customFormat="1">
      <c r="A320" s="13"/>
      <c r="B320" s="232"/>
      <c r="C320" s="233"/>
      <c r="D320" s="234" t="s">
        <v>150</v>
      </c>
      <c r="E320" s="235" t="s">
        <v>1</v>
      </c>
      <c r="F320" s="236" t="s">
        <v>219</v>
      </c>
      <c r="G320" s="233"/>
      <c r="H320" s="237">
        <v>24.600000000000001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150</v>
      </c>
      <c r="AU320" s="243" t="s">
        <v>86</v>
      </c>
      <c r="AV320" s="13" t="s">
        <v>86</v>
      </c>
      <c r="AW320" s="13" t="s">
        <v>32</v>
      </c>
      <c r="AX320" s="13" t="s">
        <v>76</v>
      </c>
      <c r="AY320" s="243" t="s">
        <v>134</v>
      </c>
    </row>
    <row r="321" s="14" customFormat="1">
      <c r="A321" s="14"/>
      <c r="B321" s="244"/>
      <c r="C321" s="245"/>
      <c r="D321" s="234" t="s">
        <v>150</v>
      </c>
      <c r="E321" s="246" t="s">
        <v>1</v>
      </c>
      <c r="F321" s="247" t="s">
        <v>153</v>
      </c>
      <c r="G321" s="245"/>
      <c r="H321" s="248">
        <v>39.100000000000001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150</v>
      </c>
      <c r="AU321" s="254" t="s">
        <v>86</v>
      </c>
      <c r="AV321" s="14" t="s">
        <v>135</v>
      </c>
      <c r="AW321" s="14" t="s">
        <v>32</v>
      </c>
      <c r="AX321" s="14" t="s">
        <v>76</v>
      </c>
      <c r="AY321" s="254" t="s">
        <v>134</v>
      </c>
    </row>
    <row r="322" s="15" customFormat="1">
      <c r="A322" s="15"/>
      <c r="B322" s="255"/>
      <c r="C322" s="256"/>
      <c r="D322" s="234" t="s">
        <v>150</v>
      </c>
      <c r="E322" s="257" t="s">
        <v>1</v>
      </c>
      <c r="F322" s="258" t="s">
        <v>154</v>
      </c>
      <c r="G322" s="256"/>
      <c r="H322" s="259">
        <v>39.100000000000001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150</v>
      </c>
      <c r="AU322" s="265" t="s">
        <v>86</v>
      </c>
      <c r="AV322" s="15" t="s">
        <v>142</v>
      </c>
      <c r="AW322" s="15" t="s">
        <v>32</v>
      </c>
      <c r="AX322" s="15" t="s">
        <v>84</v>
      </c>
      <c r="AY322" s="265" t="s">
        <v>134</v>
      </c>
    </row>
    <row r="323" s="2" customFormat="1" ht="33" customHeight="1">
      <c r="A323" s="38"/>
      <c r="B323" s="39"/>
      <c r="C323" s="219" t="s">
        <v>467</v>
      </c>
      <c r="D323" s="219" t="s">
        <v>137</v>
      </c>
      <c r="E323" s="220" t="s">
        <v>468</v>
      </c>
      <c r="F323" s="221" t="s">
        <v>469</v>
      </c>
      <c r="G323" s="222" t="s">
        <v>148</v>
      </c>
      <c r="H323" s="223">
        <v>40.25</v>
      </c>
      <c r="I323" s="224"/>
      <c r="J323" s="225">
        <f>ROUND(I323*H323,2)</f>
        <v>0</v>
      </c>
      <c r="K323" s="221" t="s">
        <v>141</v>
      </c>
      <c r="L323" s="44"/>
      <c r="M323" s="226" t="s">
        <v>1</v>
      </c>
      <c r="N323" s="227" t="s">
        <v>41</v>
      </c>
      <c r="O323" s="91"/>
      <c r="P323" s="228">
        <f>O323*H323</f>
        <v>0</v>
      </c>
      <c r="Q323" s="228">
        <v>0.0089999999999999993</v>
      </c>
      <c r="R323" s="228">
        <f>Q323*H323</f>
        <v>0.36224999999999996</v>
      </c>
      <c r="S323" s="228">
        <v>0</v>
      </c>
      <c r="T323" s="22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0" t="s">
        <v>214</v>
      </c>
      <c r="AT323" s="230" t="s">
        <v>137</v>
      </c>
      <c r="AU323" s="230" t="s">
        <v>86</v>
      </c>
      <c r="AY323" s="17" t="s">
        <v>134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84</v>
      </c>
      <c r="BK323" s="231">
        <f>ROUND(I323*H323,2)</f>
        <v>0</v>
      </c>
      <c r="BL323" s="17" t="s">
        <v>214</v>
      </c>
      <c r="BM323" s="230" t="s">
        <v>470</v>
      </c>
    </row>
    <row r="324" s="13" customFormat="1">
      <c r="A324" s="13"/>
      <c r="B324" s="232"/>
      <c r="C324" s="233"/>
      <c r="D324" s="234" t="s">
        <v>150</v>
      </c>
      <c r="E324" s="235" t="s">
        <v>1</v>
      </c>
      <c r="F324" s="236" t="s">
        <v>412</v>
      </c>
      <c r="G324" s="233"/>
      <c r="H324" s="237">
        <v>40.25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150</v>
      </c>
      <c r="AU324" s="243" t="s">
        <v>86</v>
      </c>
      <c r="AV324" s="13" t="s">
        <v>86</v>
      </c>
      <c r="AW324" s="13" t="s">
        <v>32</v>
      </c>
      <c r="AX324" s="13" t="s">
        <v>76</v>
      </c>
      <c r="AY324" s="243" t="s">
        <v>134</v>
      </c>
    </row>
    <row r="325" s="14" customFormat="1">
      <c r="A325" s="14"/>
      <c r="B325" s="244"/>
      <c r="C325" s="245"/>
      <c r="D325" s="234" t="s">
        <v>150</v>
      </c>
      <c r="E325" s="246" t="s">
        <v>1</v>
      </c>
      <c r="F325" s="247" t="s">
        <v>153</v>
      </c>
      <c r="G325" s="245"/>
      <c r="H325" s="248">
        <v>40.25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150</v>
      </c>
      <c r="AU325" s="254" t="s">
        <v>86</v>
      </c>
      <c r="AV325" s="14" t="s">
        <v>135</v>
      </c>
      <c r="AW325" s="14" t="s">
        <v>32</v>
      </c>
      <c r="AX325" s="14" t="s">
        <v>76</v>
      </c>
      <c r="AY325" s="254" t="s">
        <v>134</v>
      </c>
    </row>
    <row r="326" s="15" customFormat="1">
      <c r="A326" s="15"/>
      <c r="B326" s="255"/>
      <c r="C326" s="256"/>
      <c r="D326" s="234" t="s">
        <v>150</v>
      </c>
      <c r="E326" s="257" t="s">
        <v>1</v>
      </c>
      <c r="F326" s="258" t="s">
        <v>154</v>
      </c>
      <c r="G326" s="256"/>
      <c r="H326" s="259">
        <v>40.25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150</v>
      </c>
      <c r="AU326" s="265" t="s">
        <v>86</v>
      </c>
      <c r="AV326" s="15" t="s">
        <v>142</v>
      </c>
      <c r="AW326" s="15" t="s">
        <v>32</v>
      </c>
      <c r="AX326" s="15" t="s">
        <v>84</v>
      </c>
      <c r="AY326" s="265" t="s">
        <v>134</v>
      </c>
    </row>
    <row r="327" s="2" customFormat="1" ht="16.5" customHeight="1">
      <c r="A327" s="38"/>
      <c r="B327" s="39"/>
      <c r="C327" s="266" t="s">
        <v>471</v>
      </c>
      <c r="D327" s="266" t="s">
        <v>165</v>
      </c>
      <c r="E327" s="267" t="s">
        <v>443</v>
      </c>
      <c r="F327" s="268" t="s">
        <v>444</v>
      </c>
      <c r="G327" s="269" t="s">
        <v>148</v>
      </c>
      <c r="H327" s="270">
        <v>46.287999999999997</v>
      </c>
      <c r="I327" s="271"/>
      <c r="J327" s="272">
        <f>ROUND(I327*H327,2)</f>
        <v>0</v>
      </c>
      <c r="K327" s="268" t="s">
        <v>1</v>
      </c>
      <c r="L327" s="273"/>
      <c r="M327" s="274" t="s">
        <v>1</v>
      </c>
      <c r="N327" s="275" t="s">
        <v>41</v>
      </c>
      <c r="O327" s="91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0" t="s">
        <v>306</v>
      </c>
      <c r="AT327" s="230" t="s">
        <v>165</v>
      </c>
      <c r="AU327" s="230" t="s">
        <v>86</v>
      </c>
      <c r="AY327" s="17" t="s">
        <v>134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84</v>
      </c>
      <c r="BK327" s="231">
        <f>ROUND(I327*H327,2)</f>
        <v>0</v>
      </c>
      <c r="BL327" s="17" t="s">
        <v>214</v>
      </c>
      <c r="BM327" s="230" t="s">
        <v>472</v>
      </c>
    </row>
    <row r="328" s="13" customFormat="1">
      <c r="A328" s="13"/>
      <c r="B328" s="232"/>
      <c r="C328" s="233"/>
      <c r="D328" s="234" t="s">
        <v>150</v>
      </c>
      <c r="E328" s="233"/>
      <c r="F328" s="236" t="s">
        <v>473</v>
      </c>
      <c r="G328" s="233"/>
      <c r="H328" s="237">
        <v>46.287999999999997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150</v>
      </c>
      <c r="AU328" s="243" t="s">
        <v>86</v>
      </c>
      <c r="AV328" s="13" t="s">
        <v>86</v>
      </c>
      <c r="AW328" s="13" t="s">
        <v>4</v>
      </c>
      <c r="AX328" s="13" t="s">
        <v>84</v>
      </c>
      <c r="AY328" s="243" t="s">
        <v>134</v>
      </c>
    </row>
    <row r="329" s="2" customFormat="1" ht="16.5" customHeight="1">
      <c r="A329" s="38"/>
      <c r="B329" s="39"/>
      <c r="C329" s="219" t="s">
        <v>474</v>
      </c>
      <c r="D329" s="219" t="s">
        <v>137</v>
      </c>
      <c r="E329" s="220" t="s">
        <v>475</v>
      </c>
      <c r="F329" s="221" t="s">
        <v>476</v>
      </c>
      <c r="G329" s="222" t="s">
        <v>196</v>
      </c>
      <c r="H329" s="223">
        <v>78.799999999999997</v>
      </c>
      <c r="I329" s="224"/>
      <c r="J329" s="225">
        <f>ROUND(I329*H329,2)</f>
        <v>0</v>
      </c>
      <c r="K329" s="221" t="s">
        <v>141</v>
      </c>
      <c r="L329" s="44"/>
      <c r="M329" s="226" t="s">
        <v>1</v>
      </c>
      <c r="N329" s="227" t="s">
        <v>41</v>
      </c>
      <c r="O329" s="91"/>
      <c r="P329" s="228">
        <f>O329*H329</f>
        <v>0</v>
      </c>
      <c r="Q329" s="228">
        <v>3.0000000000000001E-05</v>
      </c>
      <c r="R329" s="228">
        <f>Q329*H329</f>
        <v>0.0023639999999999998</v>
      </c>
      <c r="S329" s="228">
        <v>0</v>
      </c>
      <c r="T329" s="229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0" t="s">
        <v>214</v>
      </c>
      <c r="AT329" s="230" t="s">
        <v>137</v>
      </c>
      <c r="AU329" s="230" t="s">
        <v>86</v>
      </c>
      <c r="AY329" s="17" t="s">
        <v>134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84</v>
      </c>
      <c r="BK329" s="231">
        <f>ROUND(I329*H329,2)</f>
        <v>0</v>
      </c>
      <c r="BL329" s="17" t="s">
        <v>214</v>
      </c>
      <c r="BM329" s="230" t="s">
        <v>477</v>
      </c>
    </row>
    <row r="330" s="13" customFormat="1">
      <c r="A330" s="13"/>
      <c r="B330" s="232"/>
      <c r="C330" s="233"/>
      <c r="D330" s="234" t="s">
        <v>150</v>
      </c>
      <c r="E330" s="235" t="s">
        <v>1</v>
      </c>
      <c r="F330" s="236" t="s">
        <v>478</v>
      </c>
      <c r="G330" s="233"/>
      <c r="H330" s="237">
        <v>78.799999999999997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150</v>
      </c>
      <c r="AU330" s="243" t="s">
        <v>86</v>
      </c>
      <c r="AV330" s="13" t="s">
        <v>86</v>
      </c>
      <c r="AW330" s="13" t="s">
        <v>32</v>
      </c>
      <c r="AX330" s="13" t="s">
        <v>76</v>
      </c>
      <c r="AY330" s="243" t="s">
        <v>134</v>
      </c>
    </row>
    <row r="331" s="14" customFormat="1">
      <c r="A331" s="14"/>
      <c r="B331" s="244"/>
      <c r="C331" s="245"/>
      <c r="D331" s="234" t="s">
        <v>150</v>
      </c>
      <c r="E331" s="246" t="s">
        <v>1</v>
      </c>
      <c r="F331" s="247" t="s">
        <v>153</v>
      </c>
      <c r="G331" s="245"/>
      <c r="H331" s="248">
        <v>78.799999999999997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150</v>
      </c>
      <c r="AU331" s="254" t="s">
        <v>86</v>
      </c>
      <c r="AV331" s="14" t="s">
        <v>135</v>
      </c>
      <c r="AW331" s="14" t="s">
        <v>32</v>
      </c>
      <c r="AX331" s="14" t="s">
        <v>76</v>
      </c>
      <c r="AY331" s="254" t="s">
        <v>134</v>
      </c>
    </row>
    <row r="332" s="15" customFormat="1">
      <c r="A332" s="15"/>
      <c r="B332" s="255"/>
      <c r="C332" s="256"/>
      <c r="D332" s="234" t="s">
        <v>150</v>
      </c>
      <c r="E332" s="257" t="s">
        <v>1</v>
      </c>
      <c r="F332" s="258" t="s">
        <v>154</v>
      </c>
      <c r="G332" s="256"/>
      <c r="H332" s="259">
        <v>78.799999999999997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5" t="s">
        <v>150</v>
      </c>
      <c r="AU332" s="265" t="s">
        <v>86</v>
      </c>
      <c r="AV332" s="15" t="s">
        <v>142</v>
      </c>
      <c r="AW332" s="15" t="s">
        <v>32</v>
      </c>
      <c r="AX332" s="15" t="s">
        <v>84</v>
      </c>
      <c r="AY332" s="265" t="s">
        <v>134</v>
      </c>
    </row>
    <row r="333" s="2" customFormat="1" ht="24.15" customHeight="1">
      <c r="A333" s="38"/>
      <c r="B333" s="39"/>
      <c r="C333" s="219" t="s">
        <v>479</v>
      </c>
      <c r="D333" s="219" t="s">
        <v>137</v>
      </c>
      <c r="E333" s="220" t="s">
        <v>480</v>
      </c>
      <c r="F333" s="221" t="s">
        <v>481</v>
      </c>
      <c r="G333" s="222" t="s">
        <v>148</v>
      </c>
      <c r="H333" s="223">
        <v>43.055999999999997</v>
      </c>
      <c r="I333" s="224"/>
      <c r="J333" s="225">
        <f>ROUND(I333*H333,2)</f>
        <v>0</v>
      </c>
      <c r="K333" s="221" t="s">
        <v>141</v>
      </c>
      <c r="L333" s="44"/>
      <c r="M333" s="226" t="s">
        <v>1</v>
      </c>
      <c r="N333" s="227" t="s">
        <v>41</v>
      </c>
      <c r="O333" s="91"/>
      <c r="P333" s="228">
        <f>O333*H333</f>
        <v>0</v>
      </c>
      <c r="Q333" s="228">
        <v>5.0000000000000002E-05</v>
      </c>
      <c r="R333" s="228">
        <f>Q333*H333</f>
        <v>0.0021527999999999999</v>
      </c>
      <c r="S333" s="228">
        <v>0</v>
      </c>
      <c r="T333" s="22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0" t="s">
        <v>214</v>
      </c>
      <c r="AT333" s="230" t="s">
        <v>137</v>
      </c>
      <c r="AU333" s="230" t="s">
        <v>86</v>
      </c>
      <c r="AY333" s="17" t="s">
        <v>134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84</v>
      </c>
      <c r="BK333" s="231">
        <f>ROUND(I333*H333,2)</f>
        <v>0</v>
      </c>
      <c r="BL333" s="17" t="s">
        <v>214</v>
      </c>
      <c r="BM333" s="230" t="s">
        <v>482</v>
      </c>
    </row>
    <row r="334" s="13" customFormat="1">
      <c r="A334" s="13"/>
      <c r="B334" s="232"/>
      <c r="C334" s="233"/>
      <c r="D334" s="234" t="s">
        <v>150</v>
      </c>
      <c r="E334" s="235" t="s">
        <v>1</v>
      </c>
      <c r="F334" s="236" t="s">
        <v>417</v>
      </c>
      <c r="G334" s="233"/>
      <c r="H334" s="237">
        <v>43.055999999999997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150</v>
      </c>
      <c r="AU334" s="243" t="s">
        <v>86</v>
      </c>
      <c r="AV334" s="13" t="s">
        <v>86</v>
      </c>
      <c r="AW334" s="13" t="s">
        <v>32</v>
      </c>
      <c r="AX334" s="13" t="s">
        <v>76</v>
      </c>
      <c r="AY334" s="243" t="s">
        <v>134</v>
      </c>
    </row>
    <row r="335" s="14" customFormat="1">
      <c r="A335" s="14"/>
      <c r="B335" s="244"/>
      <c r="C335" s="245"/>
      <c r="D335" s="234" t="s">
        <v>150</v>
      </c>
      <c r="E335" s="246" t="s">
        <v>1</v>
      </c>
      <c r="F335" s="247" t="s">
        <v>153</v>
      </c>
      <c r="G335" s="245"/>
      <c r="H335" s="248">
        <v>43.055999999999997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150</v>
      </c>
      <c r="AU335" s="254" t="s">
        <v>86</v>
      </c>
      <c r="AV335" s="14" t="s">
        <v>135</v>
      </c>
      <c r="AW335" s="14" t="s">
        <v>32</v>
      </c>
      <c r="AX335" s="14" t="s">
        <v>76</v>
      </c>
      <c r="AY335" s="254" t="s">
        <v>134</v>
      </c>
    </row>
    <row r="336" s="15" customFormat="1">
      <c r="A336" s="15"/>
      <c r="B336" s="255"/>
      <c r="C336" s="256"/>
      <c r="D336" s="234" t="s">
        <v>150</v>
      </c>
      <c r="E336" s="257" t="s">
        <v>1</v>
      </c>
      <c r="F336" s="258" t="s">
        <v>154</v>
      </c>
      <c r="G336" s="256"/>
      <c r="H336" s="259">
        <v>43.055999999999997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5" t="s">
        <v>150</v>
      </c>
      <c r="AU336" s="265" t="s">
        <v>86</v>
      </c>
      <c r="AV336" s="15" t="s">
        <v>142</v>
      </c>
      <c r="AW336" s="15" t="s">
        <v>32</v>
      </c>
      <c r="AX336" s="15" t="s">
        <v>84</v>
      </c>
      <c r="AY336" s="265" t="s">
        <v>134</v>
      </c>
    </row>
    <row r="337" s="2" customFormat="1" ht="24.15" customHeight="1">
      <c r="A337" s="38"/>
      <c r="B337" s="39"/>
      <c r="C337" s="219" t="s">
        <v>483</v>
      </c>
      <c r="D337" s="219" t="s">
        <v>137</v>
      </c>
      <c r="E337" s="220" t="s">
        <v>484</v>
      </c>
      <c r="F337" s="221" t="s">
        <v>485</v>
      </c>
      <c r="G337" s="222" t="s">
        <v>302</v>
      </c>
      <c r="H337" s="276"/>
      <c r="I337" s="224"/>
      <c r="J337" s="225">
        <f>ROUND(I337*H337,2)</f>
        <v>0</v>
      </c>
      <c r="K337" s="221" t="s">
        <v>141</v>
      </c>
      <c r="L337" s="44"/>
      <c r="M337" s="226" t="s">
        <v>1</v>
      </c>
      <c r="N337" s="227" t="s">
        <v>41</v>
      </c>
      <c r="O337" s="91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0" t="s">
        <v>214</v>
      </c>
      <c r="AT337" s="230" t="s">
        <v>137</v>
      </c>
      <c r="AU337" s="230" t="s">
        <v>86</v>
      </c>
      <c r="AY337" s="17" t="s">
        <v>134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7" t="s">
        <v>84</v>
      </c>
      <c r="BK337" s="231">
        <f>ROUND(I337*H337,2)</f>
        <v>0</v>
      </c>
      <c r="BL337" s="17" t="s">
        <v>214</v>
      </c>
      <c r="BM337" s="230" t="s">
        <v>486</v>
      </c>
    </row>
    <row r="338" s="12" customFormat="1" ht="22.8" customHeight="1">
      <c r="A338" s="12"/>
      <c r="B338" s="203"/>
      <c r="C338" s="204"/>
      <c r="D338" s="205" t="s">
        <v>75</v>
      </c>
      <c r="E338" s="217" t="s">
        <v>487</v>
      </c>
      <c r="F338" s="217" t="s">
        <v>488</v>
      </c>
      <c r="G338" s="204"/>
      <c r="H338" s="204"/>
      <c r="I338" s="207"/>
      <c r="J338" s="218">
        <f>BK338</f>
        <v>0</v>
      </c>
      <c r="K338" s="204"/>
      <c r="L338" s="209"/>
      <c r="M338" s="210"/>
      <c r="N338" s="211"/>
      <c r="O338" s="211"/>
      <c r="P338" s="212">
        <f>SUM(P339:P373)</f>
        <v>0</v>
      </c>
      <c r="Q338" s="211"/>
      <c r="R338" s="212">
        <f>SUM(R339:R373)</f>
        <v>0.23706213999999998</v>
      </c>
      <c r="S338" s="211"/>
      <c r="T338" s="213">
        <f>SUM(T339:T373)</f>
        <v>0.067910000000000012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4" t="s">
        <v>86</v>
      </c>
      <c r="AT338" s="215" t="s">
        <v>75</v>
      </c>
      <c r="AU338" s="215" t="s">
        <v>84</v>
      </c>
      <c r="AY338" s="214" t="s">
        <v>134</v>
      </c>
      <c r="BK338" s="216">
        <f>SUM(BK339:BK373)</f>
        <v>0</v>
      </c>
    </row>
    <row r="339" s="2" customFormat="1" ht="24.15" customHeight="1">
      <c r="A339" s="38"/>
      <c r="B339" s="39"/>
      <c r="C339" s="219" t="s">
        <v>489</v>
      </c>
      <c r="D339" s="219" t="s">
        <v>137</v>
      </c>
      <c r="E339" s="220" t="s">
        <v>490</v>
      </c>
      <c r="F339" s="221" t="s">
        <v>491</v>
      </c>
      <c r="G339" s="222" t="s">
        <v>148</v>
      </c>
      <c r="H339" s="223">
        <v>24.899999999999999</v>
      </c>
      <c r="I339" s="224"/>
      <c r="J339" s="225">
        <f>ROUND(I339*H339,2)</f>
        <v>0</v>
      </c>
      <c r="K339" s="221" t="s">
        <v>141</v>
      </c>
      <c r="L339" s="44"/>
      <c r="M339" s="226" t="s">
        <v>1</v>
      </c>
      <c r="N339" s="227" t="s">
        <v>41</v>
      </c>
      <c r="O339" s="91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0" t="s">
        <v>214</v>
      </c>
      <c r="AT339" s="230" t="s">
        <v>137</v>
      </c>
      <c r="AU339" s="230" t="s">
        <v>86</v>
      </c>
      <c r="AY339" s="17" t="s">
        <v>134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84</v>
      </c>
      <c r="BK339" s="231">
        <f>ROUND(I339*H339,2)</f>
        <v>0</v>
      </c>
      <c r="BL339" s="17" t="s">
        <v>214</v>
      </c>
      <c r="BM339" s="230" t="s">
        <v>492</v>
      </c>
    </row>
    <row r="340" s="13" customFormat="1">
      <c r="A340" s="13"/>
      <c r="B340" s="232"/>
      <c r="C340" s="233"/>
      <c r="D340" s="234" t="s">
        <v>150</v>
      </c>
      <c r="E340" s="235" t="s">
        <v>1</v>
      </c>
      <c r="F340" s="236" t="s">
        <v>493</v>
      </c>
      <c r="G340" s="233"/>
      <c r="H340" s="237">
        <v>24.899999999999999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150</v>
      </c>
      <c r="AU340" s="243" t="s">
        <v>86</v>
      </c>
      <c r="AV340" s="13" t="s">
        <v>86</v>
      </c>
      <c r="AW340" s="13" t="s">
        <v>32</v>
      </c>
      <c r="AX340" s="13" t="s">
        <v>76</v>
      </c>
      <c r="AY340" s="243" t="s">
        <v>134</v>
      </c>
    </row>
    <row r="341" s="14" customFormat="1">
      <c r="A341" s="14"/>
      <c r="B341" s="244"/>
      <c r="C341" s="245"/>
      <c r="D341" s="234" t="s">
        <v>150</v>
      </c>
      <c r="E341" s="246" t="s">
        <v>1</v>
      </c>
      <c r="F341" s="247" t="s">
        <v>153</v>
      </c>
      <c r="G341" s="245"/>
      <c r="H341" s="248">
        <v>24.899999999999999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150</v>
      </c>
      <c r="AU341" s="254" t="s">
        <v>86</v>
      </c>
      <c r="AV341" s="14" t="s">
        <v>135</v>
      </c>
      <c r="AW341" s="14" t="s">
        <v>32</v>
      </c>
      <c r="AX341" s="14" t="s">
        <v>76</v>
      </c>
      <c r="AY341" s="254" t="s">
        <v>134</v>
      </c>
    </row>
    <row r="342" s="15" customFormat="1">
      <c r="A342" s="15"/>
      <c r="B342" s="255"/>
      <c r="C342" s="256"/>
      <c r="D342" s="234" t="s">
        <v>150</v>
      </c>
      <c r="E342" s="257" t="s">
        <v>1</v>
      </c>
      <c r="F342" s="258" t="s">
        <v>154</v>
      </c>
      <c r="G342" s="256"/>
      <c r="H342" s="259">
        <v>24.899999999999999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5" t="s">
        <v>150</v>
      </c>
      <c r="AU342" s="265" t="s">
        <v>86</v>
      </c>
      <c r="AV342" s="15" t="s">
        <v>142</v>
      </c>
      <c r="AW342" s="15" t="s">
        <v>32</v>
      </c>
      <c r="AX342" s="15" t="s">
        <v>84</v>
      </c>
      <c r="AY342" s="265" t="s">
        <v>134</v>
      </c>
    </row>
    <row r="343" s="2" customFormat="1" ht="16.5" customHeight="1">
      <c r="A343" s="38"/>
      <c r="B343" s="39"/>
      <c r="C343" s="219" t="s">
        <v>494</v>
      </c>
      <c r="D343" s="219" t="s">
        <v>137</v>
      </c>
      <c r="E343" s="220" t="s">
        <v>495</v>
      </c>
      <c r="F343" s="221" t="s">
        <v>496</v>
      </c>
      <c r="G343" s="222" t="s">
        <v>148</v>
      </c>
      <c r="H343" s="223">
        <v>24.899999999999999</v>
      </c>
      <c r="I343" s="224"/>
      <c r="J343" s="225">
        <f>ROUND(I343*H343,2)</f>
        <v>0</v>
      </c>
      <c r="K343" s="221" t="s">
        <v>141</v>
      </c>
      <c r="L343" s="44"/>
      <c r="M343" s="226" t="s">
        <v>1</v>
      </c>
      <c r="N343" s="227" t="s">
        <v>41</v>
      </c>
      <c r="O343" s="91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0" t="s">
        <v>214</v>
      </c>
      <c r="AT343" s="230" t="s">
        <v>137</v>
      </c>
      <c r="AU343" s="230" t="s">
        <v>86</v>
      </c>
      <c r="AY343" s="17" t="s">
        <v>134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84</v>
      </c>
      <c r="BK343" s="231">
        <f>ROUND(I343*H343,2)</f>
        <v>0</v>
      </c>
      <c r="BL343" s="17" t="s">
        <v>214</v>
      </c>
      <c r="BM343" s="230" t="s">
        <v>497</v>
      </c>
    </row>
    <row r="344" s="2" customFormat="1" ht="24.15" customHeight="1">
      <c r="A344" s="38"/>
      <c r="B344" s="39"/>
      <c r="C344" s="219" t="s">
        <v>498</v>
      </c>
      <c r="D344" s="219" t="s">
        <v>137</v>
      </c>
      <c r="E344" s="220" t="s">
        <v>499</v>
      </c>
      <c r="F344" s="221" t="s">
        <v>500</v>
      </c>
      <c r="G344" s="222" t="s">
        <v>148</v>
      </c>
      <c r="H344" s="223">
        <v>24.899999999999999</v>
      </c>
      <c r="I344" s="224"/>
      <c r="J344" s="225">
        <f>ROUND(I344*H344,2)</f>
        <v>0</v>
      </c>
      <c r="K344" s="221" t="s">
        <v>141</v>
      </c>
      <c r="L344" s="44"/>
      <c r="M344" s="226" t="s">
        <v>1</v>
      </c>
      <c r="N344" s="227" t="s">
        <v>41</v>
      </c>
      <c r="O344" s="91"/>
      <c r="P344" s="228">
        <f>O344*H344</f>
        <v>0</v>
      </c>
      <c r="Q344" s="228">
        <v>3.0000000000000001E-05</v>
      </c>
      <c r="R344" s="228">
        <f>Q344*H344</f>
        <v>0.00074699999999999994</v>
      </c>
      <c r="S344" s="228">
        <v>0</v>
      </c>
      <c r="T344" s="229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0" t="s">
        <v>214</v>
      </c>
      <c r="AT344" s="230" t="s">
        <v>137</v>
      </c>
      <c r="AU344" s="230" t="s">
        <v>86</v>
      </c>
      <c r="AY344" s="17" t="s">
        <v>134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7" t="s">
        <v>84</v>
      </c>
      <c r="BK344" s="231">
        <f>ROUND(I344*H344,2)</f>
        <v>0</v>
      </c>
      <c r="BL344" s="17" t="s">
        <v>214</v>
      </c>
      <c r="BM344" s="230" t="s">
        <v>501</v>
      </c>
    </row>
    <row r="345" s="2" customFormat="1" ht="33" customHeight="1">
      <c r="A345" s="38"/>
      <c r="B345" s="39"/>
      <c r="C345" s="219" t="s">
        <v>502</v>
      </c>
      <c r="D345" s="219" t="s">
        <v>137</v>
      </c>
      <c r="E345" s="220" t="s">
        <v>503</v>
      </c>
      <c r="F345" s="221" t="s">
        <v>504</v>
      </c>
      <c r="G345" s="222" t="s">
        <v>148</v>
      </c>
      <c r="H345" s="223">
        <v>24.899999999999999</v>
      </c>
      <c r="I345" s="224"/>
      <c r="J345" s="225">
        <f>ROUND(I345*H345,2)</f>
        <v>0</v>
      </c>
      <c r="K345" s="221" t="s">
        <v>141</v>
      </c>
      <c r="L345" s="44"/>
      <c r="M345" s="226" t="s">
        <v>1</v>
      </c>
      <c r="N345" s="227" t="s">
        <v>41</v>
      </c>
      <c r="O345" s="91"/>
      <c r="P345" s="228">
        <f>O345*H345</f>
        <v>0</v>
      </c>
      <c r="Q345" s="228">
        <v>0.0045500000000000002</v>
      </c>
      <c r="R345" s="228">
        <f>Q345*H345</f>
        <v>0.11329499999999999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214</v>
      </c>
      <c r="AT345" s="230" t="s">
        <v>137</v>
      </c>
      <c r="AU345" s="230" t="s">
        <v>86</v>
      </c>
      <c r="AY345" s="17" t="s">
        <v>134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84</v>
      </c>
      <c r="BK345" s="231">
        <f>ROUND(I345*H345,2)</f>
        <v>0</v>
      </c>
      <c r="BL345" s="17" t="s">
        <v>214</v>
      </c>
      <c r="BM345" s="230" t="s">
        <v>505</v>
      </c>
    </row>
    <row r="346" s="2" customFormat="1" ht="24.15" customHeight="1">
      <c r="A346" s="38"/>
      <c r="B346" s="39"/>
      <c r="C346" s="219" t="s">
        <v>506</v>
      </c>
      <c r="D346" s="219" t="s">
        <v>137</v>
      </c>
      <c r="E346" s="220" t="s">
        <v>507</v>
      </c>
      <c r="F346" s="221" t="s">
        <v>508</v>
      </c>
      <c r="G346" s="222" t="s">
        <v>148</v>
      </c>
      <c r="H346" s="223">
        <v>24.800000000000001</v>
      </c>
      <c r="I346" s="224"/>
      <c r="J346" s="225">
        <f>ROUND(I346*H346,2)</f>
        <v>0</v>
      </c>
      <c r="K346" s="221" t="s">
        <v>141</v>
      </c>
      <c r="L346" s="44"/>
      <c r="M346" s="226" t="s">
        <v>1</v>
      </c>
      <c r="N346" s="227" t="s">
        <v>41</v>
      </c>
      <c r="O346" s="91"/>
      <c r="P346" s="228">
        <f>O346*H346</f>
        <v>0</v>
      </c>
      <c r="Q346" s="228">
        <v>0</v>
      </c>
      <c r="R346" s="228">
        <f>Q346*H346</f>
        <v>0</v>
      </c>
      <c r="S346" s="228">
        <v>0.0025000000000000001</v>
      </c>
      <c r="T346" s="229">
        <f>S346*H346</f>
        <v>0.062000000000000006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0" t="s">
        <v>214</v>
      </c>
      <c r="AT346" s="230" t="s">
        <v>137</v>
      </c>
      <c r="AU346" s="230" t="s">
        <v>86</v>
      </c>
      <c r="AY346" s="17" t="s">
        <v>134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7" t="s">
        <v>84</v>
      </c>
      <c r="BK346" s="231">
        <f>ROUND(I346*H346,2)</f>
        <v>0</v>
      </c>
      <c r="BL346" s="17" t="s">
        <v>214</v>
      </c>
      <c r="BM346" s="230" t="s">
        <v>509</v>
      </c>
    </row>
    <row r="347" s="13" customFormat="1">
      <c r="A347" s="13"/>
      <c r="B347" s="232"/>
      <c r="C347" s="233"/>
      <c r="D347" s="234" t="s">
        <v>150</v>
      </c>
      <c r="E347" s="235" t="s">
        <v>1</v>
      </c>
      <c r="F347" s="236" t="s">
        <v>510</v>
      </c>
      <c r="G347" s="233"/>
      <c r="H347" s="237">
        <v>24.800000000000001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150</v>
      </c>
      <c r="AU347" s="243" t="s">
        <v>86</v>
      </c>
      <c r="AV347" s="13" t="s">
        <v>86</v>
      </c>
      <c r="AW347" s="13" t="s">
        <v>32</v>
      </c>
      <c r="AX347" s="13" t="s">
        <v>76</v>
      </c>
      <c r="AY347" s="243" t="s">
        <v>134</v>
      </c>
    </row>
    <row r="348" s="14" customFormat="1">
      <c r="A348" s="14"/>
      <c r="B348" s="244"/>
      <c r="C348" s="245"/>
      <c r="D348" s="234" t="s">
        <v>150</v>
      </c>
      <c r="E348" s="246" t="s">
        <v>1</v>
      </c>
      <c r="F348" s="247" t="s">
        <v>153</v>
      </c>
      <c r="G348" s="245"/>
      <c r="H348" s="248">
        <v>24.800000000000001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150</v>
      </c>
      <c r="AU348" s="254" t="s">
        <v>86</v>
      </c>
      <c r="AV348" s="14" t="s">
        <v>135</v>
      </c>
      <c r="AW348" s="14" t="s">
        <v>32</v>
      </c>
      <c r="AX348" s="14" t="s">
        <v>76</v>
      </c>
      <c r="AY348" s="254" t="s">
        <v>134</v>
      </c>
    </row>
    <row r="349" s="15" customFormat="1">
      <c r="A349" s="15"/>
      <c r="B349" s="255"/>
      <c r="C349" s="256"/>
      <c r="D349" s="234" t="s">
        <v>150</v>
      </c>
      <c r="E349" s="257" t="s">
        <v>1</v>
      </c>
      <c r="F349" s="258" t="s">
        <v>154</v>
      </c>
      <c r="G349" s="256"/>
      <c r="H349" s="259">
        <v>24.800000000000001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5" t="s">
        <v>150</v>
      </c>
      <c r="AU349" s="265" t="s">
        <v>86</v>
      </c>
      <c r="AV349" s="15" t="s">
        <v>142</v>
      </c>
      <c r="AW349" s="15" t="s">
        <v>32</v>
      </c>
      <c r="AX349" s="15" t="s">
        <v>84</v>
      </c>
      <c r="AY349" s="265" t="s">
        <v>134</v>
      </c>
    </row>
    <row r="350" s="2" customFormat="1" ht="21.75" customHeight="1">
      <c r="A350" s="38"/>
      <c r="B350" s="39"/>
      <c r="C350" s="219" t="s">
        <v>511</v>
      </c>
      <c r="D350" s="219" t="s">
        <v>137</v>
      </c>
      <c r="E350" s="220" t="s">
        <v>512</v>
      </c>
      <c r="F350" s="221" t="s">
        <v>513</v>
      </c>
      <c r="G350" s="222" t="s">
        <v>148</v>
      </c>
      <c r="H350" s="223">
        <v>24.899999999999999</v>
      </c>
      <c r="I350" s="224"/>
      <c r="J350" s="225">
        <f>ROUND(I350*H350,2)</f>
        <v>0</v>
      </c>
      <c r="K350" s="221" t="s">
        <v>141</v>
      </c>
      <c r="L350" s="44"/>
      <c r="M350" s="226" t="s">
        <v>1</v>
      </c>
      <c r="N350" s="227" t="s">
        <v>41</v>
      </c>
      <c r="O350" s="91"/>
      <c r="P350" s="228">
        <f>O350*H350</f>
        <v>0</v>
      </c>
      <c r="Q350" s="228">
        <v>0.00029999999999999997</v>
      </c>
      <c r="R350" s="228">
        <f>Q350*H350</f>
        <v>0.0074699999999999992</v>
      </c>
      <c r="S350" s="228">
        <v>0</v>
      </c>
      <c r="T350" s="22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0" t="s">
        <v>214</v>
      </c>
      <c r="AT350" s="230" t="s">
        <v>137</v>
      </c>
      <c r="AU350" s="230" t="s">
        <v>86</v>
      </c>
      <c r="AY350" s="17" t="s">
        <v>134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7" t="s">
        <v>84</v>
      </c>
      <c r="BK350" s="231">
        <f>ROUND(I350*H350,2)</f>
        <v>0</v>
      </c>
      <c r="BL350" s="17" t="s">
        <v>214</v>
      </c>
      <c r="BM350" s="230" t="s">
        <v>514</v>
      </c>
    </row>
    <row r="351" s="2" customFormat="1" ht="16.5" customHeight="1">
      <c r="A351" s="38"/>
      <c r="B351" s="39"/>
      <c r="C351" s="266" t="s">
        <v>515</v>
      </c>
      <c r="D351" s="266" t="s">
        <v>165</v>
      </c>
      <c r="E351" s="267" t="s">
        <v>516</v>
      </c>
      <c r="F351" s="268" t="s">
        <v>517</v>
      </c>
      <c r="G351" s="269" t="s">
        <v>148</v>
      </c>
      <c r="H351" s="270">
        <v>27.390000000000001</v>
      </c>
      <c r="I351" s="271"/>
      <c r="J351" s="272">
        <f>ROUND(I351*H351,2)</f>
        <v>0</v>
      </c>
      <c r="K351" s="268" t="s">
        <v>1</v>
      </c>
      <c r="L351" s="273"/>
      <c r="M351" s="274" t="s">
        <v>1</v>
      </c>
      <c r="N351" s="275" t="s">
        <v>41</v>
      </c>
      <c r="O351" s="91"/>
      <c r="P351" s="228">
        <f>O351*H351</f>
        <v>0</v>
      </c>
      <c r="Q351" s="228">
        <v>0.0036800000000000001</v>
      </c>
      <c r="R351" s="228">
        <f>Q351*H351</f>
        <v>0.1007952</v>
      </c>
      <c r="S351" s="228">
        <v>0</v>
      </c>
      <c r="T351" s="22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0" t="s">
        <v>306</v>
      </c>
      <c r="AT351" s="230" t="s">
        <v>165</v>
      </c>
      <c r="AU351" s="230" t="s">
        <v>86</v>
      </c>
      <c r="AY351" s="17" t="s">
        <v>134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84</v>
      </c>
      <c r="BK351" s="231">
        <f>ROUND(I351*H351,2)</f>
        <v>0</v>
      </c>
      <c r="BL351" s="17" t="s">
        <v>214</v>
      </c>
      <c r="BM351" s="230" t="s">
        <v>518</v>
      </c>
    </row>
    <row r="352" s="13" customFormat="1">
      <c r="A352" s="13"/>
      <c r="B352" s="232"/>
      <c r="C352" s="233"/>
      <c r="D352" s="234" t="s">
        <v>150</v>
      </c>
      <c r="E352" s="233"/>
      <c r="F352" s="236" t="s">
        <v>519</v>
      </c>
      <c r="G352" s="233"/>
      <c r="H352" s="237">
        <v>27.390000000000001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150</v>
      </c>
      <c r="AU352" s="243" t="s">
        <v>86</v>
      </c>
      <c r="AV352" s="13" t="s">
        <v>86</v>
      </c>
      <c r="AW352" s="13" t="s">
        <v>4</v>
      </c>
      <c r="AX352" s="13" t="s">
        <v>84</v>
      </c>
      <c r="AY352" s="243" t="s">
        <v>134</v>
      </c>
    </row>
    <row r="353" s="2" customFormat="1" ht="21.75" customHeight="1">
      <c r="A353" s="38"/>
      <c r="B353" s="39"/>
      <c r="C353" s="219" t="s">
        <v>520</v>
      </c>
      <c r="D353" s="219" t="s">
        <v>137</v>
      </c>
      <c r="E353" s="220" t="s">
        <v>521</v>
      </c>
      <c r="F353" s="221" t="s">
        <v>522</v>
      </c>
      <c r="G353" s="222" t="s">
        <v>196</v>
      </c>
      <c r="H353" s="223">
        <v>19.699999999999999</v>
      </c>
      <c r="I353" s="224"/>
      <c r="J353" s="225">
        <f>ROUND(I353*H353,2)</f>
        <v>0</v>
      </c>
      <c r="K353" s="221" t="s">
        <v>141</v>
      </c>
      <c r="L353" s="44"/>
      <c r="M353" s="226" t="s">
        <v>1</v>
      </c>
      <c r="N353" s="227" t="s">
        <v>41</v>
      </c>
      <c r="O353" s="91"/>
      <c r="P353" s="228">
        <f>O353*H353</f>
        <v>0</v>
      </c>
      <c r="Q353" s="228">
        <v>0</v>
      </c>
      <c r="R353" s="228">
        <f>Q353*H353</f>
        <v>0</v>
      </c>
      <c r="S353" s="228">
        <v>0.00029999999999999997</v>
      </c>
      <c r="T353" s="229">
        <f>S353*H353</f>
        <v>0.0059099999999999995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0" t="s">
        <v>214</v>
      </c>
      <c r="AT353" s="230" t="s">
        <v>137</v>
      </c>
      <c r="AU353" s="230" t="s">
        <v>86</v>
      </c>
      <c r="AY353" s="17" t="s">
        <v>134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84</v>
      </c>
      <c r="BK353" s="231">
        <f>ROUND(I353*H353,2)</f>
        <v>0</v>
      </c>
      <c r="BL353" s="17" t="s">
        <v>214</v>
      </c>
      <c r="BM353" s="230" t="s">
        <v>523</v>
      </c>
    </row>
    <row r="354" s="13" customFormat="1">
      <c r="A354" s="13"/>
      <c r="B354" s="232"/>
      <c r="C354" s="233"/>
      <c r="D354" s="234" t="s">
        <v>150</v>
      </c>
      <c r="E354" s="235" t="s">
        <v>1</v>
      </c>
      <c r="F354" s="236" t="s">
        <v>524</v>
      </c>
      <c r="G354" s="233"/>
      <c r="H354" s="237">
        <v>19.699999999999999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150</v>
      </c>
      <c r="AU354" s="243" t="s">
        <v>86</v>
      </c>
      <c r="AV354" s="13" t="s">
        <v>86</v>
      </c>
      <c r="AW354" s="13" t="s">
        <v>32</v>
      </c>
      <c r="AX354" s="13" t="s">
        <v>76</v>
      </c>
      <c r="AY354" s="243" t="s">
        <v>134</v>
      </c>
    </row>
    <row r="355" s="14" customFormat="1">
      <c r="A355" s="14"/>
      <c r="B355" s="244"/>
      <c r="C355" s="245"/>
      <c r="D355" s="234" t="s">
        <v>150</v>
      </c>
      <c r="E355" s="246" t="s">
        <v>1</v>
      </c>
      <c r="F355" s="247" t="s">
        <v>153</v>
      </c>
      <c r="G355" s="245"/>
      <c r="H355" s="248">
        <v>19.699999999999999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150</v>
      </c>
      <c r="AU355" s="254" t="s">
        <v>86</v>
      </c>
      <c r="AV355" s="14" t="s">
        <v>135</v>
      </c>
      <c r="AW355" s="14" t="s">
        <v>32</v>
      </c>
      <c r="AX355" s="14" t="s">
        <v>76</v>
      </c>
      <c r="AY355" s="254" t="s">
        <v>134</v>
      </c>
    </row>
    <row r="356" s="15" customFormat="1">
      <c r="A356" s="15"/>
      <c r="B356" s="255"/>
      <c r="C356" s="256"/>
      <c r="D356" s="234" t="s">
        <v>150</v>
      </c>
      <c r="E356" s="257" t="s">
        <v>1</v>
      </c>
      <c r="F356" s="258" t="s">
        <v>154</v>
      </c>
      <c r="G356" s="256"/>
      <c r="H356" s="259">
        <v>19.699999999999999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150</v>
      </c>
      <c r="AU356" s="265" t="s">
        <v>86</v>
      </c>
      <c r="AV356" s="15" t="s">
        <v>142</v>
      </c>
      <c r="AW356" s="15" t="s">
        <v>32</v>
      </c>
      <c r="AX356" s="15" t="s">
        <v>84</v>
      </c>
      <c r="AY356" s="265" t="s">
        <v>134</v>
      </c>
    </row>
    <row r="357" s="2" customFormat="1" ht="16.5" customHeight="1">
      <c r="A357" s="38"/>
      <c r="B357" s="39"/>
      <c r="C357" s="219" t="s">
        <v>525</v>
      </c>
      <c r="D357" s="219" t="s">
        <v>137</v>
      </c>
      <c r="E357" s="220" t="s">
        <v>526</v>
      </c>
      <c r="F357" s="221" t="s">
        <v>527</v>
      </c>
      <c r="G357" s="222" t="s">
        <v>196</v>
      </c>
      <c r="H357" s="223">
        <v>19.100000000000001</v>
      </c>
      <c r="I357" s="224"/>
      <c r="J357" s="225">
        <f>ROUND(I357*H357,2)</f>
        <v>0</v>
      </c>
      <c r="K357" s="221" t="s">
        <v>141</v>
      </c>
      <c r="L357" s="44"/>
      <c r="M357" s="226" t="s">
        <v>1</v>
      </c>
      <c r="N357" s="227" t="s">
        <v>41</v>
      </c>
      <c r="O357" s="91"/>
      <c r="P357" s="228">
        <f>O357*H357</f>
        <v>0</v>
      </c>
      <c r="Q357" s="228">
        <v>1.0000000000000001E-05</v>
      </c>
      <c r="R357" s="228">
        <f>Q357*H357</f>
        <v>0.00019100000000000004</v>
      </c>
      <c r="S357" s="228">
        <v>0</v>
      </c>
      <c r="T357" s="229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0" t="s">
        <v>214</v>
      </c>
      <c r="AT357" s="230" t="s">
        <v>137</v>
      </c>
      <c r="AU357" s="230" t="s">
        <v>86</v>
      </c>
      <c r="AY357" s="17" t="s">
        <v>134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7" t="s">
        <v>84</v>
      </c>
      <c r="BK357" s="231">
        <f>ROUND(I357*H357,2)</f>
        <v>0</v>
      </c>
      <c r="BL357" s="17" t="s">
        <v>214</v>
      </c>
      <c r="BM357" s="230" t="s">
        <v>528</v>
      </c>
    </row>
    <row r="358" s="13" customFormat="1">
      <c r="A358" s="13"/>
      <c r="B358" s="232"/>
      <c r="C358" s="233"/>
      <c r="D358" s="234" t="s">
        <v>150</v>
      </c>
      <c r="E358" s="235" t="s">
        <v>1</v>
      </c>
      <c r="F358" s="236" t="s">
        <v>529</v>
      </c>
      <c r="G358" s="233"/>
      <c r="H358" s="237">
        <v>19.100000000000001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150</v>
      </c>
      <c r="AU358" s="243" t="s">
        <v>86</v>
      </c>
      <c r="AV358" s="13" t="s">
        <v>86</v>
      </c>
      <c r="AW358" s="13" t="s">
        <v>32</v>
      </c>
      <c r="AX358" s="13" t="s">
        <v>76</v>
      </c>
      <c r="AY358" s="243" t="s">
        <v>134</v>
      </c>
    </row>
    <row r="359" s="14" customFormat="1">
      <c r="A359" s="14"/>
      <c r="B359" s="244"/>
      <c r="C359" s="245"/>
      <c r="D359" s="234" t="s">
        <v>150</v>
      </c>
      <c r="E359" s="246" t="s">
        <v>1</v>
      </c>
      <c r="F359" s="247" t="s">
        <v>153</v>
      </c>
      <c r="G359" s="245"/>
      <c r="H359" s="248">
        <v>19.100000000000001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150</v>
      </c>
      <c r="AU359" s="254" t="s">
        <v>86</v>
      </c>
      <c r="AV359" s="14" t="s">
        <v>135</v>
      </c>
      <c r="AW359" s="14" t="s">
        <v>32</v>
      </c>
      <c r="AX359" s="14" t="s">
        <v>76</v>
      </c>
      <c r="AY359" s="254" t="s">
        <v>134</v>
      </c>
    </row>
    <row r="360" s="15" customFormat="1">
      <c r="A360" s="15"/>
      <c r="B360" s="255"/>
      <c r="C360" s="256"/>
      <c r="D360" s="234" t="s">
        <v>150</v>
      </c>
      <c r="E360" s="257" t="s">
        <v>1</v>
      </c>
      <c r="F360" s="258" t="s">
        <v>154</v>
      </c>
      <c r="G360" s="256"/>
      <c r="H360" s="259">
        <v>19.100000000000001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5" t="s">
        <v>150</v>
      </c>
      <c r="AU360" s="265" t="s">
        <v>86</v>
      </c>
      <c r="AV360" s="15" t="s">
        <v>142</v>
      </c>
      <c r="AW360" s="15" t="s">
        <v>32</v>
      </c>
      <c r="AX360" s="15" t="s">
        <v>84</v>
      </c>
      <c r="AY360" s="265" t="s">
        <v>134</v>
      </c>
    </row>
    <row r="361" s="2" customFormat="1" ht="16.5" customHeight="1">
      <c r="A361" s="38"/>
      <c r="B361" s="39"/>
      <c r="C361" s="266" t="s">
        <v>530</v>
      </c>
      <c r="D361" s="266" t="s">
        <v>165</v>
      </c>
      <c r="E361" s="267" t="s">
        <v>531</v>
      </c>
      <c r="F361" s="268" t="s">
        <v>532</v>
      </c>
      <c r="G361" s="269" t="s">
        <v>196</v>
      </c>
      <c r="H361" s="270">
        <v>19.481999999999999</v>
      </c>
      <c r="I361" s="271"/>
      <c r="J361" s="272">
        <f>ROUND(I361*H361,2)</f>
        <v>0</v>
      </c>
      <c r="K361" s="268" t="s">
        <v>141</v>
      </c>
      <c r="L361" s="273"/>
      <c r="M361" s="274" t="s">
        <v>1</v>
      </c>
      <c r="N361" s="275" t="s">
        <v>41</v>
      </c>
      <c r="O361" s="91"/>
      <c r="P361" s="228">
        <f>O361*H361</f>
        <v>0</v>
      </c>
      <c r="Q361" s="228">
        <v>0.00027999999999999998</v>
      </c>
      <c r="R361" s="228">
        <f>Q361*H361</f>
        <v>0.0054549599999999992</v>
      </c>
      <c r="S361" s="228">
        <v>0</v>
      </c>
      <c r="T361" s="22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0" t="s">
        <v>306</v>
      </c>
      <c r="AT361" s="230" t="s">
        <v>165</v>
      </c>
      <c r="AU361" s="230" t="s">
        <v>86</v>
      </c>
      <c r="AY361" s="17" t="s">
        <v>134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84</v>
      </c>
      <c r="BK361" s="231">
        <f>ROUND(I361*H361,2)</f>
        <v>0</v>
      </c>
      <c r="BL361" s="17" t="s">
        <v>214</v>
      </c>
      <c r="BM361" s="230" t="s">
        <v>533</v>
      </c>
    </row>
    <row r="362" s="13" customFormat="1">
      <c r="A362" s="13"/>
      <c r="B362" s="232"/>
      <c r="C362" s="233"/>
      <c r="D362" s="234" t="s">
        <v>150</v>
      </c>
      <c r="E362" s="233"/>
      <c r="F362" s="236" t="s">
        <v>534</v>
      </c>
      <c r="G362" s="233"/>
      <c r="H362" s="237">
        <v>19.481999999999999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150</v>
      </c>
      <c r="AU362" s="243" t="s">
        <v>86</v>
      </c>
      <c r="AV362" s="13" t="s">
        <v>86</v>
      </c>
      <c r="AW362" s="13" t="s">
        <v>4</v>
      </c>
      <c r="AX362" s="13" t="s">
        <v>84</v>
      </c>
      <c r="AY362" s="243" t="s">
        <v>134</v>
      </c>
    </row>
    <row r="363" s="2" customFormat="1" ht="16.5" customHeight="1">
      <c r="A363" s="38"/>
      <c r="B363" s="39"/>
      <c r="C363" s="219" t="s">
        <v>535</v>
      </c>
      <c r="D363" s="219" t="s">
        <v>137</v>
      </c>
      <c r="E363" s="220" t="s">
        <v>536</v>
      </c>
      <c r="F363" s="221" t="s">
        <v>537</v>
      </c>
      <c r="G363" s="222" t="s">
        <v>196</v>
      </c>
      <c r="H363" s="223">
        <v>19.100000000000001</v>
      </c>
      <c r="I363" s="224"/>
      <c r="J363" s="225">
        <f>ROUND(I363*H363,2)</f>
        <v>0</v>
      </c>
      <c r="K363" s="221" t="s">
        <v>141</v>
      </c>
      <c r="L363" s="44"/>
      <c r="M363" s="226" t="s">
        <v>1</v>
      </c>
      <c r="N363" s="227" t="s">
        <v>41</v>
      </c>
      <c r="O363" s="91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0" t="s">
        <v>214</v>
      </c>
      <c r="AT363" s="230" t="s">
        <v>137</v>
      </c>
      <c r="AU363" s="230" t="s">
        <v>86</v>
      </c>
      <c r="AY363" s="17" t="s">
        <v>134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84</v>
      </c>
      <c r="BK363" s="231">
        <f>ROUND(I363*H363,2)</f>
        <v>0</v>
      </c>
      <c r="BL363" s="17" t="s">
        <v>214</v>
      </c>
      <c r="BM363" s="230" t="s">
        <v>538</v>
      </c>
    </row>
    <row r="364" s="2" customFormat="1" ht="16.5" customHeight="1">
      <c r="A364" s="38"/>
      <c r="B364" s="39"/>
      <c r="C364" s="266" t="s">
        <v>539</v>
      </c>
      <c r="D364" s="266" t="s">
        <v>165</v>
      </c>
      <c r="E364" s="267" t="s">
        <v>516</v>
      </c>
      <c r="F364" s="268" t="s">
        <v>517</v>
      </c>
      <c r="G364" s="269" t="s">
        <v>148</v>
      </c>
      <c r="H364" s="270">
        <v>2.101</v>
      </c>
      <c r="I364" s="271"/>
      <c r="J364" s="272">
        <f>ROUND(I364*H364,2)</f>
        <v>0</v>
      </c>
      <c r="K364" s="268" t="s">
        <v>1</v>
      </c>
      <c r="L364" s="273"/>
      <c r="M364" s="274" t="s">
        <v>1</v>
      </c>
      <c r="N364" s="275" t="s">
        <v>41</v>
      </c>
      <c r="O364" s="91"/>
      <c r="P364" s="228">
        <f>O364*H364</f>
        <v>0</v>
      </c>
      <c r="Q364" s="228">
        <v>0.0036800000000000001</v>
      </c>
      <c r="R364" s="228">
        <f>Q364*H364</f>
        <v>0.0077316800000000003</v>
      </c>
      <c r="S364" s="228">
        <v>0</v>
      </c>
      <c r="T364" s="229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0" t="s">
        <v>306</v>
      </c>
      <c r="AT364" s="230" t="s">
        <v>165</v>
      </c>
      <c r="AU364" s="230" t="s">
        <v>86</v>
      </c>
      <c r="AY364" s="17" t="s">
        <v>134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7" t="s">
        <v>84</v>
      </c>
      <c r="BK364" s="231">
        <f>ROUND(I364*H364,2)</f>
        <v>0</v>
      </c>
      <c r="BL364" s="17" t="s">
        <v>214</v>
      </c>
      <c r="BM364" s="230" t="s">
        <v>540</v>
      </c>
    </row>
    <row r="365" s="13" customFormat="1">
      <c r="A365" s="13"/>
      <c r="B365" s="232"/>
      <c r="C365" s="233"/>
      <c r="D365" s="234" t="s">
        <v>150</v>
      </c>
      <c r="E365" s="235" t="s">
        <v>1</v>
      </c>
      <c r="F365" s="236" t="s">
        <v>541</v>
      </c>
      <c r="G365" s="233"/>
      <c r="H365" s="237">
        <v>19.100000000000001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150</v>
      </c>
      <c r="AU365" s="243" t="s">
        <v>86</v>
      </c>
      <c r="AV365" s="13" t="s">
        <v>86</v>
      </c>
      <c r="AW365" s="13" t="s">
        <v>32</v>
      </c>
      <c r="AX365" s="13" t="s">
        <v>84</v>
      </c>
      <c r="AY365" s="243" t="s">
        <v>134</v>
      </c>
    </row>
    <row r="366" s="13" customFormat="1">
      <c r="A366" s="13"/>
      <c r="B366" s="232"/>
      <c r="C366" s="233"/>
      <c r="D366" s="234" t="s">
        <v>150</v>
      </c>
      <c r="E366" s="233"/>
      <c r="F366" s="236" t="s">
        <v>542</v>
      </c>
      <c r="G366" s="233"/>
      <c r="H366" s="237">
        <v>2.101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150</v>
      </c>
      <c r="AU366" s="243" t="s">
        <v>86</v>
      </c>
      <c r="AV366" s="13" t="s">
        <v>86</v>
      </c>
      <c r="AW366" s="13" t="s">
        <v>4</v>
      </c>
      <c r="AX366" s="13" t="s">
        <v>84</v>
      </c>
      <c r="AY366" s="243" t="s">
        <v>134</v>
      </c>
    </row>
    <row r="367" s="2" customFormat="1" ht="16.5" customHeight="1">
      <c r="A367" s="38"/>
      <c r="B367" s="39"/>
      <c r="C367" s="219" t="s">
        <v>543</v>
      </c>
      <c r="D367" s="219" t="s">
        <v>137</v>
      </c>
      <c r="E367" s="220" t="s">
        <v>544</v>
      </c>
      <c r="F367" s="221" t="s">
        <v>545</v>
      </c>
      <c r="G367" s="222" t="s">
        <v>196</v>
      </c>
      <c r="H367" s="223">
        <v>19.100000000000001</v>
      </c>
      <c r="I367" s="224"/>
      <c r="J367" s="225">
        <f>ROUND(I367*H367,2)</f>
        <v>0</v>
      </c>
      <c r="K367" s="221" t="s">
        <v>141</v>
      </c>
      <c r="L367" s="44"/>
      <c r="M367" s="226" t="s">
        <v>1</v>
      </c>
      <c r="N367" s="227" t="s">
        <v>41</v>
      </c>
      <c r="O367" s="91"/>
      <c r="P367" s="228">
        <f>O367*H367</f>
        <v>0</v>
      </c>
      <c r="Q367" s="228">
        <v>3.0000000000000001E-05</v>
      </c>
      <c r="R367" s="228">
        <f>Q367*H367</f>
        <v>0.00057300000000000005</v>
      </c>
      <c r="S367" s="228">
        <v>0</v>
      </c>
      <c r="T367" s="229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0" t="s">
        <v>214</v>
      </c>
      <c r="AT367" s="230" t="s">
        <v>137</v>
      </c>
      <c r="AU367" s="230" t="s">
        <v>86</v>
      </c>
      <c r="AY367" s="17" t="s">
        <v>134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7" t="s">
        <v>84</v>
      </c>
      <c r="BK367" s="231">
        <f>ROUND(I367*H367,2)</f>
        <v>0</v>
      </c>
      <c r="BL367" s="17" t="s">
        <v>214</v>
      </c>
      <c r="BM367" s="230" t="s">
        <v>546</v>
      </c>
    </row>
    <row r="368" s="2" customFormat="1" ht="24.15" customHeight="1">
      <c r="A368" s="38"/>
      <c r="B368" s="39"/>
      <c r="C368" s="219" t="s">
        <v>547</v>
      </c>
      <c r="D368" s="219" t="s">
        <v>137</v>
      </c>
      <c r="E368" s="220" t="s">
        <v>548</v>
      </c>
      <c r="F368" s="221" t="s">
        <v>549</v>
      </c>
      <c r="G368" s="222" t="s">
        <v>148</v>
      </c>
      <c r="H368" s="223">
        <v>26.809999999999999</v>
      </c>
      <c r="I368" s="224"/>
      <c r="J368" s="225">
        <f>ROUND(I368*H368,2)</f>
        <v>0</v>
      </c>
      <c r="K368" s="221" t="s">
        <v>141</v>
      </c>
      <c r="L368" s="44"/>
      <c r="M368" s="226" t="s">
        <v>1</v>
      </c>
      <c r="N368" s="227" t="s">
        <v>41</v>
      </c>
      <c r="O368" s="91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0" t="s">
        <v>214</v>
      </c>
      <c r="AT368" s="230" t="s">
        <v>137</v>
      </c>
      <c r="AU368" s="230" t="s">
        <v>86</v>
      </c>
      <c r="AY368" s="17" t="s">
        <v>134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7" t="s">
        <v>84</v>
      </c>
      <c r="BK368" s="231">
        <f>ROUND(I368*H368,2)</f>
        <v>0</v>
      </c>
      <c r="BL368" s="17" t="s">
        <v>214</v>
      </c>
      <c r="BM368" s="230" t="s">
        <v>550</v>
      </c>
    </row>
    <row r="369" s="13" customFormat="1">
      <c r="A369" s="13"/>
      <c r="B369" s="232"/>
      <c r="C369" s="233"/>
      <c r="D369" s="234" t="s">
        <v>150</v>
      </c>
      <c r="E369" s="235" t="s">
        <v>1</v>
      </c>
      <c r="F369" s="236" t="s">
        <v>551</v>
      </c>
      <c r="G369" s="233"/>
      <c r="H369" s="237">
        <v>26.809999999999999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150</v>
      </c>
      <c r="AU369" s="243" t="s">
        <v>86</v>
      </c>
      <c r="AV369" s="13" t="s">
        <v>86</v>
      </c>
      <c r="AW369" s="13" t="s">
        <v>32</v>
      </c>
      <c r="AX369" s="13" t="s">
        <v>76</v>
      </c>
      <c r="AY369" s="243" t="s">
        <v>134</v>
      </c>
    </row>
    <row r="370" s="14" customFormat="1">
      <c r="A370" s="14"/>
      <c r="B370" s="244"/>
      <c r="C370" s="245"/>
      <c r="D370" s="234" t="s">
        <v>150</v>
      </c>
      <c r="E370" s="246" t="s">
        <v>1</v>
      </c>
      <c r="F370" s="247" t="s">
        <v>153</v>
      </c>
      <c r="G370" s="245"/>
      <c r="H370" s="248">
        <v>26.809999999999999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150</v>
      </c>
      <c r="AU370" s="254" t="s">
        <v>86</v>
      </c>
      <c r="AV370" s="14" t="s">
        <v>135</v>
      </c>
      <c r="AW370" s="14" t="s">
        <v>32</v>
      </c>
      <c r="AX370" s="14" t="s">
        <v>76</v>
      </c>
      <c r="AY370" s="254" t="s">
        <v>134</v>
      </c>
    </row>
    <row r="371" s="15" customFormat="1">
      <c r="A371" s="15"/>
      <c r="B371" s="255"/>
      <c r="C371" s="256"/>
      <c r="D371" s="234" t="s">
        <v>150</v>
      </c>
      <c r="E371" s="257" t="s">
        <v>1</v>
      </c>
      <c r="F371" s="258" t="s">
        <v>154</v>
      </c>
      <c r="G371" s="256"/>
      <c r="H371" s="259">
        <v>26.809999999999999</v>
      </c>
      <c r="I371" s="260"/>
      <c r="J371" s="256"/>
      <c r="K371" s="256"/>
      <c r="L371" s="261"/>
      <c r="M371" s="262"/>
      <c r="N371" s="263"/>
      <c r="O371" s="263"/>
      <c r="P371" s="263"/>
      <c r="Q371" s="263"/>
      <c r="R371" s="263"/>
      <c r="S371" s="263"/>
      <c r="T371" s="26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5" t="s">
        <v>150</v>
      </c>
      <c r="AU371" s="265" t="s">
        <v>86</v>
      </c>
      <c r="AV371" s="15" t="s">
        <v>142</v>
      </c>
      <c r="AW371" s="15" t="s">
        <v>32</v>
      </c>
      <c r="AX371" s="15" t="s">
        <v>84</v>
      </c>
      <c r="AY371" s="265" t="s">
        <v>134</v>
      </c>
    </row>
    <row r="372" s="2" customFormat="1" ht="16.5" customHeight="1">
      <c r="A372" s="38"/>
      <c r="B372" s="39"/>
      <c r="C372" s="219" t="s">
        <v>552</v>
      </c>
      <c r="D372" s="219" t="s">
        <v>137</v>
      </c>
      <c r="E372" s="220" t="s">
        <v>553</v>
      </c>
      <c r="F372" s="221" t="s">
        <v>554</v>
      </c>
      <c r="G372" s="222" t="s">
        <v>148</v>
      </c>
      <c r="H372" s="223">
        <v>26.809999999999999</v>
      </c>
      <c r="I372" s="224"/>
      <c r="J372" s="225">
        <f>ROUND(I372*H372,2)</f>
        <v>0</v>
      </c>
      <c r="K372" s="221" t="s">
        <v>141</v>
      </c>
      <c r="L372" s="44"/>
      <c r="M372" s="226" t="s">
        <v>1</v>
      </c>
      <c r="N372" s="227" t="s">
        <v>41</v>
      </c>
      <c r="O372" s="91"/>
      <c r="P372" s="228">
        <f>O372*H372</f>
        <v>0</v>
      </c>
      <c r="Q372" s="228">
        <v>3.0000000000000001E-05</v>
      </c>
      <c r="R372" s="228">
        <f>Q372*H372</f>
        <v>0.00080429999999999998</v>
      </c>
      <c r="S372" s="228">
        <v>0</v>
      </c>
      <c r="T372" s="22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0" t="s">
        <v>214</v>
      </c>
      <c r="AT372" s="230" t="s">
        <v>137</v>
      </c>
      <c r="AU372" s="230" t="s">
        <v>86</v>
      </c>
      <c r="AY372" s="17" t="s">
        <v>134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84</v>
      </c>
      <c r="BK372" s="231">
        <f>ROUND(I372*H372,2)</f>
        <v>0</v>
      </c>
      <c r="BL372" s="17" t="s">
        <v>214</v>
      </c>
      <c r="BM372" s="230" t="s">
        <v>555</v>
      </c>
    </row>
    <row r="373" s="2" customFormat="1" ht="24.15" customHeight="1">
      <c r="A373" s="38"/>
      <c r="B373" s="39"/>
      <c r="C373" s="219" t="s">
        <v>556</v>
      </c>
      <c r="D373" s="219" t="s">
        <v>137</v>
      </c>
      <c r="E373" s="220" t="s">
        <v>557</v>
      </c>
      <c r="F373" s="221" t="s">
        <v>558</v>
      </c>
      <c r="G373" s="222" t="s">
        <v>302</v>
      </c>
      <c r="H373" s="276"/>
      <c r="I373" s="224"/>
      <c r="J373" s="225">
        <f>ROUND(I373*H373,2)</f>
        <v>0</v>
      </c>
      <c r="K373" s="221" t="s">
        <v>141</v>
      </c>
      <c r="L373" s="44"/>
      <c r="M373" s="226" t="s">
        <v>1</v>
      </c>
      <c r="N373" s="227" t="s">
        <v>41</v>
      </c>
      <c r="O373" s="91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0" t="s">
        <v>214</v>
      </c>
      <c r="AT373" s="230" t="s">
        <v>137</v>
      </c>
      <c r="AU373" s="230" t="s">
        <v>86</v>
      </c>
      <c r="AY373" s="17" t="s">
        <v>134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7" t="s">
        <v>84</v>
      </c>
      <c r="BK373" s="231">
        <f>ROUND(I373*H373,2)</f>
        <v>0</v>
      </c>
      <c r="BL373" s="17" t="s">
        <v>214</v>
      </c>
      <c r="BM373" s="230" t="s">
        <v>559</v>
      </c>
    </row>
    <row r="374" s="12" customFormat="1" ht="22.8" customHeight="1">
      <c r="A374" s="12"/>
      <c r="B374" s="203"/>
      <c r="C374" s="204"/>
      <c r="D374" s="205" t="s">
        <v>75</v>
      </c>
      <c r="E374" s="217" t="s">
        <v>560</v>
      </c>
      <c r="F374" s="217" t="s">
        <v>561</v>
      </c>
      <c r="G374" s="204"/>
      <c r="H374" s="204"/>
      <c r="I374" s="207"/>
      <c r="J374" s="218">
        <f>BK374</f>
        <v>0</v>
      </c>
      <c r="K374" s="204"/>
      <c r="L374" s="209"/>
      <c r="M374" s="210"/>
      <c r="N374" s="211"/>
      <c r="O374" s="211"/>
      <c r="P374" s="212">
        <f>SUM(P375:P385)</f>
        <v>0</v>
      </c>
      <c r="Q374" s="211"/>
      <c r="R374" s="212">
        <f>SUM(R375:R385)</f>
        <v>0.0043352000000000009</v>
      </c>
      <c r="S374" s="211"/>
      <c r="T374" s="213">
        <f>SUM(T375:T385)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4" t="s">
        <v>86</v>
      </c>
      <c r="AT374" s="215" t="s">
        <v>75</v>
      </c>
      <c r="AU374" s="215" t="s">
        <v>84</v>
      </c>
      <c r="AY374" s="214" t="s">
        <v>134</v>
      </c>
      <c r="BK374" s="216">
        <f>SUM(BK375:BK385)</f>
        <v>0</v>
      </c>
    </row>
    <row r="375" s="2" customFormat="1" ht="16.5" customHeight="1">
      <c r="A375" s="38"/>
      <c r="B375" s="39"/>
      <c r="C375" s="219" t="s">
        <v>562</v>
      </c>
      <c r="D375" s="219" t="s">
        <v>137</v>
      </c>
      <c r="E375" s="220" t="s">
        <v>563</v>
      </c>
      <c r="F375" s="221" t="s">
        <v>564</v>
      </c>
      <c r="G375" s="222" t="s">
        <v>148</v>
      </c>
      <c r="H375" s="223">
        <v>1.96</v>
      </c>
      <c r="I375" s="224"/>
      <c r="J375" s="225">
        <f>ROUND(I375*H375,2)</f>
        <v>0</v>
      </c>
      <c r="K375" s="221" t="s">
        <v>141</v>
      </c>
      <c r="L375" s="44"/>
      <c r="M375" s="226" t="s">
        <v>1</v>
      </c>
      <c r="N375" s="227" t="s">
        <v>41</v>
      </c>
      <c r="O375" s="91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0" t="s">
        <v>214</v>
      </c>
      <c r="AT375" s="230" t="s">
        <v>137</v>
      </c>
      <c r="AU375" s="230" t="s">
        <v>86</v>
      </c>
      <c r="AY375" s="17" t="s">
        <v>134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7" t="s">
        <v>84</v>
      </c>
      <c r="BK375" s="231">
        <f>ROUND(I375*H375,2)</f>
        <v>0</v>
      </c>
      <c r="BL375" s="17" t="s">
        <v>214</v>
      </c>
      <c r="BM375" s="230" t="s">
        <v>565</v>
      </c>
    </row>
    <row r="376" s="13" customFormat="1">
      <c r="A376" s="13"/>
      <c r="B376" s="232"/>
      <c r="C376" s="233"/>
      <c r="D376" s="234" t="s">
        <v>150</v>
      </c>
      <c r="E376" s="235" t="s">
        <v>1</v>
      </c>
      <c r="F376" s="236" t="s">
        <v>566</v>
      </c>
      <c r="G376" s="233"/>
      <c r="H376" s="237">
        <v>1.96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150</v>
      </c>
      <c r="AU376" s="243" t="s">
        <v>86</v>
      </c>
      <c r="AV376" s="13" t="s">
        <v>86</v>
      </c>
      <c r="AW376" s="13" t="s">
        <v>32</v>
      </c>
      <c r="AX376" s="13" t="s">
        <v>76</v>
      </c>
      <c r="AY376" s="243" t="s">
        <v>134</v>
      </c>
    </row>
    <row r="377" s="14" customFormat="1">
      <c r="A377" s="14"/>
      <c r="B377" s="244"/>
      <c r="C377" s="245"/>
      <c r="D377" s="234" t="s">
        <v>150</v>
      </c>
      <c r="E377" s="246" t="s">
        <v>1</v>
      </c>
      <c r="F377" s="247" t="s">
        <v>153</v>
      </c>
      <c r="G377" s="245"/>
      <c r="H377" s="248">
        <v>1.96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150</v>
      </c>
      <c r="AU377" s="254" t="s">
        <v>86</v>
      </c>
      <c r="AV377" s="14" t="s">
        <v>135</v>
      </c>
      <c r="AW377" s="14" t="s">
        <v>32</v>
      </c>
      <c r="AX377" s="14" t="s">
        <v>76</v>
      </c>
      <c r="AY377" s="254" t="s">
        <v>134</v>
      </c>
    </row>
    <row r="378" s="15" customFormat="1">
      <c r="A378" s="15"/>
      <c r="B378" s="255"/>
      <c r="C378" s="256"/>
      <c r="D378" s="234" t="s">
        <v>150</v>
      </c>
      <c r="E378" s="257" t="s">
        <v>1</v>
      </c>
      <c r="F378" s="258" t="s">
        <v>154</v>
      </c>
      <c r="G378" s="256"/>
      <c r="H378" s="259">
        <v>1.96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5" t="s">
        <v>150</v>
      </c>
      <c r="AU378" s="265" t="s">
        <v>86</v>
      </c>
      <c r="AV378" s="15" t="s">
        <v>142</v>
      </c>
      <c r="AW378" s="15" t="s">
        <v>32</v>
      </c>
      <c r="AX378" s="15" t="s">
        <v>84</v>
      </c>
      <c r="AY378" s="265" t="s">
        <v>134</v>
      </c>
    </row>
    <row r="379" s="2" customFormat="1" ht="24.15" customHeight="1">
      <c r="A379" s="38"/>
      <c r="B379" s="39"/>
      <c r="C379" s="219" t="s">
        <v>567</v>
      </c>
      <c r="D379" s="219" t="s">
        <v>137</v>
      </c>
      <c r="E379" s="220" t="s">
        <v>568</v>
      </c>
      <c r="F379" s="221" t="s">
        <v>569</v>
      </c>
      <c r="G379" s="222" t="s">
        <v>148</v>
      </c>
      <c r="H379" s="223">
        <v>1.96</v>
      </c>
      <c r="I379" s="224"/>
      <c r="J379" s="225">
        <f>ROUND(I379*H379,2)</f>
        <v>0</v>
      </c>
      <c r="K379" s="221" t="s">
        <v>141</v>
      </c>
      <c r="L379" s="44"/>
      <c r="M379" s="226" t="s">
        <v>1</v>
      </c>
      <c r="N379" s="227" t="s">
        <v>41</v>
      </c>
      <c r="O379" s="91"/>
      <c r="P379" s="228">
        <f>O379*H379</f>
        <v>0</v>
      </c>
      <c r="Q379" s="228">
        <v>0.00012</v>
      </c>
      <c r="R379" s="228">
        <f>Q379*H379</f>
        <v>0.0002352</v>
      </c>
      <c r="S379" s="228">
        <v>0</v>
      </c>
      <c r="T379" s="22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0" t="s">
        <v>214</v>
      </c>
      <c r="AT379" s="230" t="s">
        <v>137</v>
      </c>
      <c r="AU379" s="230" t="s">
        <v>86</v>
      </c>
      <c r="AY379" s="17" t="s">
        <v>134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7" t="s">
        <v>84</v>
      </c>
      <c r="BK379" s="231">
        <f>ROUND(I379*H379,2)</f>
        <v>0</v>
      </c>
      <c r="BL379" s="17" t="s">
        <v>214</v>
      </c>
      <c r="BM379" s="230" t="s">
        <v>570</v>
      </c>
    </row>
    <row r="380" s="2" customFormat="1" ht="16.5" customHeight="1">
      <c r="A380" s="38"/>
      <c r="B380" s="39"/>
      <c r="C380" s="219" t="s">
        <v>571</v>
      </c>
      <c r="D380" s="219" t="s">
        <v>137</v>
      </c>
      <c r="E380" s="220" t="s">
        <v>572</v>
      </c>
      <c r="F380" s="221" t="s">
        <v>573</v>
      </c>
      <c r="G380" s="222" t="s">
        <v>148</v>
      </c>
      <c r="H380" s="223">
        <v>10</v>
      </c>
      <c r="I380" s="224"/>
      <c r="J380" s="225">
        <f>ROUND(I380*H380,2)</f>
        <v>0</v>
      </c>
      <c r="K380" s="221" t="s">
        <v>141</v>
      </c>
      <c r="L380" s="44"/>
      <c r="M380" s="226" t="s">
        <v>1</v>
      </c>
      <c r="N380" s="227" t="s">
        <v>41</v>
      </c>
      <c r="O380" s="91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0" t="s">
        <v>214</v>
      </c>
      <c r="AT380" s="230" t="s">
        <v>137</v>
      </c>
      <c r="AU380" s="230" t="s">
        <v>86</v>
      </c>
      <c r="AY380" s="17" t="s">
        <v>134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7" t="s">
        <v>84</v>
      </c>
      <c r="BK380" s="231">
        <f>ROUND(I380*H380,2)</f>
        <v>0</v>
      </c>
      <c r="BL380" s="17" t="s">
        <v>214</v>
      </c>
      <c r="BM380" s="230" t="s">
        <v>574</v>
      </c>
    </row>
    <row r="381" s="13" customFormat="1">
      <c r="A381" s="13"/>
      <c r="B381" s="232"/>
      <c r="C381" s="233"/>
      <c r="D381" s="234" t="s">
        <v>150</v>
      </c>
      <c r="E381" s="235" t="s">
        <v>1</v>
      </c>
      <c r="F381" s="236" t="s">
        <v>185</v>
      </c>
      <c r="G381" s="233"/>
      <c r="H381" s="237">
        <v>10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150</v>
      </c>
      <c r="AU381" s="243" t="s">
        <v>86</v>
      </c>
      <c r="AV381" s="13" t="s">
        <v>86</v>
      </c>
      <c r="AW381" s="13" t="s">
        <v>32</v>
      </c>
      <c r="AX381" s="13" t="s">
        <v>76</v>
      </c>
      <c r="AY381" s="243" t="s">
        <v>134</v>
      </c>
    </row>
    <row r="382" s="14" customFormat="1">
      <c r="A382" s="14"/>
      <c r="B382" s="244"/>
      <c r="C382" s="245"/>
      <c r="D382" s="234" t="s">
        <v>150</v>
      </c>
      <c r="E382" s="246" t="s">
        <v>1</v>
      </c>
      <c r="F382" s="247" t="s">
        <v>153</v>
      </c>
      <c r="G382" s="245"/>
      <c r="H382" s="248">
        <v>10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150</v>
      </c>
      <c r="AU382" s="254" t="s">
        <v>86</v>
      </c>
      <c r="AV382" s="14" t="s">
        <v>135</v>
      </c>
      <c r="AW382" s="14" t="s">
        <v>32</v>
      </c>
      <c r="AX382" s="14" t="s">
        <v>76</v>
      </c>
      <c r="AY382" s="254" t="s">
        <v>134</v>
      </c>
    </row>
    <row r="383" s="15" customFormat="1">
      <c r="A383" s="15"/>
      <c r="B383" s="255"/>
      <c r="C383" s="256"/>
      <c r="D383" s="234" t="s">
        <v>150</v>
      </c>
      <c r="E383" s="257" t="s">
        <v>1</v>
      </c>
      <c r="F383" s="258" t="s">
        <v>154</v>
      </c>
      <c r="G383" s="256"/>
      <c r="H383" s="259">
        <v>10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5" t="s">
        <v>150</v>
      </c>
      <c r="AU383" s="265" t="s">
        <v>86</v>
      </c>
      <c r="AV383" s="15" t="s">
        <v>142</v>
      </c>
      <c r="AW383" s="15" t="s">
        <v>32</v>
      </c>
      <c r="AX383" s="15" t="s">
        <v>84</v>
      </c>
      <c r="AY383" s="265" t="s">
        <v>134</v>
      </c>
    </row>
    <row r="384" s="2" customFormat="1" ht="24.15" customHeight="1">
      <c r="A384" s="38"/>
      <c r="B384" s="39"/>
      <c r="C384" s="219" t="s">
        <v>575</v>
      </c>
      <c r="D384" s="219" t="s">
        <v>137</v>
      </c>
      <c r="E384" s="220" t="s">
        <v>576</v>
      </c>
      <c r="F384" s="221" t="s">
        <v>577</v>
      </c>
      <c r="G384" s="222" t="s">
        <v>148</v>
      </c>
      <c r="H384" s="223">
        <v>10</v>
      </c>
      <c r="I384" s="224"/>
      <c r="J384" s="225">
        <f>ROUND(I384*H384,2)</f>
        <v>0</v>
      </c>
      <c r="K384" s="221" t="s">
        <v>141</v>
      </c>
      <c r="L384" s="44"/>
      <c r="M384" s="226" t="s">
        <v>1</v>
      </c>
      <c r="N384" s="227" t="s">
        <v>41</v>
      </c>
      <c r="O384" s="91"/>
      <c r="P384" s="228">
        <f>O384*H384</f>
        <v>0</v>
      </c>
      <c r="Q384" s="228">
        <v>0.00020000000000000001</v>
      </c>
      <c r="R384" s="228">
        <f>Q384*H384</f>
        <v>0.002</v>
      </c>
      <c r="S384" s="228">
        <v>0</v>
      </c>
      <c r="T384" s="229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0" t="s">
        <v>214</v>
      </c>
      <c r="AT384" s="230" t="s">
        <v>137</v>
      </c>
      <c r="AU384" s="230" t="s">
        <v>86</v>
      </c>
      <c r="AY384" s="17" t="s">
        <v>134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7" t="s">
        <v>84</v>
      </c>
      <c r="BK384" s="231">
        <f>ROUND(I384*H384,2)</f>
        <v>0</v>
      </c>
      <c r="BL384" s="17" t="s">
        <v>214</v>
      </c>
      <c r="BM384" s="230" t="s">
        <v>578</v>
      </c>
    </row>
    <row r="385" s="2" customFormat="1" ht="24.15" customHeight="1">
      <c r="A385" s="38"/>
      <c r="B385" s="39"/>
      <c r="C385" s="219" t="s">
        <v>579</v>
      </c>
      <c r="D385" s="219" t="s">
        <v>137</v>
      </c>
      <c r="E385" s="220" t="s">
        <v>580</v>
      </c>
      <c r="F385" s="221" t="s">
        <v>581</v>
      </c>
      <c r="G385" s="222" t="s">
        <v>148</v>
      </c>
      <c r="H385" s="223">
        <v>10</v>
      </c>
      <c r="I385" s="224"/>
      <c r="J385" s="225">
        <f>ROUND(I385*H385,2)</f>
        <v>0</v>
      </c>
      <c r="K385" s="221" t="s">
        <v>141</v>
      </c>
      <c r="L385" s="44"/>
      <c r="M385" s="226" t="s">
        <v>1</v>
      </c>
      <c r="N385" s="227" t="s">
        <v>41</v>
      </c>
      <c r="O385" s="91"/>
      <c r="P385" s="228">
        <f>O385*H385</f>
        <v>0</v>
      </c>
      <c r="Q385" s="228">
        <v>0.00021000000000000001</v>
      </c>
      <c r="R385" s="228">
        <f>Q385*H385</f>
        <v>0.0021000000000000003</v>
      </c>
      <c r="S385" s="228">
        <v>0</v>
      </c>
      <c r="T385" s="229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0" t="s">
        <v>214</v>
      </c>
      <c r="AT385" s="230" t="s">
        <v>137</v>
      </c>
      <c r="AU385" s="230" t="s">
        <v>86</v>
      </c>
      <c r="AY385" s="17" t="s">
        <v>134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7" t="s">
        <v>84</v>
      </c>
      <c r="BK385" s="231">
        <f>ROUND(I385*H385,2)</f>
        <v>0</v>
      </c>
      <c r="BL385" s="17" t="s">
        <v>214</v>
      </c>
      <c r="BM385" s="230" t="s">
        <v>582</v>
      </c>
    </row>
    <row r="386" s="12" customFormat="1" ht="22.8" customHeight="1">
      <c r="A386" s="12"/>
      <c r="B386" s="203"/>
      <c r="C386" s="204"/>
      <c r="D386" s="205" t="s">
        <v>75</v>
      </c>
      <c r="E386" s="217" t="s">
        <v>583</v>
      </c>
      <c r="F386" s="217" t="s">
        <v>584</v>
      </c>
      <c r="G386" s="204"/>
      <c r="H386" s="204"/>
      <c r="I386" s="207"/>
      <c r="J386" s="218">
        <f>BK386</f>
        <v>0</v>
      </c>
      <c r="K386" s="204"/>
      <c r="L386" s="209"/>
      <c r="M386" s="210"/>
      <c r="N386" s="211"/>
      <c r="O386" s="211"/>
      <c r="P386" s="212">
        <f>SUM(P387:P402)</f>
        <v>0</v>
      </c>
      <c r="Q386" s="211"/>
      <c r="R386" s="212">
        <f>SUM(R387:R402)</f>
        <v>0.14109354000000002</v>
      </c>
      <c r="S386" s="211"/>
      <c r="T386" s="213">
        <f>SUM(T387:T402)</f>
        <v>0.043191899999999998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4" t="s">
        <v>86</v>
      </c>
      <c r="AT386" s="215" t="s">
        <v>75</v>
      </c>
      <c r="AU386" s="215" t="s">
        <v>84</v>
      </c>
      <c r="AY386" s="214" t="s">
        <v>134</v>
      </c>
      <c r="BK386" s="216">
        <f>SUM(BK387:BK402)</f>
        <v>0</v>
      </c>
    </row>
    <row r="387" s="2" customFormat="1" ht="24.15" customHeight="1">
      <c r="A387" s="38"/>
      <c r="B387" s="39"/>
      <c r="C387" s="219" t="s">
        <v>585</v>
      </c>
      <c r="D387" s="219" t="s">
        <v>137</v>
      </c>
      <c r="E387" s="220" t="s">
        <v>586</v>
      </c>
      <c r="F387" s="221" t="s">
        <v>587</v>
      </c>
      <c r="G387" s="222" t="s">
        <v>148</v>
      </c>
      <c r="H387" s="223">
        <v>287.94600000000003</v>
      </c>
      <c r="I387" s="224"/>
      <c r="J387" s="225">
        <f>ROUND(I387*H387,2)</f>
        <v>0</v>
      </c>
      <c r="K387" s="221" t="s">
        <v>141</v>
      </c>
      <c r="L387" s="44"/>
      <c r="M387" s="226" t="s">
        <v>1</v>
      </c>
      <c r="N387" s="227" t="s">
        <v>41</v>
      </c>
      <c r="O387" s="91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0" t="s">
        <v>214</v>
      </c>
      <c r="AT387" s="230" t="s">
        <v>137</v>
      </c>
      <c r="AU387" s="230" t="s">
        <v>86</v>
      </c>
      <c r="AY387" s="17" t="s">
        <v>134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7" t="s">
        <v>84</v>
      </c>
      <c r="BK387" s="231">
        <f>ROUND(I387*H387,2)</f>
        <v>0</v>
      </c>
      <c r="BL387" s="17" t="s">
        <v>214</v>
      </c>
      <c r="BM387" s="230" t="s">
        <v>588</v>
      </c>
    </row>
    <row r="388" s="13" customFormat="1">
      <c r="A388" s="13"/>
      <c r="B388" s="232"/>
      <c r="C388" s="233"/>
      <c r="D388" s="234" t="s">
        <v>150</v>
      </c>
      <c r="E388" s="235" t="s">
        <v>1</v>
      </c>
      <c r="F388" s="236" t="s">
        <v>589</v>
      </c>
      <c r="G388" s="233"/>
      <c r="H388" s="237">
        <v>158.63999999999999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150</v>
      </c>
      <c r="AU388" s="243" t="s">
        <v>86</v>
      </c>
      <c r="AV388" s="13" t="s">
        <v>86</v>
      </c>
      <c r="AW388" s="13" t="s">
        <v>32</v>
      </c>
      <c r="AX388" s="13" t="s">
        <v>76</v>
      </c>
      <c r="AY388" s="243" t="s">
        <v>134</v>
      </c>
    </row>
    <row r="389" s="13" customFormat="1">
      <c r="A389" s="13"/>
      <c r="B389" s="232"/>
      <c r="C389" s="233"/>
      <c r="D389" s="234" t="s">
        <v>150</v>
      </c>
      <c r="E389" s="235" t="s">
        <v>1</v>
      </c>
      <c r="F389" s="236" t="s">
        <v>590</v>
      </c>
      <c r="G389" s="233"/>
      <c r="H389" s="237">
        <v>79.305999999999997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150</v>
      </c>
      <c r="AU389" s="243" t="s">
        <v>86</v>
      </c>
      <c r="AV389" s="13" t="s">
        <v>86</v>
      </c>
      <c r="AW389" s="13" t="s">
        <v>32</v>
      </c>
      <c r="AX389" s="13" t="s">
        <v>76</v>
      </c>
      <c r="AY389" s="243" t="s">
        <v>134</v>
      </c>
    </row>
    <row r="390" s="13" customFormat="1">
      <c r="A390" s="13"/>
      <c r="B390" s="232"/>
      <c r="C390" s="233"/>
      <c r="D390" s="234" t="s">
        <v>150</v>
      </c>
      <c r="E390" s="235" t="s">
        <v>1</v>
      </c>
      <c r="F390" s="236" t="s">
        <v>591</v>
      </c>
      <c r="G390" s="233"/>
      <c r="H390" s="237">
        <v>50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150</v>
      </c>
      <c r="AU390" s="243" t="s">
        <v>86</v>
      </c>
      <c r="AV390" s="13" t="s">
        <v>86</v>
      </c>
      <c r="AW390" s="13" t="s">
        <v>32</v>
      </c>
      <c r="AX390" s="13" t="s">
        <v>76</v>
      </c>
      <c r="AY390" s="243" t="s">
        <v>134</v>
      </c>
    </row>
    <row r="391" s="14" customFormat="1">
      <c r="A391" s="14"/>
      <c r="B391" s="244"/>
      <c r="C391" s="245"/>
      <c r="D391" s="234" t="s">
        <v>150</v>
      </c>
      <c r="E391" s="246" t="s">
        <v>1</v>
      </c>
      <c r="F391" s="247" t="s">
        <v>153</v>
      </c>
      <c r="G391" s="245"/>
      <c r="H391" s="248">
        <v>287.94600000000003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150</v>
      </c>
      <c r="AU391" s="254" t="s">
        <v>86</v>
      </c>
      <c r="AV391" s="14" t="s">
        <v>135</v>
      </c>
      <c r="AW391" s="14" t="s">
        <v>32</v>
      </c>
      <c r="AX391" s="14" t="s">
        <v>76</v>
      </c>
      <c r="AY391" s="254" t="s">
        <v>134</v>
      </c>
    </row>
    <row r="392" s="15" customFormat="1">
      <c r="A392" s="15"/>
      <c r="B392" s="255"/>
      <c r="C392" s="256"/>
      <c r="D392" s="234" t="s">
        <v>150</v>
      </c>
      <c r="E392" s="257" t="s">
        <v>93</v>
      </c>
      <c r="F392" s="258" t="s">
        <v>154</v>
      </c>
      <c r="G392" s="256"/>
      <c r="H392" s="259">
        <v>287.94600000000003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5" t="s">
        <v>150</v>
      </c>
      <c r="AU392" s="265" t="s">
        <v>86</v>
      </c>
      <c r="AV392" s="15" t="s">
        <v>142</v>
      </c>
      <c r="AW392" s="15" t="s">
        <v>32</v>
      </c>
      <c r="AX392" s="15" t="s">
        <v>84</v>
      </c>
      <c r="AY392" s="265" t="s">
        <v>134</v>
      </c>
    </row>
    <row r="393" s="2" customFormat="1" ht="24.15" customHeight="1">
      <c r="A393" s="38"/>
      <c r="B393" s="39"/>
      <c r="C393" s="219" t="s">
        <v>592</v>
      </c>
      <c r="D393" s="219" t="s">
        <v>137</v>
      </c>
      <c r="E393" s="220" t="s">
        <v>593</v>
      </c>
      <c r="F393" s="221" t="s">
        <v>594</v>
      </c>
      <c r="G393" s="222" t="s">
        <v>148</v>
      </c>
      <c r="H393" s="223">
        <v>287.94600000000003</v>
      </c>
      <c r="I393" s="224"/>
      <c r="J393" s="225">
        <f>ROUND(I393*H393,2)</f>
        <v>0</v>
      </c>
      <c r="K393" s="221" t="s">
        <v>141</v>
      </c>
      <c r="L393" s="44"/>
      <c r="M393" s="226" t="s">
        <v>1</v>
      </c>
      <c r="N393" s="227" t="s">
        <v>41</v>
      </c>
      <c r="O393" s="91"/>
      <c r="P393" s="228">
        <f>O393*H393</f>
        <v>0</v>
      </c>
      <c r="Q393" s="228">
        <v>0</v>
      </c>
      <c r="R393" s="228">
        <f>Q393*H393</f>
        <v>0</v>
      </c>
      <c r="S393" s="228">
        <v>0.00014999999999999999</v>
      </c>
      <c r="T393" s="229">
        <f>S393*H393</f>
        <v>0.043191899999999998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0" t="s">
        <v>214</v>
      </c>
      <c r="AT393" s="230" t="s">
        <v>137</v>
      </c>
      <c r="AU393" s="230" t="s">
        <v>86</v>
      </c>
      <c r="AY393" s="17" t="s">
        <v>134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7" t="s">
        <v>84</v>
      </c>
      <c r="BK393" s="231">
        <f>ROUND(I393*H393,2)</f>
        <v>0</v>
      </c>
      <c r="BL393" s="17" t="s">
        <v>214</v>
      </c>
      <c r="BM393" s="230" t="s">
        <v>595</v>
      </c>
    </row>
    <row r="394" s="13" customFormat="1">
      <c r="A394" s="13"/>
      <c r="B394" s="232"/>
      <c r="C394" s="233"/>
      <c r="D394" s="234" t="s">
        <v>150</v>
      </c>
      <c r="E394" s="235" t="s">
        <v>1</v>
      </c>
      <c r="F394" s="236" t="s">
        <v>93</v>
      </c>
      <c r="G394" s="233"/>
      <c r="H394" s="237">
        <v>287.94600000000003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150</v>
      </c>
      <c r="AU394" s="243" t="s">
        <v>86</v>
      </c>
      <c r="AV394" s="13" t="s">
        <v>86</v>
      </c>
      <c r="AW394" s="13" t="s">
        <v>32</v>
      </c>
      <c r="AX394" s="13" t="s">
        <v>76</v>
      </c>
      <c r="AY394" s="243" t="s">
        <v>134</v>
      </c>
    </row>
    <row r="395" s="14" customFormat="1">
      <c r="A395" s="14"/>
      <c r="B395" s="244"/>
      <c r="C395" s="245"/>
      <c r="D395" s="234" t="s">
        <v>150</v>
      </c>
      <c r="E395" s="246" t="s">
        <v>1</v>
      </c>
      <c r="F395" s="247" t="s">
        <v>153</v>
      </c>
      <c r="G395" s="245"/>
      <c r="H395" s="248">
        <v>287.94600000000003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150</v>
      </c>
      <c r="AU395" s="254" t="s">
        <v>86</v>
      </c>
      <c r="AV395" s="14" t="s">
        <v>135</v>
      </c>
      <c r="AW395" s="14" t="s">
        <v>32</v>
      </c>
      <c r="AX395" s="14" t="s">
        <v>76</v>
      </c>
      <c r="AY395" s="254" t="s">
        <v>134</v>
      </c>
    </row>
    <row r="396" s="15" customFormat="1">
      <c r="A396" s="15"/>
      <c r="B396" s="255"/>
      <c r="C396" s="256"/>
      <c r="D396" s="234" t="s">
        <v>150</v>
      </c>
      <c r="E396" s="257" t="s">
        <v>1</v>
      </c>
      <c r="F396" s="258" t="s">
        <v>154</v>
      </c>
      <c r="G396" s="256"/>
      <c r="H396" s="259">
        <v>287.94600000000003</v>
      </c>
      <c r="I396" s="260"/>
      <c r="J396" s="256"/>
      <c r="K396" s="256"/>
      <c r="L396" s="261"/>
      <c r="M396" s="262"/>
      <c r="N396" s="263"/>
      <c r="O396" s="263"/>
      <c r="P396" s="263"/>
      <c r="Q396" s="263"/>
      <c r="R396" s="263"/>
      <c r="S396" s="263"/>
      <c r="T396" s="264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5" t="s">
        <v>150</v>
      </c>
      <c r="AU396" s="265" t="s">
        <v>86</v>
      </c>
      <c r="AV396" s="15" t="s">
        <v>142</v>
      </c>
      <c r="AW396" s="15" t="s">
        <v>32</v>
      </c>
      <c r="AX396" s="15" t="s">
        <v>84</v>
      </c>
      <c r="AY396" s="265" t="s">
        <v>134</v>
      </c>
    </row>
    <row r="397" s="2" customFormat="1" ht="24.15" customHeight="1">
      <c r="A397" s="38"/>
      <c r="B397" s="39"/>
      <c r="C397" s="219" t="s">
        <v>596</v>
      </c>
      <c r="D397" s="219" t="s">
        <v>137</v>
      </c>
      <c r="E397" s="220" t="s">
        <v>597</v>
      </c>
      <c r="F397" s="221" t="s">
        <v>598</v>
      </c>
      <c r="G397" s="222" t="s">
        <v>148</v>
      </c>
      <c r="H397" s="223">
        <v>287.94600000000003</v>
      </c>
      <c r="I397" s="224"/>
      <c r="J397" s="225">
        <f>ROUND(I397*H397,2)</f>
        <v>0</v>
      </c>
      <c r="K397" s="221" t="s">
        <v>141</v>
      </c>
      <c r="L397" s="44"/>
      <c r="M397" s="226" t="s">
        <v>1</v>
      </c>
      <c r="N397" s="227" t="s">
        <v>41</v>
      </c>
      <c r="O397" s="91"/>
      <c r="P397" s="228">
        <f>O397*H397</f>
        <v>0</v>
      </c>
      <c r="Q397" s="228">
        <v>0.00020000000000000001</v>
      </c>
      <c r="R397" s="228">
        <f>Q397*H397</f>
        <v>0.057589200000000007</v>
      </c>
      <c r="S397" s="228">
        <v>0</v>
      </c>
      <c r="T397" s="229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0" t="s">
        <v>214</v>
      </c>
      <c r="AT397" s="230" t="s">
        <v>137</v>
      </c>
      <c r="AU397" s="230" t="s">
        <v>86</v>
      </c>
      <c r="AY397" s="17" t="s">
        <v>134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7" t="s">
        <v>84</v>
      </c>
      <c r="BK397" s="231">
        <f>ROUND(I397*H397,2)</f>
        <v>0</v>
      </c>
      <c r="BL397" s="17" t="s">
        <v>214</v>
      </c>
      <c r="BM397" s="230" t="s">
        <v>599</v>
      </c>
    </row>
    <row r="398" s="13" customFormat="1">
      <c r="A398" s="13"/>
      <c r="B398" s="232"/>
      <c r="C398" s="233"/>
      <c r="D398" s="234" t="s">
        <v>150</v>
      </c>
      <c r="E398" s="235" t="s">
        <v>1</v>
      </c>
      <c r="F398" s="236" t="s">
        <v>93</v>
      </c>
      <c r="G398" s="233"/>
      <c r="H398" s="237">
        <v>287.94600000000003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150</v>
      </c>
      <c r="AU398" s="243" t="s">
        <v>86</v>
      </c>
      <c r="AV398" s="13" t="s">
        <v>86</v>
      </c>
      <c r="AW398" s="13" t="s">
        <v>32</v>
      </c>
      <c r="AX398" s="13" t="s">
        <v>84</v>
      </c>
      <c r="AY398" s="243" t="s">
        <v>134</v>
      </c>
    </row>
    <row r="399" s="2" customFormat="1" ht="24.15" customHeight="1">
      <c r="A399" s="38"/>
      <c r="B399" s="39"/>
      <c r="C399" s="219" t="s">
        <v>600</v>
      </c>
      <c r="D399" s="219" t="s">
        <v>137</v>
      </c>
      <c r="E399" s="220" t="s">
        <v>601</v>
      </c>
      <c r="F399" s="221" t="s">
        <v>602</v>
      </c>
      <c r="G399" s="222" t="s">
        <v>148</v>
      </c>
      <c r="H399" s="223">
        <v>287.94600000000003</v>
      </c>
      <c r="I399" s="224"/>
      <c r="J399" s="225">
        <f>ROUND(I399*H399,2)</f>
        <v>0</v>
      </c>
      <c r="K399" s="221" t="s">
        <v>141</v>
      </c>
      <c r="L399" s="44"/>
      <c r="M399" s="226" t="s">
        <v>1</v>
      </c>
      <c r="N399" s="227" t="s">
        <v>41</v>
      </c>
      <c r="O399" s="91"/>
      <c r="P399" s="228">
        <f>O399*H399</f>
        <v>0</v>
      </c>
      <c r="Q399" s="228">
        <v>0.00029</v>
      </c>
      <c r="R399" s="228">
        <f>Q399*H399</f>
        <v>0.08350434000000001</v>
      </c>
      <c r="S399" s="228">
        <v>0</v>
      </c>
      <c r="T399" s="229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0" t="s">
        <v>214</v>
      </c>
      <c r="AT399" s="230" t="s">
        <v>137</v>
      </c>
      <c r="AU399" s="230" t="s">
        <v>86</v>
      </c>
      <c r="AY399" s="17" t="s">
        <v>134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7" t="s">
        <v>84</v>
      </c>
      <c r="BK399" s="231">
        <f>ROUND(I399*H399,2)</f>
        <v>0</v>
      </c>
      <c r="BL399" s="17" t="s">
        <v>214</v>
      </c>
      <c r="BM399" s="230" t="s">
        <v>603</v>
      </c>
    </row>
    <row r="400" s="13" customFormat="1">
      <c r="A400" s="13"/>
      <c r="B400" s="232"/>
      <c r="C400" s="233"/>
      <c r="D400" s="234" t="s">
        <v>150</v>
      </c>
      <c r="E400" s="235" t="s">
        <v>1</v>
      </c>
      <c r="F400" s="236" t="s">
        <v>93</v>
      </c>
      <c r="G400" s="233"/>
      <c r="H400" s="237">
        <v>287.94600000000003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150</v>
      </c>
      <c r="AU400" s="243" t="s">
        <v>86</v>
      </c>
      <c r="AV400" s="13" t="s">
        <v>86</v>
      </c>
      <c r="AW400" s="13" t="s">
        <v>32</v>
      </c>
      <c r="AX400" s="13" t="s">
        <v>76</v>
      </c>
      <c r="AY400" s="243" t="s">
        <v>134</v>
      </c>
    </row>
    <row r="401" s="14" customFormat="1">
      <c r="A401" s="14"/>
      <c r="B401" s="244"/>
      <c r="C401" s="245"/>
      <c r="D401" s="234" t="s">
        <v>150</v>
      </c>
      <c r="E401" s="246" t="s">
        <v>1</v>
      </c>
      <c r="F401" s="247" t="s">
        <v>153</v>
      </c>
      <c r="G401" s="245"/>
      <c r="H401" s="248">
        <v>287.94600000000003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150</v>
      </c>
      <c r="AU401" s="254" t="s">
        <v>86</v>
      </c>
      <c r="AV401" s="14" t="s">
        <v>135</v>
      </c>
      <c r="AW401" s="14" t="s">
        <v>32</v>
      </c>
      <c r="AX401" s="14" t="s">
        <v>76</v>
      </c>
      <c r="AY401" s="254" t="s">
        <v>134</v>
      </c>
    </row>
    <row r="402" s="15" customFormat="1">
      <c r="A402" s="15"/>
      <c r="B402" s="255"/>
      <c r="C402" s="256"/>
      <c r="D402" s="234" t="s">
        <v>150</v>
      </c>
      <c r="E402" s="257" t="s">
        <v>1</v>
      </c>
      <c r="F402" s="258" t="s">
        <v>154</v>
      </c>
      <c r="G402" s="256"/>
      <c r="H402" s="259">
        <v>287.94600000000003</v>
      </c>
      <c r="I402" s="260"/>
      <c r="J402" s="256"/>
      <c r="K402" s="256"/>
      <c r="L402" s="261"/>
      <c r="M402" s="277"/>
      <c r="N402" s="278"/>
      <c r="O402" s="278"/>
      <c r="P402" s="278"/>
      <c r="Q402" s="278"/>
      <c r="R402" s="278"/>
      <c r="S402" s="278"/>
      <c r="T402" s="279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5" t="s">
        <v>150</v>
      </c>
      <c r="AU402" s="265" t="s">
        <v>86</v>
      </c>
      <c r="AV402" s="15" t="s">
        <v>142</v>
      </c>
      <c r="AW402" s="15" t="s">
        <v>32</v>
      </c>
      <c r="AX402" s="15" t="s">
        <v>84</v>
      </c>
      <c r="AY402" s="265" t="s">
        <v>134</v>
      </c>
    </row>
    <row r="403" s="2" customFormat="1" ht="6.96" customHeight="1">
      <c r="A403" s="38"/>
      <c r="B403" s="66"/>
      <c r="C403" s="67"/>
      <c r="D403" s="67"/>
      <c r="E403" s="67"/>
      <c r="F403" s="67"/>
      <c r="G403" s="67"/>
      <c r="H403" s="67"/>
      <c r="I403" s="67"/>
      <c r="J403" s="67"/>
      <c r="K403" s="67"/>
      <c r="L403" s="44"/>
      <c r="M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</row>
  </sheetData>
  <sheetProtection sheet="1" autoFilter="0" formatColumns="0" formatRows="0" objects="1" scenarios="1" spinCount="100000" saltValue="mFX6S+m+aYym7mUr13pBA2Dc8Vwm+SqoYmrzwOkp2bgtQsirysSkObEwsRY7WHFuilWinkblfKoNKa7mk8kxYQ==" hashValue="C38Cj/+Thitx6V8F7tgqaU8DO7rTp2+Gr4LFP62d0+IvFY4OckFecvevUM0AyL+kRaR80ELxAIMNMgQS+2JT7g==" algorithmName="SHA-512" password="C6CD"/>
  <autoFilter ref="C131:K402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</row>
    <row r="4" s="1" customFormat="1" ht="24.96" customHeight="1">
      <c r="B4" s="20"/>
      <c r="D4" s="139" t="s">
        <v>95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Společenské centrum RnK – prostory ZUŠ - Úpravy se změnou užívání v části stavby – vstupního zádveří s přezouvárnou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604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22. 5. 2023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>Martin Škrabal</v>
      </c>
      <c r="F24" s="38"/>
      <c r="G24" s="38"/>
      <c r="H24" s="38"/>
      <c r="I24" s="141" t="s">
        <v>27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ROUND((SUM(BE123:BE147)),  2)</f>
        <v>0</v>
      </c>
      <c r="G33" s="38"/>
      <c r="H33" s="38"/>
      <c r="I33" s="156">
        <v>0.20999999999999999</v>
      </c>
      <c r="J33" s="155">
        <f>ROUND(((SUM(BE123:BE147))*I33),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ROUND((SUM(BF123:BF147)),  2)</f>
        <v>0</v>
      </c>
      <c r="G34" s="38"/>
      <c r="H34" s="38"/>
      <c r="I34" s="156">
        <v>0.14999999999999999</v>
      </c>
      <c r="J34" s="155">
        <f>ROUND(((SUM(BF123:BF147))*I34),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ROUND((SUM(BG123:BG147)),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ROUND((SUM(BH123:BH147)),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ROUND((SUM(BI123:BI147)),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Společenské centrum RnK – prostory ZUŠ - Úpravy se změnou užívání v části stavby – vstupního zádveří s přezouvárnou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EL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Rychnov nad Kněžnou, ul. Panská, čp. 1492</v>
      </c>
      <c r="G89" s="40"/>
      <c r="H89" s="40"/>
      <c r="I89" s="32" t="s">
        <v>22</v>
      </c>
      <c r="J89" s="79" t="str">
        <f>IF(J12="","",J12)</f>
        <v>22. 5. 2023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Rychnov nad Kněžnou</v>
      </c>
      <c r="G91" s="40"/>
      <c r="H91" s="40"/>
      <c r="I91" s="32" t="s">
        <v>30</v>
      </c>
      <c r="J91" s="36" t="str">
        <f>E21</f>
        <v>ATELIER H1 &amp; ATELIER HÁJEK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Martin Škrabal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101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80"/>
      <c r="C97" s="181"/>
      <c r="D97" s="182" t="s">
        <v>605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606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607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608</v>
      </c>
      <c r="E100" s="189"/>
      <c r="F100" s="189"/>
      <c r="G100" s="189"/>
      <c r="H100" s="189"/>
      <c r="I100" s="189"/>
      <c r="J100" s="190">
        <f>J132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609</v>
      </c>
      <c r="E101" s="189"/>
      <c r="F101" s="189"/>
      <c r="G101" s="189"/>
      <c r="H101" s="189"/>
      <c r="I101" s="189"/>
      <c r="J101" s="190">
        <f>J134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610</v>
      </c>
      <c r="E102" s="189"/>
      <c r="F102" s="189"/>
      <c r="G102" s="189"/>
      <c r="H102" s="189"/>
      <c r="I102" s="189"/>
      <c r="J102" s="190">
        <f>J137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611</v>
      </c>
      <c r="E103" s="189"/>
      <c r="F103" s="189"/>
      <c r="G103" s="189"/>
      <c r="H103" s="189"/>
      <c r="I103" s="189"/>
      <c r="J103" s="190">
        <f>J140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5" t="str">
        <f>E7</f>
        <v>Společenské centrum RnK – prostory ZUŠ - Úpravy se změnou užívání v části stavby – vstupního zádveří s přezouvárnou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EL - Elektroinstalace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Rychnov nad Kněžnou, ul. Panská, čp. 1492</v>
      </c>
      <c r="G117" s="40"/>
      <c r="H117" s="40"/>
      <c r="I117" s="32" t="s">
        <v>22</v>
      </c>
      <c r="J117" s="79" t="str">
        <f>IF(J12="","",J12)</f>
        <v>22. 5. 2023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E15</f>
        <v>Město Rychnov nad Kněžnou</v>
      </c>
      <c r="G119" s="40"/>
      <c r="H119" s="40"/>
      <c r="I119" s="32" t="s">
        <v>30</v>
      </c>
      <c r="J119" s="36" t="str">
        <f>E21</f>
        <v>ATELIER H1 &amp; ATELIER HÁJEK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>Martin Škrabal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2"/>
      <c r="B122" s="193"/>
      <c r="C122" s="194" t="s">
        <v>120</v>
      </c>
      <c r="D122" s="195" t="s">
        <v>61</v>
      </c>
      <c r="E122" s="195" t="s">
        <v>57</v>
      </c>
      <c r="F122" s="195" t="s">
        <v>58</v>
      </c>
      <c r="G122" s="195" t="s">
        <v>121</v>
      </c>
      <c r="H122" s="195" t="s">
        <v>122</v>
      </c>
      <c r="I122" s="195" t="s">
        <v>123</v>
      </c>
      <c r="J122" s="195" t="s">
        <v>100</v>
      </c>
      <c r="K122" s="196" t="s">
        <v>124</v>
      </c>
      <c r="L122" s="197"/>
      <c r="M122" s="100" t="s">
        <v>1</v>
      </c>
      <c r="N122" s="101" t="s">
        <v>40</v>
      </c>
      <c r="O122" s="101" t="s">
        <v>125</v>
      </c>
      <c r="P122" s="101" t="s">
        <v>126</v>
      </c>
      <c r="Q122" s="101" t="s">
        <v>127</v>
      </c>
      <c r="R122" s="101" t="s">
        <v>128</v>
      </c>
      <c r="S122" s="101" t="s">
        <v>129</v>
      </c>
      <c r="T122" s="102" t="s">
        <v>130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8"/>
      <c r="B123" s="39"/>
      <c r="C123" s="107" t="s">
        <v>131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0</v>
      </c>
      <c r="S123" s="104"/>
      <c r="T123" s="201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102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612</v>
      </c>
      <c r="F124" s="206" t="s">
        <v>613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P125+P129+P132+P134+P137+P140</f>
        <v>0</v>
      </c>
      <c r="Q124" s="211"/>
      <c r="R124" s="212">
        <f>R125+R129+R132+R134+R137+R140</f>
        <v>0</v>
      </c>
      <c r="S124" s="211"/>
      <c r="T124" s="213">
        <f>T125+T129+T132+T134+T137+T140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76</v>
      </c>
      <c r="AY124" s="214" t="s">
        <v>134</v>
      </c>
      <c r="BK124" s="216">
        <f>BK125+BK129+BK132+BK134+BK137+BK140</f>
        <v>0</v>
      </c>
    </row>
    <row r="125" s="12" customFormat="1" ht="22.8" customHeight="1">
      <c r="A125" s="12"/>
      <c r="B125" s="203"/>
      <c r="C125" s="204"/>
      <c r="D125" s="205" t="s">
        <v>75</v>
      </c>
      <c r="E125" s="217" t="s">
        <v>614</v>
      </c>
      <c r="F125" s="217" t="s">
        <v>615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SUM(P126:P128)</f>
        <v>0</v>
      </c>
      <c r="Q125" s="211"/>
      <c r="R125" s="212">
        <f>SUM(R126:R128)</f>
        <v>0</v>
      </c>
      <c r="S125" s="211"/>
      <c r="T125" s="213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84</v>
      </c>
      <c r="AY125" s="214" t="s">
        <v>134</v>
      </c>
      <c r="BK125" s="216">
        <f>SUM(BK126:BK128)</f>
        <v>0</v>
      </c>
    </row>
    <row r="126" s="2" customFormat="1" ht="16.5" customHeight="1">
      <c r="A126" s="38"/>
      <c r="B126" s="39"/>
      <c r="C126" s="219" t="s">
        <v>84</v>
      </c>
      <c r="D126" s="219" t="s">
        <v>137</v>
      </c>
      <c r="E126" s="220" t="s">
        <v>616</v>
      </c>
      <c r="F126" s="221" t="s">
        <v>617</v>
      </c>
      <c r="G126" s="222" t="s">
        <v>175</v>
      </c>
      <c r="H126" s="223">
        <v>6</v>
      </c>
      <c r="I126" s="224"/>
      <c r="J126" s="225">
        <f>ROUND(I126*H126,2)</f>
        <v>0</v>
      </c>
      <c r="K126" s="221" t="s">
        <v>1</v>
      </c>
      <c r="L126" s="44"/>
      <c r="M126" s="226" t="s">
        <v>1</v>
      </c>
      <c r="N126" s="227" t="s">
        <v>41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142</v>
      </c>
      <c r="AT126" s="230" t="s">
        <v>137</v>
      </c>
      <c r="AU126" s="230" t="s">
        <v>86</v>
      </c>
      <c r="AY126" s="17" t="s">
        <v>134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84</v>
      </c>
      <c r="BK126" s="231">
        <f>ROUND(I126*H126,2)</f>
        <v>0</v>
      </c>
      <c r="BL126" s="17" t="s">
        <v>142</v>
      </c>
      <c r="BM126" s="230" t="s">
        <v>144</v>
      </c>
    </row>
    <row r="127" s="2" customFormat="1" ht="16.5" customHeight="1">
      <c r="A127" s="38"/>
      <c r="B127" s="39"/>
      <c r="C127" s="219" t="s">
        <v>86</v>
      </c>
      <c r="D127" s="219" t="s">
        <v>137</v>
      </c>
      <c r="E127" s="220" t="s">
        <v>618</v>
      </c>
      <c r="F127" s="221" t="s">
        <v>619</v>
      </c>
      <c r="G127" s="222" t="s">
        <v>175</v>
      </c>
      <c r="H127" s="223">
        <v>2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41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142</v>
      </c>
      <c r="AT127" s="230" t="s">
        <v>137</v>
      </c>
      <c r="AU127" s="230" t="s">
        <v>86</v>
      </c>
      <c r="AY127" s="17" t="s">
        <v>134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84</v>
      </c>
      <c r="BK127" s="231">
        <f>ROUND(I127*H127,2)</f>
        <v>0</v>
      </c>
      <c r="BL127" s="17" t="s">
        <v>142</v>
      </c>
      <c r="BM127" s="230" t="s">
        <v>168</v>
      </c>
    </row>
    <row r="128" s="2" customFormat="1" ht="16.5" customHeight="1">
      <c r="A128" s="38"/>
      <c r="B128" s="39"/>
      <c r="C128" s="219" t="s">
        <v>135</v>
      </c>
      <c r="D128" s="219" t="s">
        <v>137</v>
      </c>
      <c r="E128" s="220" t="s">
        <v>620</v>
      </c>
      <c r="F128" s="221" t="s">
        <v>621</v>
      </c>
      <c r="G128" s="222" t="s">
        <v>196</v>
      </c>
      <c r="H128" s="223">
        <v>30</v>
      </c>
      <c r="I128" s="224"/>
      <c r="J128" s="225">
        <f>ROUND(I128*H128,2)</f>
        <v>0</v>
      </c>
      <c r="K128" s="221" t="s">
        <v>1</v>
      </c>
      <c r="L128" s="44"/>
      <c r="M128" s="226" t="s">
        <v>1</v>
      </c>
      <c r="N128" s="227" t="s">
        <v>41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142</v>
      </c>
      <c r="AT128" s="230" t="s">
        <v>137</v>
      </c>
      <c r="AU128" s="230" t="s">
        <v>86</v>
      </c>
      <c r="AY128" s="17" t="s">
        <v>134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84</v>
      </c>
      <c r="BK128" s="231">
        <f>ROUND(I128*H128,2)</f>
        <v>0</v>
      </c>
      <c r="BL128" s="17" t="s">
        <v>142</v>
      </c>
      <c r="BM128" s="230" t="s">
        <v>185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622</v>
      </c>
      <c r="F129" s="217" t="s">
        <v>623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SUM(P130:P131)</f>
        <v>0</v>
      </c>
      <c r="Q129" s="211"/>
      <c r="R129" s="212">
        <f>SUM(R130:R131)</f>
        <v>0</v>
      </c>
      <c r="S129" s="211"/>
      <c r="T129" s="213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84</v>
      </c>
      <c r="AY129" s="214" t="s">
        <v>134</v>
      </c>
      <c r="BK129" s="216">
        <f>SUM(BK130:BK131)</f>
        <v>0</v>
      </c>
    </row>
    <row r="130" s="2" customFormat="1" ht="16.5" customHeight="1">
      <c r="A130" s="38"/>
      <c r="B130" s="39"/>
      <c r="C130" s="219" t="s">
        <v>142</v>
      </c>
      <c r="D130" s="219" t="s">
        <v>137</v>
      </c>
      <c r="E130" s="220" t="s">
        <v>624</v>
      </c>
      <c r="F130" s="221" t="s">
        <v>625</v>
      </c>
      <c r="G130" s="222" t="s">
        <v>196</v>
      </c>
      <c r="H130" s="223">
        <v>80</v>
      </c>
      <c r="I130" s="224"/>
      <c r="J130" s="225">
        <f>ROUND(I130*H130,2)</f>
        <v>0</v>
      </c>
      <c r="K130" s="221" t="s">
        <v>1</v>
      </c>
      <c r="L130" s="44"/>
      <c r="M130" s="226" t="s">
        <v>1</v>
      </c>
      <c r="N130" s="227" t="s">
        <v>41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142</v>
      </c>
      <c r="AT130" s="230" t="s">
        <v>137</v>
      </c>
      <c r="AU130" s="230" t="s">
        <v>86</v>
      </c>
      <c r="AY130" s="17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84</v>
      </c>
      <c r="BK130" s="231">
        <f>ROUND(I130*H130,2)</f>
        <v>0</v>
      </c>
      <c r="BL130" s="17" t="s">
        <v>142</v>
      </c>
      <c r="BM130" s="230" t="s">
        <v>193</v>
      </c>
    </row>
    <row r="131" s="2" customFormat="1" ht="16.5" customHeight="1">
      <c r="A131" s="38"/>
      <c r="B131" s="39"/>
      <c r="C131" s="219" t="s">
        <v>161</v>
      </c>
      <c r="D131" s="219" t="s">
        <v>137</v>
      </c>
      <c r="E131" s="220" t="s">
        <v>626</v>
      </c>
      <c r="F131" s="221" t="s">
        <v>627</v>
      </c>
      <c r="G131" s="222" t="s">
        <v>196</v>
      </c>
      <c r="H131" s="223">
        <v>20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41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142</v>
      </c>
      <c r="AT131" s="230" t="s">
        <v>137</v>
      </c>
      <c r="AU131" s="230" t="s">
        <v>86</v>
      </c>
      <c r="AY131" s="17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84</v>
      </c>
      <c r="BK131" s="231">
        <f>ROUND(I131*H131,2)</f>
        <v>0</v>
      </c>
      <c r="BL131" s="17" t="s">
        <v>142</v>
      </c>
      <c r="BM131" s="230" t="s">
        <v>205</v>
      </c>
    </row>
    <row r="132" s="12" customFormat="1" ht="22.8" customHeight="1">
      <c r="A132" s="12"/>
      <c r="B132" s="203"/>
      <c r="C132" s="204"/>
      <c r="D132" s="205" t="s">
        <v>75</v>
      </c>
      <c r="E132" s="217" t="s">
        <v>628</v>
      </c>
      <c r="F132" s="217" t="s">
        <v>629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P133</f>
        <v>0</v>
      </c>
      <c r="Q132" s="211"/>
      <c r="R132" s="212">
        <f>R133</f>
        <v>0</v>
      </c>
      <c r="S132" s="211"/>
      <c r="T132" s="21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84</v>
      </c>
      <c r="AY132" s="214" t="s">
        <v>134</v>
      </c>
      <c r="BK132" s="216">
        <f>BK133</f>
        <v>0</v>
      </c>
    </row>
    <row r="133" s="2" customFormat="1" ht="16.5" customHeight="1">
      <c r="A133" s="38"/>
      <c r="B133" s="39"/>
      <c r="C133" s="219" t="s">
        <v>144</v>
      </c>
      <c r="D133" s="219" t="s">
        <v>137</v>
      </c>
      <c r="E133" s="220" t="s">
        <v>630</v>
      </c>
      <c r="F133" s="221" t="s">
        <v>631</v>
      </c>
      <c r="G133" s="222" t="s">
        <v>175</v>
      </c>
      <c r="H133" s="223">
        <v>10</v>
      </c>
      <c r="I133" s="224"/>
      <c r="J133" s="225">
        <f>ROUND(I133*H133,2)</f>
        <v>0</v>
      </c>
      <c r="K133" s="221" t="s">
        <v>1</v>
      </c>
      <c r="L133" s="44"/>
      <c r="M133" s="226" t="s">
        <v>1</v>
      </c>
      <c r="N133" s="227" t="s">
        <v>41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142</v>
      </c>
      <c r="AT133" s="230" t="s">
        <v>137</v>
      </c>
      <c r="AU133" s="230" t="s">
        <v>86</v>
      </c>
      <c r="AY133" s="17" t="s">
        <v>134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84</v>
      </c>
      <c r="BK133" s="231">
        <f>ROUND(I133*H133,2)</f>
        <v>0</v>
      </c>
      <c r="BL133" s="17" t="s">
        <v>142</v>
      </c>
      <c r="BM133" s="230" t="s">
        <v>214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632</v>
      </c>
      <c r="F134" s="217" t="s">
        <v>633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SUM(P135:P136)</f>
        <v>0</v>
      </c>
      <c r="Q134" s="211"/>
      <c r="R134" s="212">
        <f>SUM(R135:R136)</f>
        <v>0</v>
      </c>
      <c r="S134" s="211"/>
      <c r="T134" s="213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84</v>
      </c>
      <c r="AT134" s="215" t="s">
        <v>75</v>
      </c>
      <c r="AU134" s="215" t="s">
        <v>84</v>
      </c>
      <c r="AY134" s="214" t="s">
        <v>134</v>
      </c>
      <c r="BK134" s="216">
        <f>SUM(BK135:BK136)</f>
        <v>0</v>
      </c>
    </row>
    <row r="135" s="2" customFormat="1" ht="16.5" customHeight="1">
      <c r="A135" s="38"/>
      <c r="B135" s="39"/>
      <c r="C135" s="219" t="s">
        <v>172</v>
      </c>
      <c r="D135" s="219" t="s">
        <v>137</v>
      </c>
      <c r="E135" s="220" t="s">
        <v>634</v>
      </c>
      <c r="F135" s="221" t="s">
        <v>635</v>
      </c>
      <c r="G135" s="222" t="s">
        <v>175</v>
      </c>
      <c r="H135" s="223">
        <v>2</v>
      </c>
      <c r="I135" s="224"/>
      <c r="J135" s="225">
        <f>ROUND(I135*H135,2)</f>
        <v>0</v>
      </c>
      <c r="K135" s="221" t="s">
        <v>1</v>
      </c>
      <c r="L135" s="44"/>
      <c r="M135" s="226" t="s">
        <v>1</v>
      </c>
      <c r="N135" s="227" t="s">
        <v>41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142</v>
      </c>
      <c r="AT135" s="230" t="s">
        <v>137</v>
      </c>
      <c r="AU135" s="230" t="s">
        <v>86</v>
      </c>
      <c r="AY135" s="17" t="s">
        <v>134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84</v>
      </c>
      <c r="BK135" s="231">
        <f>ROUND(I135*H135,2)</f>
        <v>0</v>
      </c>
      <c r="BL135" s="17" t="s">
        <v>142</v>
      </c>
      <c r="BM135" s="230" t="s">
        <v>226</v>
      </c>
    </row>
    <row r="136" s="2" customFormat="1" ht="16.5" customHeight="1">
      <c r="A136" s="38"/>
      <c r="B136" s="39"/>
      <c r="C136" s="219" t="s">
        <v>168</v>
      </c>
      <c r="D136" s="219" t="s">
        <v>137</v>
      </c>
      <c r="E136" s="220" t="s">
        <v>636</v>
      </c>
      <c r="F136" s="221" t="s">
        <v>637</v>
      </c>
      <c r="G136" s="222" t="s">
        <v>175</v>
      </c>
      <c r="H136" s="223">
        <v>2</v>
      </c>
      <c r="I136" s="224"/>
      <c r="J136" s="225">
        <f>ROUND(I136*H136,2)</f>
        <v>0</v>
      </c>
      <c r="K136" s="221" t="s">
        <v>1</v>
      </c>
      <c r="L136" s="44"/>
      <c r="M136" s="226" t="s">
        <v>1</v>
      </c>
      <c r="N136" s="227" t="s">
        <v>41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142</v>
      </c>
      <c r="AT136" s="230" t="s">
        <v>137</v>
      </c>
      <c r="AU136" s="230" t="s">
        <v>86</v>
      </c>
      <c r="AY136" s="17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84</v>
      </c>
      <c r="BK136" s="231">
        <f>ROUND(I136*H136,2)</f>
        <v>0</v>
      </c>
      <c r="BL136" s="17" t="s">
        <v>142</v>
      </c>
      <c r="BM136" s="230" t="s">
        <v>237</v>
      </c>
    </row>
    <row r="137" s="12" customFormat="1" ht="22.8" customHeight="1">
      <c r="A137" s="12"/>
      <c r="B137" s="203"/>
      <c r="C137" s="204"/>
      <c r="D137" s="205" t="s">
        <v>75</v>
      </c>
      <c r="E137" s="217" t="s">
        <v>638</v>
      </c>
      <c r="F137" s="217" t="s">
        <v>639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SUM(P138:P139)</f>
        <v>0</v>
      </c>
      <c r="Q137" s="211"/>
      <c r="R137" s="212">
        <f>SUM(R138:R139)</f>
        <v>0</v>
      </c>
      <c r="S137" s="211"/>
      <c r="T137" s="21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84</v>
      </c>
      <c r="AT137" s="215" t="s">
        <v>75</v>
      </c>
      <c r="AU137" s="215" t="s">
        <v>84</v>
      </c>
      <c r="AY137" s="214" t="s">
        <v>134</v>
      </c>
      <c r="BK137" s="216">
        <f>SUM(BK138:BK139)</f>
        <v>0</v>
      </c>
    </row>
    <row r="138" s="2" customFormat="1" ht="24.15" customHeight="1">
      <c r="A138" s="38"/>
      <c r="B138" s="39"/>
      <c r="C138" s="219" t="s">
        <v>170</v>
      </c>
      <c r="D138" s="219" t="s">
        <v>137</v>
      </c>
      <c r="E138" s="220" t="s">
        <v>640</v>
      </c>
      <c r="F138" s="221" t="s">
        <v>641</v>
      </c>
      <c r="G138" s="222" t="s">
        <v>175</v>
      </c>
      <c r="H138" s="223">
        <v>14</v>
      </c>
      <c r="I138" s="224"/>
      <c r="J138" s="225">
        <f>ROUND(I138*H138,2)</f>
        <v>0</v>
      </c>
      <c r="K138" s="221" t="s">
        <v>1</v>
      </c>
      <c r="L138" s="44"/>
      <c r="M138" s="226" t="s">
        <v>1</v>
      </c>
      <c r="N138" s="227" t="s">
        <v>41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142</v>
      </c>
      <c r="AT138" s="230" t="s">
        <v>137</v>
      </c>
      <c r="AU138" s="230" t="s">
        <v>86</v>
      </c>
      <c r="AY138" s="17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84</v>
      </c>
      <c r="BK138" s="231">
        <f>ROUND(I138*H138,2)</f>
        <v>0</v>
      </c>
      <c r="BL138" s="17" t="s">
        <v>142</v>
      </c>
      <c r="BM138" s="230" t="s">
        <v>247</v>
      </c>
    </row>
    <row r="139" s="2" customFormat="1" ht="24.15" customHeight="1">
      <c r="A139" s="38"/>
      <c r="B139" s="39"/>
      <c r="C139" s="219" t="s">
        <v>185</v>
      </c>
      <c r="D139" s="219" t="s">
        <v>137</v>
      </c>
      <c r="E139" s="220" t="s">
        <v>642</v>
      </c>
      <c r="F139" s="221" t="s">
        <v>643</v>
      </c>
      <c r="G139" s="222" t="s">
        <v>175</v>
      </c>
      <c r="H139" s="223">
        <v>7</v>
      </c>
      <c r="I139" s="224"/>
      <c r="J139" s="225">
        <f>ROUND(I139*H139,2)</f>
        <v>0</v>
      </c>
      <c r="K139" s="221" t="s">
        <v>1</v>
      </c>
      <c r="L139" s="44"/>
      <c r="M139" s="226" t="s">
        <v>1</v>
      </c>
      <c r="N139" s="227" t="s">
        <v>41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142</v>
      </c>
      <c r="AT139" s="230" t="s">
        <v>137</v>
      </c>
      <c r="AU139" s="230" t="s">
        <v>86</v>
      </c>
      <c r="AY139" s="17" t="s">
        <v>134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84</v>
      </c>
      <c r="BK139" s="231">
        <f>ROUND(I139*H139,2)</f>
        <v>0</v>
      </c>
      <c r="BL139" s="17" t="s">
        <v>142</v>
      </c>
      <c r="BM139" s="230" t="s">
        <v>260</v>
      </c>
    </row>
    <row r="140" s="12" customFormat="1" ht="22.8" customHeight="1">
      <c r="A140" s="12"/>
      <c r="B140" s="203"/>
      <c r="C140" s="204"/>
      <c r="D140" s="205" t="s">
        <v>75</v>
      </c>
      <c r="E140" s="217" t="s">
        <v>644</v>
      </c>
      <c r="F140" s="217" t="s">
        <v>645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SUM(P141:P147)</f>
        <v>0</v>
      </c>
      <c r="Q140" s="211"/>
      <c r="R140" s="212">
        <f>SUM(R141:R147)</f>
        <v>0</v>
      </c>
      <c r="S140" s="211"/>
      <c r="T140" s="213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84</v>
      </c>
      <c r="AY140" s="214" t="s">
        <v>134</v>
      </c>
      <c r="BK140" s="216">
        <f>SUM(BK141:BK147)</f>
        <v>0</v>
      </c>
    </row>
    <row r="141" s="2" customFormat="1" ht="16.5" customHeight="1">
      <c r="A141" s="38"/>
      <c r="B141" s="39"/>
      <c r="C141" s="219" t="s">
        <v>189</v>
      </c>
      <c r="D141" s="219" t="s">
        <v>137</v>
      </c>
      <c r="E141" s="220" t="s">
        <v>646</v>
      </c>
      <c r="F141" s="221" t="s">
        <v>647</v>
      </c>
      <c r="G141" s="222" t="s">
        <v>286</v>
      </c>
      <c r="H141" s="223">
        <v>1</v>
      </c>
      <c r="I141" s="224"/>
      <c r="J141" s="225">
        <f>ROUND(I141*H141,2)</f>
        <v>0</v>
      </c>
      <c r="K141" s="221" t="s">
        <v>1</v>
      </c>
      <c r="L141" s="44"/>
      <c r="M141" s="226" t="s">
        <v>1</v>
      </c>
      <c r="N141" s="227" t="s">
        <v>41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142</v>
      </c>
      <c r="AT141" s="230" t="s">
        <v>137</v>
      </c>
      <c r="AU141" s="230" t="s">
        <v>86</v>
      </c>
      <c r="AY141" s="17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84</v>
      </c>
      <c r="BK141" s="231">
        <f>ROUND(I141*H141,2)</f>
        <v>0</v>
      </c>
      <c r="BL141" s="17" t="s">
        <v>142</v>
      </c>
      <c r="BM141" s="230" t="s">
        <v>648</v>
      </c>
    </row>
    <row r="142" s="2" customFormat="1" ht="16.5" customHeight="1">
      <c r="A142" s="38"/>
      <c r="B142" s="39"/>
      <c r="C142" s="219" t="s">
        <v>193</v>
      </c>
      <c r="D142" s="219" t="s">
        <v>137</v>
      </c>
      <c r="E142" s="220" t="s">
        <v>649</v>
      </c>
      <c r="F142" s="221" t="s">
        <v>650</v>
      </c>
      <c r="G142" s="222" t="s">
        <v>651</v>
      </c>
      <c r="H142" s="223">
        <v>1</v>
      </c>
      <c r="I142" s="224"/>
      <c r="J142" s="225">
        <f>ROUND(I142*H142,2)</f>
        <v>0</v>
      </c>
      <c r="K142" s="221" t="s">
        <v>1</v>
      </c>
      <c r="L142" s="44"/>
      <c r="M142" s="226" t="s">
        <v>1</v>
      </c>
      <c r="N142" s="227" t="s">
        <v>41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142</v>
      </c>
      <c r="AT142" s="230" t="s">
        <v>137</v>
      </c>
      <c r="AU142" s="230" t="s">
        <v>86</v>
      </c>
      <c r="AY142" s="17" t="s">
        <v>134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84</v>
      </c>
      <c r="BK142" s="231">
        <f>ROUND(I142*H142,2)</f>
        <v>0</v>
      </c>
      <c r="BL142" s="17" t="s">
        <v>142</v>
      </c>
      <c r="BM142" s="230" t="s">
        <v>269</v>
      </c>
    </row>
    <row r="143" s="2" customFormat="1" ht="16.5" customHeight="1">
      <c r="A143" s="38"/>
      <c r="B143" s="39"/>
      <c r="C143" s="219" t="s">
        <v>200</v>
      </c>
      <c r="D143" s="219" t="s">
        <v>137</v>
      </c>
      <c r="E143" s="220" t="s">
        <v>652</v>
      </c>
      <c r="F143" s="221" t="s">
        <v>653</v>
      </c>
      <c r="G143" s="222" t="s">
        <v>651</v>
      </c>
      <c r="H143" s="223">
        <v>1</v>
      </c>
      <c r="I143" s="224"/>
      <c r="J143" s="225">
        <f>ROUND(I143*H143,2)</f>
        <v>0</v>
      </c>
      <c r="K143" s="221" t="s">
        <v>1</v>
      </c>
      <c r="L143" s="44"/>
      <c r="M143" s="226" t="s">
        <v>1</v>
      </c>
      <c r="N143" s="227" t="s">
        <v>41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142</v>
      </c>
      <c r="AT143" s="230" t="s">
        <v>137</v>
      </c>
      <c r="AU143" s="230" t="s">
        <v>86</v>
      </c>
      <c r="AY143" s="17" t="s">
        <v>134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84</v>
      </c>
      <c r="BK143" s="231">
        <f>ROUND(I143*H143,2)</f>
        <v>0</v>
      </c>
      <c r="BL143" s="17" t="s">
        <v>142</v>
      </c>
      <c r="BM143" s="230" t="s">
        <v>283</v>
      </c>
    </row>
    <row r="144" s="2" customFormat="1" ht="16.5" customHeight="1">
      <c r="A144" s="38"/>
      <c r="B144" s="39"/>
      <c r="C144" s="219" t="s">
        <v>205</v>
      </c>
      <c r="D144" s="219" t="s">
        <v>137</v>
      </c>
      <c r="E144" s="220" t="s">
        <v>654</v>
      </c>
      <c r="F144" s="221" t="s">
        <v>655</v>
      </c>
      <c r="G144" s="222" t="s">
        <v>651</v>
      </c>
      <c r="H144" s="223">
        <v>1</v>
      </c>
      <c r="I144" s="224"/>
      <c r="J144" s="225">
        <f>ROUND(I144*H144,2)</f>
        <v>0</v>
      </c>
      <c r="K144" s="221" t="s">
        <v>1</v>
      </c>
      <c r="L144" s="44"/>
      <c r="M144" s="226" t="s">
        <v>1</v>
      </c>
      <c r="N144" s="227" t="s">
        <v>41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142</v>
      </c>
      <c r="AT144" s="230" t="s">
        <v>137</v>
      </c>
      <c r="AU144" s="230" t="s">
        <v>86</v>
      </c>
      <c r="AY144" s="17" t="s">
        <v>134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84</v>
      </c>
      <c r="BK144" s="231">
        <f>ROUND(I144*H144,2)</f>
        <v>0</v>
      </c>
      <c r="BL144" s="17" t="s">
        <v>142</v>
      </c>
      <c r="BM144" s="230" t="s">
        <v>295</v>
      </c>
    </row>
    <row r="145" s="2" customFormat="1" ht="16.5" customHeight="1">
      <c r="A145" s="38"/>
      <c r="B145" s="39"/>
      <c r="C145" s="219" t="s">
        <v>8</v>
      </c>
      <c r="D145" s="219" t="s">
        <v>137</v>
      </c>
      <c r="E145" s="220" t="s">
        <v>656</v>
      </c>
      <c r="F145" s="221" t="s">
        <v>657</v>
      </c>
      <c r="G145" s="222" t="s">
        <v>651</v>
      </c>
      <c r="H145" s="223">
        <v>1</v>
      </c>
      <c r="I145" s="224"/>
      <c r="J145" s="225">
        <f>ROUND(I145*H145,2)</f>
        <v>0</v>
      </c>
      <c r="K145" s="221" t="s">
        <v>1</v>
      </c>
      <c r="L145" s="44"/>
      <c r="M145" s="226" t="s">
        <v>1</v>
      </c>
      <c r="N145" s="227" t="s">
        <v>41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142</v>
      </c>
      <c r="AT145" s="230" t="s">
        <v>137</v>
      </c>
      <c r="AU145" s="230" t="s">
        <v>86</v>
      </c>
      <c r="AY145" s="17" t="s">
        <v>134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84</v>
      </c>
      <c r="BK145" s="231">
        <f>ROUND(I145*H145,2)</f>
        <v>0</v>
      </c>
      <c r="BL145" s="17" t="s">
        <v>142</v>
      </c>
      <c r="BM145" s="230" t="s">
        <v>306</v>
      </c>
    </row>
    <row r="146" s="2" customFormat="1" ht="16.5" customHeight="1">
      <c r="A146" s="38"/>
      <c r="B146" s="39"/>
      <c r="C146" s="219" t="s">
        <v>214</v>
      </c>
      <c r="D146" s="219" t="s">
        <v>137</v>
      </c>
      <c r="E146" s="220" t="s">
        <v>658</v>
      </c>
      <c r="F146" s="221" t="s">
        <v>659</v>
      </c>
      <c r="G146" s="222" t="s">
        <v>651</v>
      </c>
      <c r="H146" s="223">
        <v>6</v>
      </c>
      <c r="I146" s="224"/>
      <c r="J146" s="225">
        <f>ROUND(I146*H146,2)</f>
        <v>0</v>
      </c>
      <c r="K146" s="221" t="s">
        <v>1</v>
      </c>
      <c r="L146" s="44"/>
      <c r="M146" s="226" t="s">
        <v>1</v>
      </c>
      <c r="N146" s="227" t="s">
        <v>41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142</v>
      </c>
      <c r="AT146" s="230" t="s">
        <v>137</v>
      </c>
      <c r="AU146" s="230" t="s">
        <v>86</v>
      </c>
      <c r="AY146" s="17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84</v>
      </c>
      <c r="BK146" s="231">
        <f>ROUND(I146*H146,2)</f>
        <v>0</v>
      </c>
      <c r="BL146" s="17" t="s">
        <v>142</v>
      </c>
      <c r="BM146" s="230" t="s">
        <v>315</v>
      </c>
    </row>
    <row r="147" s="2" customFormat="1" ht="16.5" customHeight="1">
      <c r="A147" s="38"/>
      <c r="B147" s="39"/>
      <c r="C147" s="219" t="s">
        <v>220</v>
      </c>
      <c r="D147" s="219" t="s">
        <v>137</v>
      </c>
      <c r="E147" s="220" t="s">
        <v>660</v>
      </c>
      <c r="F147" s="221" t="s">
        <v>661</v>
      </c>
      <c r="G147" s="222" t="s">
        <v>651</v>
      </c>
      <c r="H147" s="223">
        <v>20</v>
      </c>
      <c r="I147" s="224"/>
      <c r="J147" s="225">
        <f>ROUND(I147*H147,2)</f>
        <v>0</v>
      </c>
      <c r="K147" s="221" t="s">
        <v>1</v>
      </c>
      <c r="L147" s="44"/>
      <c r="M147" s="280" t="s">
        <v>1</v>
      </c>
      <c r="N147" s="281" t="s">
        <v>41</v>
      </c>
      <c r="O147" s="282"/>
      <c r="P147" s="283">
        <f>O147*H147</f>
        <v>0</v>
      </c>
      <c r="Q147" s="283">
        <v>0</v>
      </c>
      <c r="R147" s="283">
        <f>Q147*H147</f>
        <v>0</v>
      </c>
      <c r="S147" s="283">
        <v>0</v>
      </c>
      <c r="T147" s="2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142</v>
      </c>
      <c r="AT147" s="230" t="s">
        <v>137</v>
      </c>
      <c r="AU147" s="230" t="s">
        <v>86</v>
      </c>
      <c r="AY147" s="17" t="s">
        <v>134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84</v>
      </c>
      <c r="BK147" s="231">
        <f>ROUND(I147*H147,2)</f>
        <v>0</v>
      </c>
      <c r="BL147" s="17" t="s">
        <v>142</v>
      </c>
      <c r="BM147" s="230" t="s">
        <v>324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HtqZdPKm8VNE4k/oFgVdLIQtsQmu6hiK5optTfCRkvQ9YJY/qiXKNOignRpyJIjOcJoJc0/tgVDyqJ5BcWtiPQ==" hashValue="ahIIpQjty+rYewHLni+xMTpWHjdrFauyE6ArFmFxUOTSuHLg68fRTh6DBTFpMbCVE+KI/1q0O2kNUDLJP3P26Q==" algorithmName="SHA-512" password="C6CD"/>
  <autoFilter ref="C122:K14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</row>
    <row r="4" s="1" customFormat="1" ht="24.96" customHeight="1">
      <c r="B4" s="20"/>
      <c r="D4" s="139" t="s">
        <v>95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Společenské centrum RnK – prostory ZUŠ - Úpravy se změnou užívání v části stavby – vstupního zádveří s přezouvárnou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662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22. 5. 2023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ROUND((SUM(BE121:BE134)),  2)</f>
        <v>0</v>
      </c>
      <c r="G33" s="38"/>
      <c r="H33" s="38"/>
      <c r="I33" s="156">
        <v>0.20999999999999999</v>
      </c>
      <c r="J33" s="155">
        <f>ROUND(((SUM(BE121:BE134))*I33),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42</v>
      </c>
      <c r="F34" s="155">
        <f>ROUND((SUM(BF121:BF134)),  2)</f>
        <v>0</v>
      </c>
      <c r="G34" s="38"/>
      <c r="H34" s="38"/>
      <c r="I34" s="156">
        <v>0.14999999999999999</v>
      </c>
      <c r="J34" s="155">
        <f>ROUND(((SUM(BF121:BF134))*I34),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ROUND((SUM(BG121:BG134)),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ROUND((SUM(BH121:BH134)),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ROUND((SUM(BI121:BI134)),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Společenské centrum RnK – prostory ZUŠ - Úpravy se změnou užívání v části stavby – vstupního zádveří s přezouvárnou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Rychnov nad Kněžnou, ul. Panská, čp. 1492</v>
      </c>
      <c r="G89" s="40"/>
      <c r="H89" s="40"/>
      <c r="I89" s="32" t="s">
        <v>22</v>
      </c>
      <c r="J89" s="79" t="str">
        <f>IF(J12="","",J12)</f>
        <v>22. 5. 2023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Rychnov nad Kněžnou</v>
      </c>
      <c r="G91" s="40"/>
      <c r="H91" s="40"/>
      <c r="I91" s="32" t="s">
        <v>30</v>
      </c>
      <c r="J91" s="36" t="str">
        <f>E21</f>
        <v>ATELIER H1 &amp; ATELIER HÁJEK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Martin Škrabal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101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80"/>
      <c r="C97" s="181"/>
      <c r="D97" s="182" t="s">
        <v>662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663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664</v>
      </c>
      <c r="E99" s="189"/>
      <c r="F99" s="189"/>
      <c r="G99" s="189"/>
      <c r="H99" s="189"/>
      <c r="I99" s="189"/>
      <c r="J99" s="190">
        <f>J125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665</v>
      </c>
      <c r="E100" s="189"/>
      <c r="F100" s="189"/>
      <c r="G100" s="189"/>
      <c r="H100" s="189"/>
      <c r="I100" s="189"/>
      <c r="J100" s="190">
        <f>J127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666</v>
      </c>
      <c r="E101" s="189"/>
      <c r="F101" s="189"/>
      <c r="G101" s="189"/>
      <c r="H101" s="189"/>
      <c r="I101" s="189"/>
      <c r="J101" s="190">
        <f>J133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5" t="str">
        <f>E7</f>
        <v>Společenské centrum RnK – prostory ZUŠ - Úpravy se změnou užívání v části stavby – vstupního zádveří s přezouvárnou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- Vedlejší rozpočtové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Rychnov nad Kněžnou, ul. Panská, čp. 1492</v>
      </c>
      <c r="G115" s="40"/>
      <c r="H115" s="40"/>
      <c r="I115" s="32" t="s">
        <v>22</v>
      </c>
      <c r="J115" s="79" t="str">
        <f>IF(J12="","",J12)</f>
        <v>22. 5. 2023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Město Rychnov nad Kněžnou</v>
      </c>
      <c r="G117" s="40"/>
      <c r="H117" s="40"/>
      <c r="I117" s="32" t="s">
        <v>30</v>
      </c>
      <c r="J117" s="36" t="str">
        <f>E21</f>
        <v>ATELIER H1 &amp; ATELIER HÁJEK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Martin Škrabal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120</v>
      </c>
      <c r="D120" s="195" t="s">
        <v>61</v>
      </c>
      <c r="E120" s="195" t="s">
        <v>57</v>
      </c>
      <c r="F120" s="195" t="s">
        <v>58</v>
      </c>
      <c r="G120" s="195" t="s">
        <v>121</v>
      </c>
      <c r="H120" s="195" t="s">
        <v>122</v>
      </c>
      <c r="I120" s="195" t="s">
        <v>123</v>
      </c>
      <c r="J120" s="195" t="s">
        <v>100</v>
      </c>
      <c r="K120" s="196" t="s">
        <v>124</v>
      </c>
      <c r="L120" s="197"/>
      <c r="M120" s="100" t="s">
        <v>1</v>
      </c>
      <c r="N120" s="101" t="s">
        <v>40</v>
      </c>
      <c r="O120" s="101" t="s">
        <v>125</v>
      </c>
      <c r="P120" s="101" t="s">
        <v>126</v>
      </c>
      <c r="Q120" s="101" t="s">
        <v>127</v>
      </c>
      <c r="R120" s="101" t="s">
        <v>128</v>
      </c>
      <c r="S120" s="101" t="s">
        <v>129</v>
      </c>
      <c r="T120" s="102" t="s">
        <v>130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131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102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90</v>
      </c>
      <c r="F122" s="206" t="s">
        <v>91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P123+P125+P127+P133</f>
        <v>0</v>
      </c>
      <c r="Q122" s="211"/>
      <c r="R122" s="212">
        <f>R123+R125+R127+R133</f>
        <v>0</v>
      </c>
      <c r="S122" s="211"/>
      <c r="T122" s="213">
        <f>T123+T125+T127+T133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161</v>
      </c>
      <c r="AT122" s="215" t="s">
        <v>75</v>
      </c>
      <c r="AU122" s="215" t="s">
        <v>76</v>
      </c>
      <c r="AY122" s="214" t="s">
        <v>134</v>
      </c>
      <c r="BK122" s="216">
        <f>BK123+BK125+BK127+BK133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667</v>
      </c>
      <c r="F123" s="217" t="s">
        <v>668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161</v>
      </c>
      <c r="AT123" s="215" t="s">
        <v>75</v>
      </c>
      <c r="AU123" s="215" t="s">
        <v>84</v>
      </c>
      <c r="AY123" s="214" t="s">
        <v>134</v>
      </c>
      <c r="BK123" s="216">
        <f>BK124</f>
        <v>0</v>
      </c>
    </row>
    <row r="124" s="2" customFormat="1" ht="16.5" customHeight="1">
      <c r="A124" s="38"/>
      <c r="B124" s="39"/>
      <c r="C124" s="219" t="s">
        <v>84</v>
      </c>
      <c r="D124" s="219" t="s">
        <v>137</v>
      </c>
      <c r="E124" s="220" t="s">
        <v>669</v>
      </c>
      <c r="F124" s="221" t="s">
        <v>670</v>
      </c>
      <c r="G124" s="222" t="s">
        <v>671</v>
      </c>
      <c r="H124" s="223">
        <v>1</v>
      </c>
      <c r="I124" s="224"/>
      <c r="J124" s="225">
        <f>ROUND(I124*H124,2)</f>
        <v>0</v>
      </c>
      <c r="K124" s="221" t="s">
        <v>141</v>
      </c>
      <c r="L124" s="44"/>
      <c r="M124" s="226" t="s">
        <v>1</v>
      </c>
      <c r="N124" s="227" t="s">
        <v>41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672</v>
      </c>
      <c r="AT124" s="230" t="s">
        <v>137</v>
      </c>
      <c r="AU124" s="230" t="s">
        <v>86</v>
      </c>
      <c r="AY124" s="17" t="s">
        <v>134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84</v>
      </c>
      <c r="BK124" s="231">
        <f>ROUND(I124*H124,2)</f>
        <v>0</v>
      </c>
      <c r="BL124" s="17" t="s">
        <v>672</v>
      </c>
      <c r="BM124" s="230" t="s">
        <v>673</v>
      </c>
    </row>
    <row r="125" s="12" customFormat="1" ht="22.8" customHeight="1">
      <c r="A125" s="12"/>
      <c r="B125" s="203"/>
      <c r="C125" s="204"/>
      <c r="D125" s="205" t="s">
        <v>75</v>
      </c>
      <c r="E125" s="217" t="s">
        <v>674</v>
      </c>
      <c r="F125" s="217" t="s">
        <v>675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161</v>
      </c>
      <c r="AT125" s="215" t="s">
        <v>75</v>
      </c>
      <c r="AU125" s="215" t="s">
        <v>84</v>
      </c>
      <c r="AY125" s="214" t="s">
        <v>134</v>
      </c>
      <c r="BK125" s="216">
        <f>BK126</f>
        <v>0</v>
      </c>
    </row>
    <row r="126" s="2" customFormat="1" ht="16.5" customHeight="1">
      <c r="A126" s="38"/>
      <c r="B126" s="39"/>
      <c r="C126" s="219" t="s">
        <v>86</v>
      </c>
      <c r="D126" s="219" t="s">
        <v>137</v>
      </c>
      <c r="E126" s="220" t="s">
        <v>676</v>
      </c>
      <c r="F126" s="221" t="s">
        <v>675</v>
      </c>
      <c r="G126" s="222" t="s">
        <v>671</v>
      </c>
      <c r="H126" s="223">
        <v>1</v>
      </c>
      <c r="I126" s="224"/>
      <c r="J126" s="225">
        <f>ROUND(I126*H126,2)</f>
        <v>0</v>
      </c>
      <c r="K126" s="221" t="s">
        <v>141</v>
      </c>
      <c r="L126" s="44"/>
      <c r="M126" s="226" t="s">
        <v>1</v>
      </c>
      <c r="N126" s="227" t="s">
        <v>41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672</v>
      </c>
      <c r="AT126" s="230" t="s">
        <v>137</v>
      </c>
      <c r="AU126" s="230" t="s">
        <v>86</v>
      </c>
      <c r="AY126" s="17" t="s">
        <v>134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84</v>
      </c>
      <c r="BK126" s="231">
        <f>ROUND(I126*H126,2)</f>
        <v>0</v>
      </c>
      <c r="BL126" s="17" t="s">
        <v>672</v>
      </c>
      <c r="BM126" s="230" t="s">
        <v>677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678</v>
      </c>
      <c r="F127" s="217" t="s">
        <v>679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SUM(P128:P132)</f>
        <v>0</v>
      </c>
      <c r="Q127" s="211"/>
      <c r="R127" s="212">
        <f>SUM(R128:R132)</f>
        <v>0</v>
      </c>
      <c r="S127" s="211"/>
      <c r="T127" s="213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161</v>
      </c>
      <c r="AT127" s="215" t="s">
        <v>75</v>
      </c>
      <c r="AU127" s="215" t="s">
        <v>84</v>
      </c>
      <c r="AY127" s="214" t="s">
        <v>134</v>
      </c>
      <c r="BK127" s="216">
        <f>SUM(BK128:BK132)</f>
        <v>0</v>
      </c>
    </row>
    <row r="128" s="2" customFormat="1" ht="16.5" customHeight="1">
      <c r="A128" s="38"/>
      <c r="B128" s="39"/>
      <c r="C128" s="219" t="s">
        <v>135</v>
      </c>
      <c r="D128" s="219" t="s">
        <v>137</v>
      </c>
      <c r="E128" s="220" t="s">
        <v>680</v>
      </c>
      <c r="F128" s="221" t="s">
        <v>679</v>
      </c>
      <c r="G128" s="222" t="s">
        <v>671</v>
      </c>
      <c r="H128" s="223">
        <v>1</v>
      </c>
      <c r="I128" s="224"/>
      <c r="J128" s="225">
        <f>ROUND(I128*H128,2)</f>
        <v>0</v>
      </c>
      <c r="K128" s="221" t="s">
        <v>141</v>
      </c>
      <c r="L128" s="44"/>
      <c r="M128" s="226" t="s">
        <v>1</v>
      </c>
      <c r="N128" s="227" t="s">
        <v>41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672</v>
      </c>
      <c r="AT128" s="230" t="s">
        <v>137</v>
      </c>
      <c r="AU128" s="230" t="s">
        <v>86</v>
      </c>
      <c r="AY128" s="17" t="s">
        <v>134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84</v>
      </c>
      <c r="BK128" s="231">
        <f>ROUND(I128*H128,2)</f>
        <v>0</v>
      </c>
      <c r="BL128" s="17" t="s">
        <v>672</v>
      </c>
      <c r="BM128" s="230" t="s">
        <v>681</v>
      </c>
    </row>
    <row r="129" s="2" customFormat="1" ht="37.8" customHeight="1">
      <c r="A129" s="38"/>
      <c r="B129" s="39"/>
      <c r="C129" s="219" t="s">
        <v>142</v>
      </c>
      <c r="D129" s="219" t="s">
        <v>137</v>
      </c>
      <c r="E129" s="220" t="s">
        <v>682</v>
      </c>
      <c r="F129" s="221" t="s">
        <v>683</v>
      </c>
      <c r="G129" s="222" t="s">
        <v>671</v>
      </c>
      <c r="H129" s="223">
        <v>1</v>
      </c>
      <c r="I129" s="224"/>
      <c r="J129" s="225">
        <f>ROUND(I129*H129,2)</f>
        <v>0</v>
      </c>
      <c r="K129" s="221" t="s">
        <v>141</v>
      </c>
      <c r="L129" s="44"/>
      <c r="M129" s="226" t="s">
        <v>1</v>
      </c>
      <c r="N129" s="227" t="s">
        <v>41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672</v>
      </c>
      <c r="AT129" s="230" t="s">
        <v>137</v>
      </c>
      <c r="AU129" s="230" t="s">
        <v>86</v>
      </c>
      <c r="AY129" s="17" t="s">
        <v>134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84</v>
      </c>
      <c r="BK129" s="231">
        <f>ROUND(I129*H129,2)</f>
        <v>0</v>
      </c>
      <c r="BL129" s="17" t="s">
        <v>672</v>
      </c>
      <c r="BM129" s="230" t="s">
        <v>684</v>
      </c>
    </row>
    <row r="130" s="2" customFormat="1" ht="16.5" customHeight="1">
      <c r="A130" s="38"/>
      <c r="B130" s="39"/>
      <c r="C130" s="219" t="s">
        <v>161</v>
      </c>
      <c r="D130" s="219" t="s">
        <v>137</v>
      </c>
      <c r="E130" s="220" t="s">
        <v>685</v>
      </c>
      <c r="F130" s="221" t="s">
        <v>686</v>
      </c>
      <c r="G130" s="222" t="s">
        <v>671</v>
      </c>
      <c r="H130" s="223">
        <v>1</v>
      </c>
      <c r="I130" s="224"/>
      <c r="J130" s="225">
        <f>ROUND(I130*H130,2)</f>
        <v>0</v>
      </c>
      <c r="K130" s="221" t="s">
        <v>141</v>
      </c>
      <c r="L130" s="44"/>
      <c r="M130" s="226" t="s">
        <v>1</v>
      </c>
      <c r="N130" s="227" t="s">
        <v>41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672</v>
      </c>
      <c r="AT130" s="230" t="s">
        <v>137</v>
      </c>
      <c r="AU130" s="230" t="s">
        <v>86</v>
      </c>
      <c r="AY130" s="17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84</v>
      </c>
      <c r="BK130" s="231">
        <f>ROUND(I130*H130,2)</f>
        <v>0</v>
      </c>
      <c r="BL130" s="17" t="s">
        <v>672</v>
      </c>
      <c r="BM130" s="230" t="s">
        <v>687</v>
      </c>
    </row>
    <row r="131" s="2" customFormat="1" ht="21.75" customHeight="1">
      <c r="A131" s="38"/>
      <c r="B131" s="39"/>
      <c r="C131" s="219" t="s">
        <v>144</v>
      </c>
      <c r="D131" s="219" t="s">
        <v>137</v>
      </c>
      <c r="E131" s="220" t="s">
        <v>688</v>
      </c>
      <c r="F131" s="221" t="s">
        <v>689</v>
      </c>
      <c r="G131" s="222" t="s">
        <v>671</v>
      </c>
      <c r="H131" s="223">
        <v>1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41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672</v>
      </c>
      <c r="AT131" s="230" t="s">
        <v>137</v>
      </c>
      <c r="AU131" s="230" t="s">
        <v>86</v>
      </c>
      <c r="AY131" s="17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84</v>
      </c>
      <c r="BK131" s="231">
        <f>ROUND(I131*H131,2)</f>
        <v>0</v>
      </c>
      <c r="BL131" s="17" t="s">
        <v>672</v>
      </c>
      <c r="BM131" s="230" t="s">
        <v>690</v>
      </c>
    </row>
    <row r="132" s="2" customFormat="1" ht="16.5" customHeight="1">
      <c r="A132" s="38"/>
      <c r="B132" s="39"/>
      <c r="C132" s="219" t="s">
        <v>172</v>
      </c>
      <c r="D132" s="219" t="s">
        <v>137</v>
      </c>
      <c r="E132" s="220" t="s">
        <v>691</v>
      </c>
      <c r="F132" s="221" t="s">
        <v>692</v>
      </c>
      <c r="G132" s="222" t="s">
        <v>671</v>
      </c>
      <c r="H132" s="223">
        <v>1</v>
      </c>
      <c r="I132" s="224"/>
      <c r="J132" s="225">
        <f>ROUND(I132*H132,2)</f>
        <v>0</v>
      </c>
      <c r="K132" s="221" t="s">
        <v>1</v>
      </c>
      <c r="L132" s="44"/>
      <c r="M132" s="226" t="s">
        <v>1</v>
      </c>
      <c r="N132" s="227" t="s">
        <v>41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672</v>
      </c>
      <c r="AT132" s="230" t="s">
        <v>137</v>
      </c>
      <c r="AU132" s="230" t="s">
        <v>86</v>
      </c>
      <c r="AY132" s="17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84</v>
      </c>
      <c r="BK132" s="231">
        <f>ROUND(I132*H132,2)</f>
        <v>0</v>
      </c>
      <c r="BL132" s="17" t="s">
        <v>672</v>
      </c>
      <c r="BM132" s="230" t="s">
        <v>693</v>
      </c>
    </row>
    <row r="133" s="12" customFormat="1" ht="22.8" customHeight="1">
      <c r="A133" s="12"/>
      <c r="B133" s="203"/>
      <c r="C133" s="204"/>
      <c r="D133" s="205" t="s">
        <v>75</v>
      </c>
      <c r="E133" s="217" t="s">
        <v>694</v>
      </c>
      <c r="F133" s="217" t="s">
        <v>695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161</v>
      </c>
      <c r="AT133" s="215" t="s">
        <v>75</v>
      </c>
      <c r="AU133" s="215" t="s">
        <v>84</v>
      </c>
      <c r="AY133" s="214" t="s">
        <v>134</v>
      </c>
      <c r="BK133" s="216">
        <f>BK134</f>
        <v>0</v>
      </c>
    </row>
    <row r="134" s="2" customFormat="1" ht="16.5" customHeight="1">
      <c r="A134" s="38"/>
      <c r="B134" s="39"/>
      <c r="C134" s="219" t="s">
        <v>168</v>
      </c>
      <c r="D134" s="219" t="s">
        <v>137</v>
      </c>
      <c r="E134" s="220" t="s">
        <v>696</v>
      </c>
      <c r="F134" s="221" t="s">
        <v>697</v>
      </c>
      <c r="G134" s="222" t="s">
        <v>671</v>
      </c>
      <c r="H134" s="223">
        <v>1</v>
      </c>
      <c r="I134" s="224"/>
      <c r="J134" s="225">
        <f>ROUND(I134*H134,2)</f>
        <v>0</v>
      </c>
      <c r="K134" s="221" t="s">
        <v>1</v>
      </c>
      <c r="L134" s="44"/>
      <c r="M134" s="280" t="s">
        <v>1</v>
      </c>
      <c r="N134" s="281" t="s">
        <v>41</v>
      </c>
      <c r="O134" s="282"/>
      <c r="P134" s="283">
        <f>O134*H134</f>
        <v>0</v>
      </c>
      <c r="Q134" s="283">
        <v>0</v>
      </c>
      <c r="R134" s="283">
        <f>Q134*H134</f>
        <v>0</v>
      </c>
      <c r="S134" s="283">
        <v>0</v>
      </c>
      <c r="T134" s="2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672</v>
      </c>
      <c r="AT134" s="230" t="s">
        <v>137</v>
      </c>
      <c r="AU134" s="230" t="s">
        <v>86</v>
      </c>
      <c r="AY134" s="17" t="s">
        <v>134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84</v>
      </c>
      <c r="BK134" s="231">
        <f>ROUND(I134*H134,2)</f>
        <v>0</v>
      </c>
      <c r="BL134" s="17" t="s">
        <v>672</v>
      </c>
      <c r="BM134" s="230" t="s">
        <v>698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KrPBNnqNJHba+fL35Vj8kcUnIvypLy9T/Zl64AMlB7nrSXSCyHicKhytPXHrz1fG8JbtAQGhVRVda5aE9r4fVA==" hashValue="mlHFGXDVfTiSl6eCXgaz0SvyTbeJYsnWmboo2eJJl0LfOx/ZxuSaMAa84t/37mey2zdnb/wPtZA8YvdOVbVPlg==" algorithmName="SHA-512" password="C6CD"/>
  <autoFilter ref="C120:K13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699</v>
      </c>
      <c r="H4" s="20"/>
    </row>
    <row r="5" s="1" customFormat="1" ht="12" customHeight="1">
      <c r="B5" s="20"/>
      <c r="C5" s="285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6" t="s">
        <v>16</v>
      </c>
      <c r="D6" s="287" t="s">
        <v>17</v>
      </c>
      <c r="E6" s="1"/>
      <c r="F6" s="1"/>
      <c r="H6" s="20"/>
    </row>
    <row r="7" s="1" customFormat="1" ht="24.75" customHeight="1">
      <c r="B7" s="20"/>
      <c r="C7" s="141" t="s">
        <v>22</v>
      </c>
      <c r="D7" s="145" t="str">
        <f>'Rekapitulace stavby'!AN8</f>
        <v>22. 5. 2023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88"/>
      <c r="C9" s="289" t="s">
        <v>57</v>
      </c>
      <c r="D9" s="290" t="s">
        <v>58</v>
      </c>
      <c r="E9" s="290" t="s">
        <v>121</v>
      </c>
      <c r="F9" s="291" t="s">
        <v>700</v>
      </c>
      <c r="G9" s="192"/>
      <c r="H9" s="288"/>
    </row>
    <row r="10" s="2" customFormat="1" ht="26.4" customHeight="1">
      <c r="A10" s="38"/>
      <c r="B10" s="44"/>
      <c r="C10" s="292" t="s">
        <v>701</v>
      </c>
      <c r="D10" s="292" t="s">
        <v>82</v>
      </c>
      <c r="E10" s="38"/>
      <c r="F10" s="38"/>
      <c r="G10" s="38"/>
      <c r="H10" s="44"/>
    </row>
    <row r="11" s="2" customFormat="1" ht="16.8" customHeight="1">
      <c r="A11" s="38"/>
      <c r="B11" s="44"/>
      <c r="C11" s="293" t="s">
        <v>93</v>
      </c>
      <c r="D11" s="294" t="s">
        <v>1</v>
      </c>
      <c r="E11" s="295" t="s">
        <v>1</v>
      </c>
      <c r="F11" s="296">
        <v>287.94600000000003</v>
      </c>
      <c r="G11" s="38"/>
      <c r="H11" s="44"/>
    </row>
    <row r="12" s="2" customFormat="1">
      <c r="A12" s="38"/>
      <c r="B12" s="44"/>
      <c r="C12" s="297" t="s">
        <v>1</v>
      </c>
      <c r="D12" s="297" t="s">
        <v>589</v>
      </c>
      <c r="E12" s="17" t="s">
        <v>1</v>
      </c>
      <c r="F12" s="298">
        <v>158.63999999999999</v>
      </c>
      <c r="G12" s="38"/>
      <c r="H12" s="44"/>
    </row>
    <row r="13" s="2" customFormat="1" ht="16.8" customHeight="1">
      <c r="A13" s="38"/>
      <c r="B13" s="44"/>
      <c r="C13" s="297" t="s">
        <v>1</v>
      </c>
      <c r="D13" s="297" t="s">
        <v>590</v>
      </c>
      <c r="E13" s="17" t="s">
        <v>1</v>
      </c>
      <c r="F13" s="298">
        <v>79.305999999999997</v>
      </c>
      <c r="G13" s="38"/>
      <c r="H13" s="44"/>
    </row>
    <row r="14" s="2" customFormat="1" ht="16.8" customHeight="1">
      <c r="A14" s="38"/>
      <c r="B14" s="44"/>
      <c r="C14" s="297" t="s">
        <v>1</v>
      </c>
      <c r="D14" s="297" t="s">
        <v>591</v>
      </c>
      <c r="E14" s="17" t="s">
        <v>1</v>
      </c>
      <c r="F14" s="298">
        <v>50</v>
      </c>
      <c r="G14" s="38"/>
      <c r="H14" s="44"/>
    </row>
    <row r="15" s="2" customFormat="1" ht="16.8" customHeight="1">
      <c r="A15" s="38"/>
      <c r="B15" s="44"/>
      <c r="C15" s="297" t="s">
        <v>93</v>
      </c>
      <c r="D15" s="297" t="s">
        <v>154</v>
      </c>
      <c r="E15" s="17" t="s">
        <v>1</v>
      </c>
      <c r="F15" s="298">
        <v>287.94600000000003</v>
      </c>
      <c r="G15" s="38"/>
      <c r="H15" s="44"/>
    </row>
    <row r="16" s="2" customFormat="1" ht="16.8" customHeight="1">
      <c r="A16" s="38"/>
      <c r="B16" s="44"/>
      <c r="C16" s="299" t="s">
        <v>702</v>
      </c>
      <c r="D16" s="38"/>
      <c r="E16" s="38"/>
      <c r="F16" s="38"/>
      <c r="G16" s="38"/>
      <c r="H16" s="44"/>
    </row>
    <row r="17" s="2" customFormat="1" ht="16.8" customHeight="1">
      <c r="A17" s="38"/>
      <c r="B17" s="44"/>
      <c r="C17" s="297" t="s">
        <v>586</v>
      </c>
      <c r="D17" s="297" t="s">
        <v>587</v>
      </c>
      <c r="E17" s="17" t="s">
        <v>148</v>
      </c>
      <c r="F17" s="298">
        <v>287.94600000000003</v>
      </c>
      <c r="G17" s="38"/>
      <c r="H17" s="44"/>
    </row>
    <row r="18" s="2" customFormat="1" ht="16.8" customHeight="1">
      <c r="A18" s="38"/>
      <c r="B18" s="44"/>
      <c r="C18" s="297" t="s">
        <v>593</v>
      </c>
      <c r="D18" s="297" t="s">
        <v>594</v>
      </c>
      <c r="E18" s="17" t="s">
        <v>148</v>
      </c>
      <c r="F18" s="298">
        <v>287.94600000000003</v>
      </c>
      <c r="G18" s="38"/>
      <c r="H18" s="44"/>
    </row>
    <row r="19" s="2" customFormat="1" ht="16.8" customHeight="1">
      <c r="A19" s="38"/>
      <c r="B19" s="44"/>
      <c r="C19" s="297" t="s">
        <v>597</v>
      </c>
      <c r="D19" s="297" t="s">
        <v>598</v>
      </c>
      <c r="E19" s="17" t="s">
        <v>148</v>
      </c>
      <c r="F19" s="298">
        <v>287.94600000000003</v>
      </c>
      <c r="G19" s="38"/>
      <c r="H19" s="44"/>
    </row>
    <row r="20" s="2" customFormat="1" ht="16.8" customHeight="1">
      <c r="A20" s="38"/>
      <c r="B20" s="44"/>
      <c r="C20" s="297" t="s">
        <v>601</v>
      </c>
      <c r="D20" s="297" t="s">
        <v>602</v>
      </c>
      <c r="E20" s="17" t="s">
        <v>148</v>
      </c>
      <c r="F20" s="298">
        <v>287.94600000000003</v>
      </c>
      <c r="G20" s="38"/>
      <c r="H20" s="44"/>
    </row>
    <row r="21" s="2" customFormat="1" ht="7.44" customHeight="1">
      <c r="A21" s="38"/>
      <c r="B21" s="171"/>
      <c r="C21" s="172"/>
      <c r="D21" s="172"/>
      <c r="E21" s="172"/>
      <c r="F21" s="172"/>
      <c r="G21" s="172"/>
      <c r="H21" s="44"/>
    </row>
    <row r="22" s="2" customFormat="1">
      <c r="A22" s="38"/>
      <c r="B22" s="38"/>
      <c r="C22" s="38"/>
      <c r="D22" s="38"/>
      <c r="E22" s="38"/>
      <c r="F22" s="38"/>
      <c r="G22" s="38"/>
      <c r="H22" s="38"/>
    </row>
  </sheetData>
  <sheetProtection sheet="1" formatColumns="0" formatRows="0" objects="1" scenarios="1" spinCount="100000" saltValue="ZC36LT4mDHfseLsmM47cvQZ4oobNaOS1mUSaGUX6oZXGba7QxEu4HFKEQGUOswMKFxljUSNOjP+7FfiDcUnM2A==" hashValue="jr+lkzzmpTm1F7NxGBOpusyxARNf/fVZm59eFtFbI2j3ByCwD/SPc7IZQSrjHF1KL5+vc3g0rDM1+JVLsEfqTg==" algorithmName="SHA-512" password="C6CD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DESKTOP-0AD2TN2\Marv</dc:creator>
  <cp:lastModifiedBy>DESKTOP-0AD2TN2\Marv</cp:lastModifiedBy>
  <dcterms:created xsi:type="dcterms:W3CDTF">2023-05-22T07:57:05Z</dcterms:created>
  <dcterms:modified xsi:type="dcterms:W3CDTF">2023-05-22T07:57:11Z</dcterms:modified>
</cp:coreProperties>
</file>