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ELL\Desktop\ROZPOČTY\2023_006_Udržovací práce-výměna střešní krytiny na objektu MH 1557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Hromosvod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Stavební část'!$C$126:$K$272</definedName>
    <definedName name="_xlnm.Print_Area" localSheetId="1">'01 - Stavební část'!$C$4:$J$76,'01 - Stavební část'!$C$82:$J$108,'01 - Stavební část'!$C$114:$K$272</definedName>
    <definedName name="_xlnm.Print_Titles" localSheetId="1">'01 - Stavební část'!$126:$126</definedName>
    <definedName name="_xlnm._FilterDatabase" localSheetId="2" hidden="1">'02 - Hromosvod'!$C$118:$K$173</definedName>
    <definedName name="_xlnm.Print_Area" localSheetId="2">'02 - Hromosvod'!$C$4:$J$76,'02 - Hromosvod'!$C$82:$J$100,'02 - Hromosvod'!$C$106:$K$173</definedName>
    <definedName name="_xlnm.Print_Titles" localSheetId="2">'02 - Hromosvod'!$118:$118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113"/>
  <c r="E7"/>
  <c r="E85"/>
  <c i="2" r="J37"/>
  <c r="J36"/>
  <c i="1" r="AY95"/>
  <c i="2" r="J35"/>
  <c i="1" r="AX95"/>
  <c i="2" r="BI271"/>
  <c r="BH271"/>
  <c r="BG271"/>
  <c r="BF271"/>
  <c r="T271"/>
  <c r="T270"/>
  <c r="R271"/>
  <c r="R270"/>
  <c r="P271"/>
  <c r="P270"/>
  <c r="BI268"/>
  <c r="BH268"/>
  <c r="BG268"/>
  <c r="BF268"/>
  <c r="T268"/>
  <c r="T267"/>
  <c r="R268"/>
  <c r="R267"/>
  <c r="R266"/>
  <c r="P268"/>
  <c r="P267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0"/>
  <c r="BH180"/>
  <c r="BG180"/>
  <c r="BF180"/>
  <c r="T180"/>
  <c r="R180"/>
  <c r="P180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J123"/>
  <c r="F123"/>
  <c r="F121"/>
  <c r="E119"/>
  <c r="J91"/>
  <c r="F91"/>
  <c r="F89"/>
  <c r="E87"/>
  <c r="J24"/>
  <c r="E24"/>
  <c r="J124"/>
  <c r="J23"/>
  <c r="J18"/>
  <c r="E18"/>
  <c r="F124"/>
  <c r="J17"/>
  <c r="J12"/>
  <c r="J121"/>
  <c r="E7"/>
  <c r="E117"/>
  <c i="1" r="L90"/>
  <c r="AM90"/>
  <c r="AM89"/>
  <c r="L89"/>
  <c r="AM87"/>
  <c r="L87"/>
  <c r="L85"/>
  <c r="L84"/>
  <c i="3" r="BK158"/>
  <c r="J122"/>
  <c i="2" r="BK268"/>
  <c r="BK261"/>
  <c r="J259"/>
  <c r="BK253"/>
  <c r="BK249"/>
  <c r="J247"/>
  <c r="J245"/>
  <c r="BK240"/>
  <c r="BK236"/>
  <c r="J234"/>
  <c r="BK230"/>
  <c r="J228"/>
  <c r="BK224"/>
  <c r="BK220"/>
  <c r="J218"/>
  <c r="BK212"/>
  <c r="J205"/>
  <c r="BK200"/>
  <c r="J195"/>
  <c r="BK188"/>
  <c r="J174"/>
  <c r="J167"/>
  <c r="BK151"/>
  <c r="J144"/>
  <c r="J139"/>
  <c r="F34"/>
  <c i="3" r="J146"/>
  <c r="J130"/>
  <c i="2" r="F35"/>
  <c r="BK207"/>
  <c r="J200"/>
  <c r="J192"/>
  <c r="BK180"/>
  <c r="J171"/>
  <c r="BK164"/>
  <c r="J160"/>
  <c r="BK155"/>
  <c r="BK144"/>
  <c r="BK135"/>
  <c i="1" r="AS94"/>
  <c i="3" r="J138"/>
  <c r="BK172"/>
  <c r="J150"/>
  <c r="J158"/>
  <c r="J172"/>
  <c r="BK162"/>
  <c r="BK140"/>
  <c r="BK164"/>
  <c r="BK136"/>
  <c r="BK122"/>
  <c r="BK169"/>
  <c r="BK128"/>
  <c r="BK160"/>
  <c r="J136"/>
  <c i="2" r="J271"/>
  <c r="J264"/>
  <c r="BK259"/>
  <c r="J256"/>
  <c r="J251"/>
  <c r="BK247"/>
  <c r="BK243"/>
  <c r="J240"/>
  <c r="J236"/>
  <c r="BK232"/>
  <c r="J230"/>
  <c r="J226"/>
  <c r="BK222"/>
  <c r="J220"/>
  <c r="BK214"/>
  <c r="BK210"/>
  <c r="BK205"/>
  <c r="J197"/>
  <c r="BK190"/>
  <c r="BK186"/>
  <c r="BK174"/>
  <c r="J164"/>
  <c r="BK157"/>
  <c r="BK147"/>
  <c r="J142"/>
  <c r="BK130"/>
  <c i="3" r="J162"/>
  <c r="J144"/>
  <c r="J126"/>
  <c r="J160"/>
  <c r="J148"/>
  <c r="BK154"/>
  <c r="J169"/>
  <c r="BK150"/>
  <c r="J124"/>
  <c r="BK152"/>
  <c r="BK146"/>
  <c r="J133"/>
  <c r="BK156"/>
  <c r="BK124"/>
  <c r="BK138"/>
  <c i="2" r="F37"/>
  <c r="J207"/>
  <c r="BK197"/>
  <c r="BK192"/>
  <c r="J188"/>
  <c r="BK171"/>
  <c r="BK162"/>
  <c r="J157"/>
  <c r="J147"/>
  <c r="BK139"/>
  <c r="J130"/>
  <c i="3" r="J167"/>
  <c r="J152"/>
  <c r="BK133"/>
  <c r="J164"/>
  <c r="J156"/>
  <c r="J140"/>
  <c r="BK126"/>
  <c r="J154"/>
  <c r="J128"/>
  <c r="BK167"/>
  <c r="BK148"/>
  <c r="J142"/>
  <c r="BK130"/>
  <c r="BK142"/>
  <c r="BK144"/>
  <c i="2" r="J268"/>
  <c r="J253"/>
  <c r="BK245"/>
  <c r="J238"/>
  <c r="BK228"/>
  <c r="J222"/>
  <c r="J214"/>
  <c r="BK202"/>
  <c r="J186"/>
  <c r="J162"/>
  <c r="J151"/>
  <c r="J34"/>
  <c r="BK271"/>
  <c r="BK264"/>
  <c r="J261"/>
  <c r="BK256"/>
  <c r="BK251"/>
  <c r="J249"/>
  <c r="J243"/>
  <c r="BK238"/>
  <c r="BK234"/>
  <c r="J232"/>
  <c r="BK226"/>
  <c r="J224"/>
  <c r="BK218"/>
  <c r="J212"/>
  <c r="J210"/>
  <c r="J202"/>
  <c r="BK195"/>
  <c r="J190"/>
  <c r="J180"/>
  <c r="BK167"/>
  <c r="BK160"/>
  <c r="J155"/>
  <c r="BK142"/>
  <c r="J135"/>
  <c r="F36"/>
  <c l="1" r="T266"/>
  <c r="R159"/>
  <c r="T170"/>
  <c r="P204"/>
  <c r="R242"/>
  <c r="R170"/>
  <c r="BK242"/>
  <c r="J242"/>
  <c r="J103"/>
  <c r="T129"/>
  <c r="P129"/>
  <c r="P159"/>
  <c r="P170"/>
  <c r="BK204"/>
  <c r="J204"/>
  <c r="J102"/>
  <c r="P242"/>
  <c r="BK258"/>
  <c r="J258"/>
  <c r="J104"/>
  <c r="T258"/>
  <c r="R129"/>
  <c r="BK159"/>
  <c r="J159"/>
  <c r="J99"/>
  <c r="BK170"/>
  <c r="BK169"/>
  <c r="J169"/>
  <c r="J100"/>
  <c r="R204"/>
  <c r="T242"/>
  <c r="R258"/>
  <c i="3" r="R121"/>
  <c r="BK166"/>
  <c r="J166"/>
  <c r="J99"/>
  <c i="2" r="BK129"/>
  <c r="J129"/>
  <c r="J98"/>
  <c r="T159"/>
  <c r="T204"/>
  <c r="P258"/>
  <c i="3" r="BK121"/>
  <c r="J121"/>
  <c r="J98"/>
  <c r="P166"/>
  <c r="P121"/>
  <c r="P120"/>
  <c r="P119"/>
  <c i="1" r="AU96"/>
  <c i="3" r="R166"/>
  <c r="T121"/>
  <c r="T120"/>
  <c r="T119"/>
  <c r="T166"/>
  <c i="2" r="BK267"/>
  <c r="J267"/>
  <c r="J106"/>
  <c r="BK270"/>
  <c r="J270"/>
  <c r="J107"/>
  <c i="3" r="BE158"/>
  <c i="2" r="J170"/>
  <c r="J101"/>
  <c i="3" r="J92"/>
  <c r="F116"/>
  <c r="BE122"/>
  <c r="BE124"/>
  <c r="BE128"/>
  <c r="BE144"/>
  <c r="BE152"/>
  <c r="BE154"/>
  <c r="BE156"/>
  <c r="BE162"/>
  <c r="BE172"/>
  <c r="J89"/>
  <c r="E109"/>
  <c r="BE150"/>
  <c r="BE126"/>
  <c r="BE138"/>
  <c r="BE160"/>
  <c r="BE167"/>
  <c i="2" r="BK128"/>
  <c r="J128"/>
  <c r="J97"/>
  <c i="3" r="BE136"/>
  <c r="BE146"/>
  <c r="BE133"/>
  <c r="BE169"/>
  <c r="BE130"/>
  <c r="BE140"/>
  <c r="BE142"/>
  <c r="BE148"/>
  <c r="BE164"/>
  <c i="1" r="BC95"/>
  <c r="BA95"/>
  <c r="BB95"/>
  <c i="2" r="E85"/>
  <c r="J89"/>
  <c r="F92"/>
  <c r="J92"/>
  <c r="BE130"/>
  <c r="BE135"/>
  <c r="BE139"/>
  <c r="BE142"/>
  <c r="BE144"/>
  <c r="BE147"/>
  <c r="BE151"/>
  <c r="BE155"/>
  <c r="BE157"/>
  <c r="BE160"/>
  <c r="BE162"/>
  <c r="BE164"/>
  <c r="BE167"/>
  <c r="BE171"/>
  <c r="BE174"/>
  <c r="BE180"/>
  <c r="BE186"/>
  <c r="BE188"/>
  <c r="BE190"/>
  <c r="BE192"/>
  <c r="BE195"/>
  <c r="BE197"/>
  <c r="BE200"/>
  <c r="BE202"/>
  <c r="BE205"/>
  <c r="BE207"/>
  <c r="BE210"/>
  <c r="BE212"/>
  <c r="BE214"/>
  <c r="BE218"/>
  <c r="BE220"/>
  <c r="BE222"/>
  <c r="BE224"/>
  <c r="BE226"/>
  <c r="BE228"/>
  <c r="BE230"/>
  <c r="BE232"/>
  <c r="BE234"/>
  <c r="BE236"/>
  <c r="BE238"/>
  <c r="BE240"/>
  <c r="BE243"/>
  <c r="BE245"/>
  <c r="BE247"/>
  <c r="BE249"/>
  <c r="BE251"/>
  <c r="BE253"/>
  <c r="BE256"/>
  <c r="BE259"/>
  <c r="BE261"/>
  <c r="BE264"/>
  <c r="BE268"/>
  <c r="BE271"/>
  <c i="1" r="AW95"/>
  <c r="BD95"/>
  <c i="3" r="J34"/>
  <c i="1" r="AW96"/>
  <c i="3" r="F36"/>
  <c i="1" r="BC96"/>
  <c r="BC94"/>
  <c r="W32"/>
  <c i="3" r="F34"/>
  <c i="1" r="BA96"/>
  <c r="BA94"/>
  <c r="W30"/>
  <c i="3" r="F35"/>
  <c i="1" r="BB96"/>
  <c r="BB94"/>
  <c r="AX94"/>
  <c i="3" r="F37"/>
  <c i="1" r="BD96"/>
  <c r="BD94"/>
  <c r="W33"/>
  <c i="2" l="1" r="P128"/>
  <c i="3" r="R120"/>
  <c r="R119"/>
  <c i="2" r="R169"/>
  <c r="P169"/>
  <c r="P127"/>
  <c i="1" r="AU95"/>
  <c i="2" r="T169"/>
  <c r="T128"/>
  <c r="T127"/>
  <c r="R128"/>
  <c r="R127"/>
  <c i="3" r="BK120"/>
  <c r="J120"/>
  <c r="J97"/>
  <c i="2" r="BK266"/>
  <c r="J266"/>
  <c r="J105"/>
  <c r="BK127"/>
  <c r="J127"/>
  <c r="J96"/>
  <c i="3" r="J33"/>
  <c i="1" r="AV96"/>
  <c r="AT96"/>
  <c i="2" r="J33"/>
  <c i="1" r="AV95"/>
  <c r="AT95"/>
  <c r="AU94"/>
  <c i="3" r="F33"/>
  <c i="1" r="AZ96"/>
  <c i="2" r="F33"/>
  <c i="1" r="AZ95"/>
  <c r="AY94"/>
  <c r="W31"/>
  <c r="AW94"/>
  <c r="AK30"/>
  <c i="3" l="1" r="BK119"/>
  <c r="J119"/>
  <c r="J96"/>
  <c i="2" r="J30"/>
  <c i="1" r="AG95"/>
  <c r="AZ94"/>
  <c r="W29"/>
  <c i="2" l="1" r="J39"/>
  <c i="1" r="AN95"/>
  <c i="3" r="J30"/>
  <c i="1" r="AG96"/>
  <c r="AV94"/>
  <c r="AK29"/>
  <c i="3" l="1" r="J39"/>
  <c i="1" r="AN96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<sst xmlns="http://schemas.openxmlformats.org/spreadsheetml/2006/main">
  <si>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</si>
  <si>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</si>
  <si>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</si>
  <si>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</si>
  <si>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{37c300f0-26e0-4625-a882-c2938ba9ea5d}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</si>
  <si>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</si>
  <si>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</si>
  <si>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</si>
  <si>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</si>
  <si>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</si>
  <si>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</si>
  <si>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</si>
  <si>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</si>
  <si>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</si>
  <si>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</si>
  <si>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</si>
  <si>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</si>
  <si>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UDRŽOVACÍ PRÁCE - VÝMĚNA STŘEŠNÍ KRYTINY NA OBJEKTU MĚSTSKÁ HABROVÁ 1557</t>
  </si>
  <si>
    <t>KSO:</t>
  </si>
  <si>
    <t>CC-CZ:</t>
  </si>
  <si>
    <t>Místo:</t>
  </si>
  <si>
    <t xml:space="preserve"> </t>
  </si>
  <si>
    <t>Datum:</t>
  </si>
  <si>
    <t>31. 1. 2023</t>
  </si>
  <si>
    <t>Zadavatel:</t>
  </si>
  <si>
    <t>IČ:</t>
  </si>
  <si>
    <t>00275336</t>
  </si>
  <si>
    <t>Město Rychnov nad Kněžnou</t>
  </si>
  <si>
    <t>DIČ:</t>
  </si>
  <si>
    <t>Uchazeč:</t>
  </si>
  <si>
    <t>Vyplň údaj</t>
  </si>
  <si>
    <t>Projektant:</t>
  </si>
  <si>
    <t>25933094</t>
  </si>
  <si>
    <t>IRBOS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</si>
  <si>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</si>
  <si>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</si>
  <si>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</si>
  <si>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</si>
  <si>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</si>
  <si>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</si>
  <si>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</si>
  <si>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</si>
  <si>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</si>
  <si>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</si>
  <si>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</si>
  <si>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</si>
  <si>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</si>
  <si>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</si>
  <si>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</si>
  <si>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</si>
  <si>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</si>
  <si>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</si>
  <si>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</si>
  <si>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</si>
  <si>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</si>
  <si>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</si>
  <si>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</si>
  <si>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</si>
  <si>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</si>
  <si>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</si>
  <si>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</si>
  <si>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</si>
  <si>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</si>
  <si>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</si>
  <si>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</si>
  <si>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</si>
  <si>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</si>
  <si>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</si>
  <si>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</si>
  <si>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</si>
  <si>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</si>
  <si>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</si>
  <si>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</si>
  <si>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</si>
  <si>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</si>
  <si>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</si>
  <si>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</si>
  <si>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</si>
  <si>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</si>
  <si>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</si>
  <si>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</si>
  <si>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</si>
  <si>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</si>
  <si>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</si>
  <si>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</si>
  <si>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</si>
  <si>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{43feb2f2-02e1-46b9-8329-990bccfa2d13}</t>
  </si>
  <si>
    <t>2</t>
  </si>
  <si>
    <t>02</t>
  </si>
  <si>
    <t>Hromosvod</t>
  </si>
  <si>
    <t>{4cd27b8d-adb2-4421-9ef6-b9e75a77119a}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</si>
  <si>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</si>
  <si>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</si>
  <si>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</si>
  <si>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</si>
  <si>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</si>
  <si>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</si>
  <si>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</si>
  <si>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</si>
  <si>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</si>
  <si>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</si>
  <si>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</si>
  <si>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</si>
  <si>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</si>
  <si>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</si>
  <si>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</si>
  <si>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</si>
  <si>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</si>
  <si>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</si>
  <si>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</si>
  <si>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</si>
  <si>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</si>
  <si>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</si>
  <si>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</si>
  <si>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</si>
  <si>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</si>
  <si>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</si>
  <si>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</si>
  <si>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</si>
  <si>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</si>
  <si>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</si>
  <si>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</si>
  <si>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</si>
  <si>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</si>
  <si>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</si>
  <si>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</si>
  <si>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</si>
  <si>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</si>
  <si>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</si>
  <si>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941211112</t>
  </si>
  <si>
    <t>Montáž lešení řadového rámového lehkého zatížení do 200 kg/m2 š od 0,6 do 0,9 m v přes 10 do 25 m</t>
  </si>
  <si>
    <t>m2</t>
  </si>
  <si>
    <t>CS ÚRS 2023 01</t>
  </si>
  <si>
    <t>4</t>
  </si>
  <si>
    <t>877123542</t>
  </si>
  <si>
    <t>PP</t>
  </si>
  <si>
    <t>Montáž lešení řadového rámového lehkého pracovního s podlahami s provozním zatížením tř. 3 do 200 kg/m2 šířky tř. SW06 od 0,6 do 0,9 m, výšky přes 10 do 25 m</t>
  </si>
  <si>
    <t>VV</t>
  </si>
  <si>
    <t>(69,15+61,95+4*1,0)*13,0</t>
  </si>
  <si>
    <t>(19,82*2+3,6*2+2*1,0)*16,0</t>
  </si>
  <si>
    <t>Součet</t>
  </si>
  <si>
    <t>941211211</t>
  </si>
  <si>
    <t>Příplatek k lešení řadovému rámovému lehkému š 0,9 m v přes 10 do 25 m za první a ZKD den použití</t>
  </si>
  <si>
    <t>1418411424</t>
  </si>
  <si>
    <t>Montáž lešení řadového rámového lehkého pracovního s podlahami s provozním zatížením tř. 3 do 200 kg/m2 Příplatek za první a každý další den použití lešení k ceně -1111 nebo -1112</t>
  </si>
  <si>
    <t>2537,74</t>
  </si>
  <si>
    <t>2537,74*90 'Přepočtené koeficientem množství</t>
  </si>
  <si>
    <t>3</t>
  </si>
  <si>
    <t>941211812</t>
  </si>
  <si>
    <t>Demontáž lešení řadového rámového lehkého zatížení do 200 kg/m2 š od 0,6 do 0,9 m v přes 10 do 25 m</t>
  </si>
  <si>
    <t>-233461329</t>
  </si>
  <si>
    <t>Demontáž lešení řadového rámového lehkého pracovního s provozním zatížením tř. 3 do 200 kg/m2 šířky tř. SW06 od 0,6 do 0,9 m, výšky přes 10 do 25 m</t>
  </si>
  <si>
    <t>94523111.R1</t>
  </si>
  <si>
    <t>Stavební výtah pracovní (GEDA)</t>
  </si>
  <si>
    <t>den</t>
  </si>
  <si>
    <t>-1427364606</t>
  </si>
  <si>
    <t>Závěsná klec (pohyblivá pracovní plošina - lávka) se zdvihem elektrickým výšky do 50 m délky do 1,20 m</t>
  </si>
  <si>
    <t>5</t>
  </si>
  <si>
    <t>993111111</t>
  </si>
  <si>
    <t>Dovoz a odvoz lešení řadového do 10 km včetně naložení a složení</t>
  </si>
  <si>
    <t>-1179236153</t>
  </si>
  <si>
    <t>Dovoz a odvoz lešení včetně naložení a složení řadového, na vzdálenost do 10 km</t>
  </si>
  <si>
    <t>6</t>
  </si>
  <si>
    <t>999000001</t>
  </si>
  <si>
    <t xml:space="preserve">Odstranění přečnívající části ocelového profilu řezáním </t>
  </si>
  <si>
    <t>kus</t>
  </si>
  <si>
    <t>1665666538</t>
  </si>
  <si>
    <t>viz. výkres D.1.1.2 - Půdorys krovu - stávající stav</t>
  </si>
  <si>
    <t>8</t>
  </si>
  <si>
    <t>7</t>
  </si>
  <si>
    <t>999000002</t>
  </si>
  <si>
    <t>Posun dřevěného příhradového vazníku ve tvaru pravoúhleho trojúhelníku (odvěsny 12,1 a 2,7 m), včetně dodávky a zapravení kotvících prvků</t>
  </si>
  <si>
    <t>kpl</t>
  </si>
  <si>
    <t>-361457042</t>
  </si>
  <si>
    <t>999000003</t>
  </si>
  <si>
    <t>Demontáž a zpětná montáž střešní antény, včetně nových kotvících a hydroizolačních prvků</t>
  </si>
  <si>
    <t>-2106283111</t>
  </si>
  <si>
    <t>999000004</t>
  </si>
  <si>
    <t>Zapravení otvorů po kotvách po lešení</t>
  </si>
  <si>
    <t>-1600488769</t>
  </si>
  <si>
    <t>997</t>
  </si>
  <si>
    <t>Přesun sutě</t>
  </si>
  <si>
    <t>10</t>
  </si>
  <si>
    <t>997013155</t>
  </si>
  <si>
    <t>Vnitrostaveništní doprava suti a vybouraných hmot pro budovy v přes 15 do 18 m s omezením mechanizace</t>
  </si>
  <si>
    <t>t</t>
  </si>
  <si>
    <t>1346868184</t>
  </si>
  <si>
    <t>Vnitrostaveništní doprava suti a vybouraných hmot vodorovně do 50 m svisle s omezením mechanizace pro budovy a haly výšky přes 15 do 18 m</t>
  </si>
  <si>
    <t>11</t>
  </si>
  <si>
    <t>997013501</t>
  </si>
  <si>
    <t>Odvoz suti a vybouraných hmot na skládku nebo meziskládku do 1 km se složením</t>
  </si>
  <si>
    <t>-958747990</t>
  </si>
  <si>
    <t>Odvoz suti a vybouraných hmot na skládku nebo meziskládku se složením, na vzdálenost do 1 km</t>
  </si>
  <si>
    <t>12</t>
  </si>
  <si>
    <t>997013509</t>
  </si>
  <si>
    <t>Příplatek k odvozu suti a vybouraných hmot na skládku ZKD 1 km přes 1 km</t>
  </si>
  <si>
    <t>296059631</t>
  </si>
  <si>
    <t>Odvoz suti a vybouraných hmot na skládku nebo meziskládku se složením, na vzdálenost Příplatek k ceně za každý další i započatý 1 km přes 1 km</t>
  </si>
  <si>
    <t>15,834*5 'Přepočtené koeficientem množství</t>
  </si>
  <si>
    <t>13</t>
  </si>
  <si>
    <t>997013871</t>
  </si>
  <si>
    <t>Poplatek za uložení stavebního odpadu na recyklační skládce (skládkovné) směsného stavebního a demoličního kód odpadu 17 09 04</t>
  </si>
  <si>
    <t>-2108343966</t>
  </si>
  <si>
    <t>Poplatek za uložení stavebního odpadu na recyklační skládce (skládkovné) směsného stavebního a demoličního zatříděného do Katalogu odpadů pod kódem 17 09 04</t>
  </si>
  <si>
    <t>PSV</t>
  </si>
  <si>
    <t>Práce a dodávky PSV</t>
  </si>
  <si>
    <t>762</t>
  </si>
  <si>
    <t>Konstrukce tesařské</t>
  </si>
  <si>
    <t>14</t>
  </si>
  <si>
    <t>762342214</t>
  </si>
  <si>
    <t>Montáž laťování na střechách jednoduchých sklonu do 60° osové vzdálenosti přes 150 do 360 mm</t>
  </si>
  <si>
    <t>16</t>
  </si>
  <si>
    <t>-793329536</t>
  </si>
  <si>
    <t>Montáž laťování střech jednoduchých sklonu do 60° při osové vzdálenosti latí přes 150 do 360 mm</t>
  </si>
  <si>
    <t>1545,9</t>
  </si>
  <si>
    <t>762342511</t>
  </si>
  <si>
    <t>Montáž kontralatí na podklad bez tepelné izolace</t>
  </si>
  <si>
    <t>m</t>
  </si>
  <si>
    <t>-1578726707</t>
  </si>
  <si>
    <t>Montáž laťování montáž kontralatí na podklad bez tepelné izolace</t>
  </si>
  <si>
    <t>6,8*59</t>
  </si>
  <si>
    <t>15,0*59</t>
  </si>
  <si>
    <t>12,6*6</t>
  </si>
  <si>
    <t>M</t>
  </si>
  <si>
    <t>60514114</t>
  </si>
  <si>
    <t>řezivo jehličnaté lať impregnovaná dl 4 m</t>
  </si>
  <si>
    <t>m3</t>
  </si>
  <si>
    <t>32</t>
  </si>
  <si>
    <t>1712850190</t>
  </si>
  <si>
    <t>1545,9*3,03*0,06*0,04</t>
  </si>
  <si>
    <t>1361,8*0,06*0,04</t>
  </si>
  <si>
    <t>14,51*1,1 'Přepočtené koeficientem množství</t>
  </si>
  <si>
    <t>17</t>
  </si>
  <si>
    <t>762342812</t>
  </si>
  <si>
    <t>Demontáž laťování střech z latí osové vzdálenosti do 0,50 m</t>
  </si>
  <si>
    <t>-1552427970</t>
  </si>
  <si>
    <t>Demontáž bednění a laťování laťování střech sklonu do 60° se všemi nadstřešními konstrukcemi, z latí průřezové plochy do 25 cm2 při osové vzdálenosti přes 0,22 do 0,50 m</t>
  </si>
  <si>
    <t>18</t>
  </si>
  <si>
    <t>762395000</t>
  </si>
  <si>
    <t>Spojovací prostředky krovů, bednění, laťování, nadstřešních konstrukcí</t>
  </si>
  <si>
    <t>1868123045</t>
  </si>
  <si>
    <t>Spojovací prostředky krovů, bednění a laťování, nadstřešních konstrukcí svory, prkna, hřebíky, pásová ocel, vruty</t>
  </si>
  <si>
    <t>19</t>
  </si>
  <si>
    <t>762431230</t>
  </si>
  <si>
    <t>Montáž obložení stěn deskami cementotřískovými na sraz</t>
  </si>
  <si>
    <t>102676567</t>
  </si>
  <si>
    <t>Obložení stěn montáž deskami z dřevovláknitých hmot včetně tvarování a úpravy pro olištování spár cementotřískovými nebo cementovými na sraz</t>
  </si>
  <si>
    <t>20</t>
  </si>
  <si>
    <t>59590766</t>
  </si>
  <si>
    <t>deska cementotřísková fasádní hladká finální vrstva lazura tl 10mm</t>
  </si>
  <si>
    <t>2023633583</t>
  </si>
  <si>
    <t>177,6*1,1 'Přepočtené koeficientem množství</t>
  </si>
  <si>
    <t>762439001</t>
  </si>
  <si>
    <t>Montáž obložení stěn podkladový rošt</t>
  </si>
  <si>
    <t>-1503528590</t>
  </si>
  <si>
    <t>Obložení stěn montáž roštu podkladového</t>
  </si>
  <si>
    <t>22</t>
  </si>
  <si>
    <t>-474929431</t>
  </si>
  <si>
    <t>887,0*0,06*0,04</t>
  </si>
  <si>
    <t>23</t>
  </si>
  <si>
    <t>762495000</t>
  </si>
  <si>
    <t>Spojovací prostředky pro montáž olištování, obložení stropů, střešních podhledů a stěn</t>
  </si>
  <si>
    <t>1160876996</t>
  </si>
  <si>
    <t>Spojovací prostředky olištování spár, obložení stropů, střešních podhledů a stěn hřebíky, vruty</t>
  </si>
  <si>
    <t>24</t>
  </si>
  <si>
    <t>998762203</t>
  </si>
  <si>
    <t>Přesun hmot procentní pro kce tesařské v objektech v přes 12 do 24 m</t>
  </si>
  <si>
    <t>%</t>
  </si>
  <si>
    <t>-1563155877</t>
  </si>
  <si>
    <t>Přesun hmot pro konstrukce tesařské stanovený procentní sazbou (%) z ceny vodorovná dopravní vzdálenost do 50 m v objektech výšky přes 12 do 24 m</t>
  </si>
  <si>
    <t>764</t>
  </si>
  <si>
    <t>Konstrukce klempířské</t>
  </si>
  <si>
    <t>25</t>
  </si>
  <si>
    <t>764000001</t>
  </si>
  <si>
    <t>Demontáž + zpětná montáž ventilačního výústku, včetné nové povrchové úpravy + dodání a zapravení kotvících a hydroizolačních prvků</t>
  </si>
  <si>
    <t>901207398</t>
  </si>
  <si>
    <t>26</t>
  </si>
  <si>
    <t>764002841</t>
  </si>
  <si>
    <t>Demontáž oplechování horních ploch zdí a nadezdívek do suti</t>
  </si>
  <si>
    <t>753835070</t>
  </si>
  <si>
    <t>Demontáž klempířských konstrukcí oplechování horních ploch zdí a nadezdívek do suti</t>
  </si>
  <si>
    <t>21,0+7,2</t>
  </si>
  <si>
    <t>27</t>
  </si>
  <si>
    <t>764004801</t>
  </si>
  <si>
    <t>Demontáž podokapního žlabu do suti</t>
  </si>
  <si>
    <t>626945763</t>
  </si>
  <si>
    <t>Demontáž klempířských konstrukcí žlabu podokapního do suti</t>
  </si>
  <si>
    <t>28</t>
  </si>
  <si>
    <t>764004861</t>
  </si>
  <si>
    <t>Demontáž svodu do suti</t>
  </si>
  <si>
    <t>-656836111</t>
  </si>
  <si>
    <t>Demontáž klempířských konstrukcí svodu do suti</t>
  </si>
  <si>
    <t>29</t>
  </si>
  <si>
    <t>764111645</t>
  </si>
  <si>
    <t>Krytina střechy rovné drážkováním ze svitků z Pz plechu s povrch úpravou do rš 670 mm sklonu přes 60°</t>
  </si>
  <si>
    <t>-1177249911</t>
  </si>
  <si>
    <t>Krytina ze svitků, ze šablon nebo taškových tabulí z pozinkovaného plechu s povrchovou úpravou s úpravou u okapů, prostupů a výčnělků střechy rovné drážkováním ze svitků do rš 670 mm, sklon střechy přes 60°</t>
  </si>
  <si>
    <t>oplechování stěn vikýřů</t>
  </si>
  <si>
    <t>6*4,0</t>
  </si>
  <si>
    <t>30</t>
  </si>
  <si>
    <t>764203152</t>
  </si>
  <si>
    <t>Montáž střešního výlezu pro krytinu skládanou nebo plechovou</t>
  </si>
  <si>
    <t>-810319147</t>
  </si>
  <si>
    <t>Montáž oplechování střešních prvků střešního výlezu střechy s krytinou skládanou nebo plechovou</t>
  </si>
  <si>
    <t>31</t>
  </si>
  <si>
    <t>55341828</t>
  </si>
  <si>
    <t>vikýř univerzální pro profilované krytiny Pz 60x60cm</t>
  </si>
  <si>
    <t>-1911798227</t>
  </si>
  <si>
    <t>764211634</t>
  </si>
  <si>
    <t>Oplechování nevětraného hřebene z Pz s povrchovou úpravou s hřebenovým plechem rš 330 mm</t>
  </si>
  <si>
    <t>-1724716447</t>
  </si>
  <si>
    <t>Oplechování střešních prvků z pozinkovaného plechu s povrchovou úpravou hřebene nevětraného s použitím hřebenového plechu rš 330 mm</t>
  </si>
  <si>
    <t>33</t>
  </si>
  <si>
    <t>764212634</t>
  </si>
  <si>
    <t>Oplechování štítu závětrnou lištou z Pz s povrchovou úpravou rš 330 mm</t>
  </si>
  <si>
    <t>1166703481</t>
  </si>
  <si>
    <t>Oplechování střešních prvků z pozinkovaného plechu s povrchovou úpravou štítu závětrnou lištou rš 330 mm</t>
  </si>
  <si>
    <t>34</t>
  </si>
  <si>
    <t>764212663</t>
  </si>
  <si>
    <t>Oplechování rovné okapové hrany z Pz s povrchovou úpravou rš 250 mm</t>
  </si>
  <si>
    <t>2084082833</t>
  </si>
  <si>
    <t>Oplechování střešních prvků z pozinkovaného plechu s povrchovou úpravou okapu střechy rovné okapovým plechem rš 250 mm</t>
  </si>
  <si>
    <t>35</t>
  </si>
  <si>
    <t>764214606</t>
  </si>
  <si>
    <t>Oplechování horních ploch a atik bez rohů z Pz s povrch úpravou mechanicky kotvené rš 500 mm</t>
  </si>
  <si>
    <t>1014955182</t>
  </si>
  <si>
    <t>Oplechování horních ploch zdí a nadezdívek (atik) z pozinkovaného plechu s povrchovou úpravou mechanicky kotvené rš 500 mm</t>
  </si>
  <si>
    <t>36</t>
  </si>
  <si>
    <t>764214611</t>
  </si>
  <si>
    <t>Oplechování horních ploch a atik bez rohů z Pz s povrch úpravou mechanicky kotvené rš přes 800 mm</t>
  </si>
  <si>
    <t>1807659619</t>
  </si>
  <si>
    <t>Oplechování horních ploch zdí a nadezdívek (atik) z pozinkovaného plechu s povrchovou úpravou mechanicky kotvené přes rš 800 mm</t>
  </si>
  <si>
    <t>37</t>
  </si>
  <si>
    <t>764215646</t>
  </si>
  <si>
    <t>Příplatek za zvýšenou pracnost při oplechování rohů nadezdívek(atik)z Pz s povrch úprav rš přes 400 mm</t>
  </si>
  <si>
    <t>280602981</t>
  </si>
  <si>
    <t>Oplechování horních ploch zdí a nadezdívek (atik) z pozinkovaného plechu s povrchovou úpravou Příplatek k cenám za zvýšenou pracnost při provedení rohu nebo koutu přes rš 400 mm</t>
  </si>
  <si>
    <t>38</t>
  </si>
  <si>
    <t>764511405</t>
  </si>
  <si>
    <t>Žlab podokapní půlkruhový z Pz plechu rš 400 mm</t>
  </si>
  <si>
    <t>372356648</t>
  </si>
  <si>
    <t>Žlab podokapní z pozinkovaného plechu včetně háků a čel půlkruhový rš 400 mm</t>
  </si>
  <si>
    <t>39</t>
  </si>
  <si>
    <t>764511446</t>
  </si>
  <si>
    <t>Kotlík oválný (trychtýřový) pro podokapní žlaby z Pz plechu 400/150 mm</t>
  </si>
  <si>
    <t>-1144736225</t>
  </si>
  <si>
    <t>Žlab podokapní z pozinkovaného plechu včetně háků a čel kotlík oválný (trychtýřový), rš žlabu/průměr svodu 400/150 mm</t>
  </si>
  <si>
    <t>40</t>
  </si>
  <si>
    <t>764518424</t>
  </si>
  <si>
    <t>Svody kruhové včetně objímek, kolen, odskoků z Pz plechu průměru 150 mm</t>
  </si>
  <si>
    <t>1765781046</t>
  </si>
  <si>
    <t>Svod z pozinkovaného plechu včetně objímek, kolen a odskoků kruhový, průměru 150 mm</t>
  </si>
  <si>
    <t>41</t>
  </si>
  <si>
    <t>998764203</t>
  </si>
  <si>
    <t>Přesun hmot procentní pro konstrukce klempířské v objektech v přes 12 do 24 m</t>
  </si>
  <si>
    <t>666737463</t>
  </si>
  <si>
    <t>Přesun hmot pro konstrukce klempířské stanovený procentní sazbou (%) z ceny vodorovná dopravní vzdálenost do 50 m v objektech výšky přes 12 do 24 m</t>
  </si>
  <si>
    <t>765</t>
  </si>
  <si>
    <t>Krytina skládaná</t>
  </si>
  <si>
    <t>42</t>
  </si>
  <si>
    <t>765151801</t>
  </si>
  <si>
    <t>Demontáž krytiny bitumenové ze šindelů do suti</t>
  </si>
  <si>
    <t>122901071</t>
  </si>
  <si>
    <t>Demontáž krytiny bitumenové ze šindelů sklonu do 30° do suti</t>
  </si>
  <si>
    <t>43</t>
  </si>
  <si>
    <t>765151811</t>
  </si>
  <si>
    <t>Příplatek k cenám demontáže bitumenové krytiny ze šindelů za sklon přes 30°</t>
  </si>
  <si>
    <t>921477607</t>
  </si>
  <si>
    <t>Demontáž krytiny bitumenové ze šindelů Příplatek k cenám za sklon přes 30° demontáže krytiny</t>
  </si>
  <si>
    <t>44</t>
  </si>
  <si>
    <t>765152801</t>
  </si>
  <si>
    <t>Demontáž vlnité bitumenové krytiny sklonu do 30° do suti</t>
  </si>
  <si>
    <t>370412333</t>
  </si>
  <si>
    <t>Demontáž krytiny bitumenové vlnité sklonu do 30° do suti</t>
  </si>
  <si>
    <t>45</t>
  </si>
  <si>
    <t>765152821</t>
  </si>
  <si>
    <t>Demontáž hřebene vlnité bitumenové krytiny sklonu do 30° do suti</t>
  </si>
  <si>
    <t>-1721306753</t>
  </si>
  <si>
    <t>Demontáž krytiny bitumenové vlnité sklonu do 30° hřebene do suti</t>
  </si>
  <si>
    <t>46</t>
  </si>
  <si>
    <t>765191011</t>
  </si>
  <si>
    <t>Montáž pojistné hydroizolační nebo parotěsné fólie kladené ve sklonu do 30° volně na krokve</t>
  </si>
  <si>
    <t>1529523336</t>
  </si>
  <si>
    <t>Montáž pojistné hydroizolační nebo parotěsné fólie kladené ve sklonu přes 20° volně na krokve</t>
  </si>
  <si>
    <t>47</t>
  </si>
  <si>
    <t>28329045</t>
  </si>
  <si>
    <t>fólie kontaktní difuzně propustná pro doplňkovou hydroizolační vrstvu, třívrstvá 110g/m2</t>
  </si>
  <si>
    <t>513724526</t>
  </si>
  <si>
    <t>1545,9*1,1 'Přepočtené koeficientem množství</t>
  </si>
  <si>
    <t>48</t>
  </si>
  <si>
    <t>998765203</t>
  </si>
  <si>
    <t>Přesun hmot procentní pro krytiny skládané v objektech v přes 12 do 24 m</t>
  </si>
  <si>
    <t>1324717759</t>
  </si>
  <si>
    <t>Přesun hmot pro krytiny skládané stanovený procentní sazbou (%) z ceny vodorovná dopravní vzdálenost do 50 m v objektech výšky přes 12 do 24 m</t>
  </si>
  <si>
    <t>767</t>
  </si>
  <si>
    <t>Konstrukce zámečnické</t>
  </si>
  <si>
    <t>49</t>
  </si>
  <si>
    <t>767391112</t>
  </si>
  <si>
    <t>Montáž krytiny z tvarovaných plechů šroubováním</t>
  </si>
  <si>
    <t>-806482881</t>
  </si>
  <si>
    <t>Montáž krytiny z tvarovaných plechů trapézových nebo vlnitých, uchycených šroubováním</t>
  </si>
  <si>
    <t>50</t>
  </si>
  <si>
    <t>15485108</t>
  </si>
  <si>
    <t>plech trapézový 35/207/1035 Pz tl 0,63mm</t>
  </si>
  <si>
    <t>1314689078</t>
  </si>
  <si>
    <t>1545,9*1,133 'Přepočtené koeficientem množství</t>
  </si>
  <si>
    <t>51</t>
  </si>
  <si>
    <t>998767203</t>
  </si>
  <si>
    <t>Přesun hmot procentní pro zámečnické konstrukce v objektech v přes 12 do 24 m</t>
  </si>
  <si>
    <t>1838934580</t>
  </si>
  <si>
    <t>Přesun hmot pro zámečnické konstrukce stanovený procentní sazbou (%) z ceny vodorovná dopravní vzdálenost do 50 m v objektech výšky přes 12 do 24 m</t>
  </si>
  <si>
    <t>VRN</t>
  </si>
  <si>
    <t>Vedlejší rozpočtové náklady</t>
  </si>
  <si>
    <t>VRN3</t>
  </si>
  <si>
    <t>Zařízení staveniště</t>
  </si>
  <si>
    <t>52</t>
  </si>
  <si>
    <t>030001000</t>
  </si>
  <si>
    <t>…</t>
  </si>
  <si>
    <t>1024</t>
  </si>
  <si>
    <t>552690507</t>
  </si>
  <si>
    <t>VRN7</t>
  </si>
  <si>
    <t>Provozní vlivy</t>
  </si>
  <si>
    <t>53</t>
  </si>
  <si>
    <t>070001000</t>
  </si>
  <si>
    <t>2066044069</t>
  </si>
  <si>
    <t>02 - Hromosvod</t>
  </si>
  <si>
    <t>M - Práce a dodávky M</t>
  </si>
  <si>
    <t xml:space="preserve">    21-M - Elektromontáže</t>
  </si>
  <si>
    <t xml:space="preserve">    46-M - Zemní práce při extr.mont.pracích</t>
  </si>
  <si>
    <t>Práce a dodávky M</t>
  </si>
  <si>
    <t>21-M</t>
  </si>
  <si>
    <t>Elektromontáže</t>
  </si>
  <si>
    <t>210220020</t>
  </si>
  <si>
    <t>Montáž uzemňovacího vedení vodičů FeZn pomocí svorek v zemi páskou do 120 mm2 ve městské zástavbě</t>
  </si>
  <si>
    <t>64</t>
  </si>
  <si>
    <t>1211098865</t>
  </si>
  <si>
    <t>Montáž uzemňovacího vedení s upevněním, propojením a připojením pomocí svorek v zemi s izolací spojů vodičů FeZn páskou průřezu do 120 mm2 v městské zástavbě</t>
  </si>
  <si>
    <t>35442062</t>
  </si>
  <si>
    <t>pás zemnící 30x4mm FeZn</t>
  </si>
  <si>
    <t>kg</t>
  </si>
  <si>
    <t>128</t>
  </si>
  <si>
    <t>-1279747659</t>
  </si>
  <si>
    <t>35441875</t>
  </si>
  <si>
    <t>svorka křížová pro vodič D 6-10mm</t>
  </si>
  <si>
    <t>-292457904</t>
  </si>
  <si>
    <t>35441073</t>
  </si>
  <si>
    <t>drát D 10mm FeZn</t>
  </si>
  <si>
    <t>-149312109</t>
  </si>
  <si>
    <t>210220101</t>
  </si>
  <si>
    <t>Montáž hromosvodného vedení svodových vodičů s podpěrami průměru do 10 mm</t>
  </si>
  <si>
    <t>1552476071</t>
  </si>
  <si>
    <t>Montáž hromosvodného vedení svodových vodičů s podpěrami, průměru do 10 mm</t>
  </si>
  <si>
    <t>160+120</t>
  </si>
  <si>
    <t>35441077</t>
  </si>
  <si>
    <t>drát D 8mm AlMgSi</t>
  </si>
  <si>
    <t>1229149969</t>
  </si>
  <si>
    <t>160,0*0,15</t>
  </si>
  <si>
    <t>35442136</t>
  </si>
  <si>
    <t>drát D 8/11mm AlMgSi + PVC</t>
  </si>
  <si>
    <t>-616971175</t>
  </si>
  <si>
    <t>35441714</t>
  </si>
  <si>
    <t>podpěra vedení hromosvodu na plechovou krytinu</t>
  </si>
  <si>
    <t>1742174923</t>
  </si>
  <si>
    <t>podpěra vedení hromosvodu na plechovou krytinu, nerez</t>
  </si>
  <si>
    <t>35441706</t>
  </si>
  <si>
    <t>podpěra vedení hromosvodu na hřebenáče</t>
  </si>
  <si>
    <t>-1288838243</t>
  </si>
  <si>
    <t>podpěra vedení hromosvodu na hřebenáče - 120-200/60-100mm, nerez</t>
  </si>
  <si>
    <t>210220201</t>
  </si>
  <si>
    <t>Montáž tyčí jímacích délky do 3 m na střešní hřeben</t>
  </si>
  <si>
    <t>875295515</t>
  </si>
  <si>
    <t>Montáž hromosvodného vedení jímacích tyčí délky do 3 m na střešní hřeben</t>
  </si>
  <si>
    <t>35441121.1</t>
  </si>
  <si>
    <t>pomocný drátový jímač včetně svorek, h=500mm</t>
  </si>
  <si>
    <t>-1532822930</t>
  </si>
  <si>
    <t>tyč jímací s rovným koncem 1000mm nerez</t>
  </si>
  <si>
    <t>35441110.1</t>
  </si>
  <si>
    <t>Jímací tyč s distačními držáky l=0,7 m, JT1</t>
  </si>
  <si>
    <t>-1263795094</t>
  </si>
  <si>
    <t>tyč jímací s rovným koncem 1000mm Cu</t>
  </si>
  <si>
    <t>210220302</t>
  </si>
  <si>
    <t>Montáž svorek hromosvodných se 3 a více šrouby</t>
  </si>
  <si>
    <t>524420153</t>
  </si>
  <si>
    <t>Montáž hromosvodného vedení svorek se 3 a více šrouby</t>
  </si>
  <si>
    <t>35431018</t>
  </si>
  <si>
    <t>svorka uzemnění AlMgSi připojovací</t>
  </si>
  <si>
    <t>313398752</t>
  </si>
  <si>
    <t>35431014</t>
  </si>
  <si>
    <t>svorka uzemnění AlMgSi zkušební, 81mm</t>
  </si>
  <si>
    <t>991979025</t>
  </si>
  <si>
    <t>210220303</t>
  </si>
  <si>
    <t>Montáž svorek hromosvodných na okapové žlaby</t>
  </si>
  <si>
    <t>1750322951</t>
  </si>
  <si>
    <t>Montáž hromosvodného vedení svorek na okapové žlaby</t>
  </si>
  <si>
    <t>35431039</t>
  </si>
  <si>
    <t>svorka uzemnění AlMgSi na okapové žlaby</t>
  </si>
  <si>
    <t>-518447819</t>
  </si>
  <si>
    <t>210280002</t>
  </si>
  <si>
    <t>Zkoušky a prohlídky el rozvodů a zařízení celková prohlídka pro objem montážních prací přes 100 do 500 tis Kč</t>
  </si>
  <si>
    <t>-203127981</t>
  </si>
  <si>
    <t>Zkoušky a prohlídky elektrických rozvodů a zařízení celková prohlídka, zkoušení, měření a vyhotovení revizní zprávy pro objem montážních prací přes 100 do 500 tisíc Kč</t>
  </si>
  <si>
    <t>210999001</t>
  </si>
  <si>
    <t>Krabice do omítky, vč. ochrany proti zatečení a označení svodu</t>
  </si>
  <si>
    <t>632511100</t>
  </si>
  <si>
    <t>210999002</t>
  </si>
  <si>
    <t>Podružný materiál (svorky, propoje, apod.)</t>
  </si>
  <si>
    <t>-519683772</t>
  </si>
  <si>
    <t>218220101.1</t>
  </si>
  <si>
    <t>Demontáž stávajícího hromosvodného vedení vč. likvidace materiálu</t>
  </si>
  <si>
    <t>1392851582</t>
  </si>
  <si>
    <t>Demontáž hromosvodného vedení svodových vodičů s podpěrami, průměru do 10 mm</t>
  </si>
  <si>
    <t>46-M</t>
  </si>
  <si>
    <t>Zemní práce při extr.mont.pracích</t>
  </si>
  <si>
    <t>460161162</t>
  </si>
  <si>
    <t>Hloubení kabelových rýh ručně š 35 cm hl 70 cm v hornině tř I skupiny 3</t>
  </si>
  <si>
    <t>1110876808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</si>
  <si>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 skupiny 3</t>
  </si>
  <si>
    <t>460391123</t>
  </si>
  <si>
    <t>Zásyp jam při elektromontážích ručně se zhutněním z hornin třídy I skupiny 3</t>
  </si>
  <si>
    <t>121339465</t>
  </si>
  <si>
    <t>Zásyp jam ručně s uložením výkopku ve vrstvách a úpravou povrchu s přemístění sypaniny ze vzdálenosti do 10 m se zhutněním z horniny třídy těžitelnosti I skupiny 3</t>
  </si>
  <si>
    <t>45,0*0,25*0,7</t>
  </si>
  <si>
    <t>460581121</t>
  </si>
  <si>
    <t>Zatravnění včetně zalití vodou na rovině</t>
  </si>
  <si>
    <t>-1618029115</t>
  </si>
  <si>
    <t>Úprava terénu zatravnění, včetně dodání osiva a zalití vodou na rovině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</si>
</sst>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26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29</v>
      </c>
      <c r="AK13" s="31" t="s">
        <v>25</v>
      </c>
      <c r="AN13" s="33" t="s">
        <v>30</v>
      </c>
      <c r="AR13" s="21"/>
      <c r="BE13" s="30"/>
      <c r="BS13" s="18" t="s">
        <v>6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31</v>
      </c>
      <c r="AK16" s="31" t="s">
        <v>25</v>
      </c>
      <c r="AN16" s="26" t="s">
        <v>32</v>
      </c>
      <c r="AR16" s="21"/>
      <c r="BE16" s="30"/>
      <c r="BS16" s="18" t="s">
        <v>3</v>
      </c>
    </row>
    <row r="17" s="1" customFormat="1" ht="18.48" customHeight="1">
      <c r="B17" s="21"/>
      <c r="E17" s="26" t="s">
        <v>33</v>
      </c>
      <c r="AK17" s="31" t="s">
        <v>28</v>
      </c>
      <c r="AN17" s="26" t="s">
        <v>1</v>
      </c>
      <c r="AR17" s="21"/>
      <c r="BE17" s="30"/>
      <c r="BS17" s="18" t="s">
        <v>34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35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28</v>
      </c>
      <c r="AN20" s="26" t="s">
        <v>1</v>
      </c>
      <c r="AR20" s="21"/>
      <c r="BE20" s="30"/>
      <c r="BS20" s="18" t="s">
        <v>34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2023/006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UDRŽOVACÍ PRÁCE - VÝMĚNA STŘEŠNÍ KRYTINY NA OBJEKTU MĚSTSKÁ HABROVÁ 1557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31. 1. 2023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Rychnov nad Kněžnou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31</v>
      </c>
      <c r="AJ89" s="37"/>
      <c r="AK89" s="37"/>
      <c r="AL89" s="37"/>
      <c r="AM89" s="69" t="str">
        <f>IF(E17="","",E17)</f>
        <v>IRBOS s.r.o.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29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35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103" t="s">
        <v>81</v>
      </c>
      <c r="B95" s="104"/>
      <c r="C95" s="105"/>
      <c r="D95" s="106" t="s">
        <v>82</v>
      </c>
      <c r="E95" s="106"/>
      <c r="F95" s="106"/>
      <c r="G95" s="106"/>
      <c r="H95" s="106"/>
      <c r="I95" s="107"/>
      <c r="J95" s="106" t="s">
        <v>83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Stavební část'!J30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84</v>
      </c>
      <c r="AR95" s="104"/>
      <c r="AS95" s="110">
        <v>0</v>
      </c>
      <c r="AT95" s="111">
        <f>ROUND(SUM(AV95:AW95),2)</f>
        <v>0</v>
      </c>
      <c r="AU95" s="112">
        <f>'01 - Stavební část'!P127</f>
        <v>0</v>
      </c>
      <c r="AV95" s="111">
        <f>'01 - Stavební část'!J33</f>
        <v>0</v>
      </c>
      <c r="AW95" s="111">
        <f>'01 - Stavební část'!J34</f>
        <v>0</v>
      </c>
      <c r="AX95" s="111">
        <f>'01 - Stavební část'!J35</f>
        <v>0</v>
      </c>
      <c r="AY95" s="111">
        <f>'01 - Stavební část'!J36</f>
        <v>0</v>
      </c>
      <c r="AZ95" s="111">
        <f>'01 - Stavební část'!F33</f>
        <v>0</v>
      </c>
      <c r="BA95" s="111">
        <f>'01 - Stavební část'!F34</f>
        <v>0</v>
      </c>
      <c r="BB95" s="111">
        <f>'01 - Stavební část'!F35</f>
        <v>0</v>
      </c>
      <c r="BC95" s="111">
        <f>'01 - Stavební část'!F36</f>
        <v>0</v>
      </c>
      <c r="BD95" s="113">
        <f>'01 - Stavební část'!F37</f>
        <v>0</v>
      </c>
      <c r="BE95" s="7"/>
      <c r="BT95" s="114" t="s">
        <v>85</v>
      </c>
      <c r="BV95" s="114" t="s">
        <v>79</v>
      </c>
      <c r="BW95" s="114" t="s">
        <v>86</v>
      </c>
      <c r="BX95" s="114" t="s">
        <v>4</v>
      </c>
      <c r="CL95" s="114" t="s">
        <v>1</v>
      </c>
      <c r="CM95" s="114" t="s">
        <v>87</v>
      </c>
    </row>
    <row r="96" s="7" customFormat="1" ht="16.5" customHeight="1">
      <c r="A96" s="103" t="s">
        <v>81</v>
      </c>
      <c r="B96" s="104"/>
      <c r="C96" s="105"/>
      <c r="D96" s="106" t="s">
        <v>88</v>
      </c>
      <c r="E96" s="106"/>
      <c r="F96" s="106"/>
      <c r="G96" s="106"/>
      <c r="H96" s="106"/>
      <c r="I96" s="107"/>
      <c r="J96" s="106" t="s">
        <v>89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'02 - Hromosvod'!J30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84</v>
      </c>
      <c r="AR96" s="104"/>
      <c r="AS96" s="115">
        <v>0</v>
      </c>
      <c r="AT96" s="116">
        <f>ROUND(SUM(AV96:AW96),2)</f>
        <v>0</v>
      </c>
      <c r="AU96" s="117">
        <f>'02 - Hromosvod'!P119</f>
        <v>0</v>
      </c>
      <c r="AV96" s="116">
        <f>'02 - Hromosvod'!J33</f>
        <v>0</v>
      </c>
      <c r="AW96" s="116">
        <f>'02 - Hromosvod'!J34</f>
        <v>0</v>
      </c>
      <c r="AX96" s="116">
        <f>'02 - Hromosvod'!J35</f>
        <v>0</v>
      </c>
      <c r="AY96" s="116">
        <f>'02 - Hromosvod'!J36</f>
        <v>0</v>
      </c>
      <c r="AZ96" s="116">
        <f>'02 - Hromosvod'!F33</f>
        <v>0</v>
      </c>
      <c r="BA96" s="116">
        <f>'02 - Hromosvod'!F34</f>
        <v>0</v>
      </c>
      <c r="BB96" s="116">
        <f>'02 - Hromosvod'!F35</f>
        <v>0</v>
      </c>
      <c r="BC96" s="116">
        <f>'02 - Hromosvod'!F36</f>
        <v>0</v>
      </c>
      <c r="BD96" s="118">
        <f>'02 - Hromosvod'!F37</f>
        <v>0</v>
      </c>
      <c r="BE96" s="7"/>
      <c r="BT96" s="114" t="s">
        <v>85</v>
      </c>
      <c r="BV96" s="114" t="s">
        <v>79</v>
      </c>
      <c r="BW96" s="114" t="s">
        <v>90</v>
      </c>
      <c r="BX96" s="114" t="s">
        <v>4</v>
      </c>
      <c r="CL96" s="114" t="s">
        <v>1</v>
      </c>
      <c r="CM96" s="114" t="s">
        <v>87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tavební část'!C2" display="/"/>
    <hyperlink ref="A96" location="'02 - Hromosvo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91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0" t="str">
        <f>'Rekapitulace stavby'!K6</f>
        <v>UDRŽOVACÍ PRÁCE - VÝMĚNA STŘEŠNÍ KRYTINY NA OBJEKTU MĚSTSKÁ HABROVÁ 1557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92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31. 1. 2023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26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25</v>
      </c>
      <c r="J20" s="26" t="s">
        <v>32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33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35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ROUND(J127,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ROUND((SUM(BE127:BE272)),  2)</f>
        <v>0</v>
      </c>
      <c r="G33" s="37"/>
      <c r="H33" s="37"/>
      <c r="I33" s="127">
        <v>0.20999999999999999</v>
      </c>
      <c r="J33" s="126">
        <f>ROUND(((SUM(BE127:BE272))*I33),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ROUND((SUM(BF127:BF272)),  2)</f>
        <v>0</v>
      </c>
      <c r="G34" s="37"/>
      <c r="H34" s="37"/>
      <c r="I34" s="127">
        <v>0.14999999999999999</v>
      </c>
      <c r="J34" s="126">
        <f>ROUND(((SUM(BF127:BF272))*I34),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ROUND((SUM(BG127:BG272)),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ROUND((SUM(BH127:BH272)),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ROUND((SUM(BI127:BI272)),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0" t="str">
        <f>E7</f>
        <v>UDRŽOVACÍ PRÁCE - VÝMĚNA STŘEŠNÍ KRYTINY NA OBJEKTU MĚSTSKÁ HABROVÁ 1557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Stavební část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31. 1. 2023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Rychnov nad Kněžnou</v>
      </c>
      <c r="G91" s="37"/>
      <c r="H91" s="37"/>
      <c r="I91" s="31" t="s">
        <v>31</v>
      </c>
      <c r="J91" s="35" t="str">
        <f>E21</f>
        <v>IRBOS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35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95</v>
      </c>
      <c r="D94" s="128"/>
      <c r="E94" s="128"/>
      <c r="F94" s="128"/>
      <c r="G94" s="128"/>
      <c r="H94" s="128"/>
      <c r="I94" s="128"/>
      <c r="J94" s="137" t="s">
        <v>96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97</v>
      </c>
      <c r="D96" s="37"/>
      <c r="E96" s="37"/>
      <c r="F96" s="37"/>
      <c r="G96" s="37"/>
      <c r="H96" s="37"/>
      <c r="I96" s="37"/>
      <c r="J96" s="95">
        <f>J127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98</v>
      </c>
    </row>
    <row r="97" s="9" customFormat="1" ht="24.96" customHeight="1">
      <c r="A97" s="9"/>
      <c r="B97" s="139"/>
      <c r="C97" s="9"/>
      <c r="D97" s="140" t="s">
        <v>99</v>
      </c>
      <c r="E97" s="141"/>
      <c r="F97" s="141"/>
      <c r="G97" s="141"/>
      <c r="H97" s="141"/>
      <c r="I97" s="141"/>
      <c r="J97" s="142">
        <f>J128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100</v>
      </c>
      <c r="E98" s="145"/>
      <c r="F98" s="145"/>
      <c r="G98" s="145"/>
      <c r="H98" s="145"/>
      <c r="I98" s="145"/>
      <c r="J98" s="146">
        <f>J129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101</v>
      </c>
      <c r="E99" s="145"/>
      <c r="F99" s="145"/>
      <c r="G99" s="145"/>
      <c r="H99" s="145"/>
      <c r="I99" s="145"/>
      <c r="J99" s="146">
        <f>J159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9"/>
      <c r="C100" s="9"/>
      <c r="D100" s="140" t="s">
        <v>102</v>
      </c>
      <c r="E100" s="141"/>
      <c r="F100" s="141"/>
      <c r="G100" s="141"/>
      <c r="H100" s="141"/>
      <c r="I100" s="141"/>
      <c r="J100" s="142">
        <f>J169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3"/>
      <c r="C101" s="10"/>
      <c r="D101" s="144" t="s">
        <v>103</v>
      </c>
      <c r="E101" s="145"/>
      <c r="F101" s="145"/>
      <c r="G101" s="145"/>
      <c r="H101" s="145"/>
      <c r="I101" s="145"/>
      <c r="J101" s="146">
        <f>J170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104</v>
      </c>
      <c r="E102" s="145"/>
      <c r="F102" s="145"/>
      <c r="G102" s="145"/>
      <c r="H102" s="145"/>
      <c r="I102" s="145"/>
      <c r="J102" s="146">
        <f>J204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105</v>
      </c>
      <c r="E103" s="145"/>
      <c r="F103" s="145"/>
      <c r="G103" s="145"/>
      <c r="H103" s="145"/>
      <c r="I103" s="145"/>
      <c r="J103" s="146">
        <f>J242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106</v>
      </c>
      <c r="E104" s="145"/>
      <c r="F104" s="145"/>
      <c r="G104" s="145"/>
      <c r="H104" s="145"/>
      <c r="I104" s="145"/>
      <c r="J104" s="146">
        <f>J258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9"/>
      <c r="C105" s="9"/>
      <c r="D105" s="140" t="s">
        <v>107</v>
      </c>
      <c r="E105" s="141"/>
      <c r="F105" s="141"/>
      <c r="G105" s="141"/>
      <c r="H105" s="141"/>
      <c r="I105" s="141"/>
      <c r="J105" s="142">
        <f>J266</f>
        <v>0</v>
      </c>
      <c r="K105" s="9"/>
      <c r="L105" s="13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3"/>
      <c r="C106" s="10"/>
      <c r="D106" s="144" t="s">
        <v>108</v>
      </c>
      <c r="E106" s="145"/>
      <c r="F106" s="145"/>
      <c r="G106" s="145"/>
      <c r="H106" s="145"/>
      <c r="I106" s="145"/>
      <c r="J106" s="146">
        <f>J267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3"/>
      <c r="C107" s="10"/>
      <c r="D107" s="144" t="s">
        <v>109</v>
      </c>
      <c r="E107" s="145"/>
      <c r="F107" s="145"/>
      <c r="G107" s="145"/>
      <c r="H107" s="145"/>
      <c r="I107" s="145"/>
      <c r="J107" s="146">
        <f>J270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110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6.25" customHeight="1">
      <c r="A117" s="37"/>
      <c r="B117" s="38"/>
      <c r="C117" s="37"/>
      <c r="D117" s="37"/>
      <c r="E117" s="120" t="str">
        <f>E7</f>
        <v>UDRŽOVACÍ PRÁCE - VÝMĚNA STŘEŠNÍ KRYTINY NA OBJEKTU MĚSTSKÁ HABROVÁ 1557</v>
      </c>
      <c r="F117" s="31"/>
      <c r="G117" s="31"/>
      <c r="H117" s="31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92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7"/>
      <c r="D119" s="37"/>
      <c r="E119" s="66" t="str">
        <f>E9</f>
        <v>01 - Stavební část</v>
      </c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7"/>
      <c r="E121" s="37"/>
      <c r="F121" s="26" t="str">
        <f>F12</f>
        <v xml:space="preserve"> </v>
      </c>
      <c r="G121" s="37"/>
      <c r="H121" s="37"/>
      <c r="I121" s="31" t="s">
        <v>22</v>
      </c>
      <c r="J121" s="68" t="str">
        <f>IF(J12="","",J12)</f>
        <v>31. 1. 2023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7"/>
      <c r="E123" s="37"/>
      <c r="F123" s="26" t="str">
        <f>E15</f>
        <v>Město Rychnov nad Kněžnou</v>
      </c>
      <c r="G123" s="37"/>
      <c r="H123" s="37"/>
      <c r="I123" s="31" t="s">
        <v>31</v>
      </c>
      <c r="J123" s="35" t="str">
        <f>E21</f>
        <v>IRBOS s.r.o.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29</v>
      </c>
      <c r="D124" s="37"/>
      <c r="E124" s="37"/>
      <c r="F124" s="26" t="str">
        <f>IF(E18="","",E18)</f>
        <v>Vyplň údaj</v>
      </c>
      <c r="G124" s="37"/>
      <c r="H124" s="37"/>
      <c r="I124" s="31" t="s">
        <v>35</v>
      </c>
      <c r="J124" s="35" t="str">
        <f>E24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47"/>
      <c r="B126" s="148"/>
      <c r="C126" s="149" t="s">
        <v>111</v>
      </c>
      <c r="D126" s="150" t="s">
        <v>62</v>
      </c>
      <c r="E126" s="150" t="s">
        <v>58</v>
      </c>
      <c r="F126" s="150" t="s">
        <v>59</v>
      </c>
      <c r="G126" s="150" t="s">
        <v>112</v>
      </c>
      <c r="H126" s="150" t="s">
        <v>113</v>
      </c>
      <c r="I126" s="150" t="s">
        <v>114</v>
      </c>
      <c r="J126" s="150" t="s">
        <v>96</v>
      </c>
      <c r="K126" s="151" t="s">
        <v>115</v>
      </c>
      <c r="L126" s="152"/>
      <c r="M126" s="85" t="s">
        <v>1</v>
      </c>
      <c r="N126" s="86" t="s">
        <v>41</v>
      </c>
      <c r="O126" s="86" t="s">
        <v>116</v>
      </c>
      <c r="P126" s="86" t="s">
        <v>117</v>
      </c>
      <c r="Q126" s="86" t="s">
        <v>118</v>
      </c>
      <c r="R126" s="86" t="s">
        <v>119</v>
      </c>
      <c r="S126" s="86" t="s">
        <v>120</v>
      </c>
      <c r="T126" s="87" t="s">
        <v>121</v>
      </c>
      <c r="U126" s="147"/>
      <c r="V126" s="147"/>
      <c r="W126" s="147"/>
      <c r="X126" s="147"/>
      <c r="Y126" s="147"/>
      <c r="Z126" s="147"/>
      <c r="AA126" s="147"/>
      <c r="AB126" s="147"/>
      <c r="AC126" s="147"/>
      <c r="AD126" s="147"/>
      <c r="AE126" s="147"/>
    </row>
    <row r="127" s="2" customFormat="1" ht="22.8" customHeight="1">
      <c r="A127" s="37"/>
      <c r="B127" s="38"/>
      <c r="C127" s="92" t="s">
        <v>122</v>
      </c>
      <c r="D127" s="37"/>
      <c r="E127" s="37"/>
      <c r="F127" s="37"/>
      <c r="G127" s="37"/>
      <c r="H127" s="37"/>
      <c r="I127" s="37"/>
      <c r="J127" s="153">
        <f>BK127</f>
        <v>0</v>
      </c>
      <c r="K127" s="37"/>
      <c r="L127" s="38"/>
      <c r="M127" s="88"/>
      <c r="N127" s="72"/>
      <c r="O127" s="89"/>
      <c r="P127" s="154">
        <f>P128+P169+P266</f>
        <v>0</v>
      </c>
      <c r="Q127" s="89"/>
      <c r="R127" s="154">
        <f>R128+R169+R266</f>
        <v>26.222725970000003</v>
      </c>
      <c r="S127" s="89"/>
      <c r="T127" s="155">
        <f>T128+T169+T266</f>
        <v>15.8337635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76</v>
      </c>
      <c r="AU127" s="18" t="s">
        <v>98</v>
      </c>
      <c r="BK127" s="156">
        <f>BK128+BK169+BK266</f>
        <v>0</v>
      </c>
    </row>
    <row r="128" s="12" customFormat="1" ht="25.92" customHeight="1">
      <c r="A128" s="12"/>
      <c r="B128" s="157"/>
      <c r="C128" s="12"/>
      <c r="D128" s="158" t="s">
        <v>76</v>
      </c>
      <c r="E128" s="159" t="s">
        <v>123</v>
      </c>
      <c r="F128" s="159" t="s">
        <v>124</v>
      </c>
      <c r="G128" s="12"/>
      <c r="H128" s="12"/>
      <c r="I128" s="160"/>
      <c r="J128" s="161">
        <f>BK128</f>
        <v>0</v>
      </c>
      <c r="K128" s="12"/>
      <c r="L128" s="157"/>
      <c r="M128" s="162"/>
      <c r="N128" s="163"/>
      <c r="O128" s="163"/>
      <c r="P128" s="164">
        <f>P129+P159</f>
        <v>0</v>
      </c>
      <c r="Q128" s="163"/>
      <c r="R128" s="164">
        <f>R129+R159</f>
        <v>0</v>
      </c>
      <c r="S128" s="163"/>
      <c r="T128" s="165">
        <f>T129+T159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8" t="s">
        <v>85</v>
      </c>
      <c r="AT128" s="166" t="s">
        <v>76</v>
      </c>
      <c r="AU128" s="166" t="s">
        <v>77</v>
      </c>
      <c r="AY128" s="158" t="s">
        <v>125</v>
      </c>
      <c r="BK128" s="167">
        <f>BK129+BK159</f>
        <v>0</v>
      </c>
    </row>
    <row r="129" s="12" customFormat="1" ht="22.8" customHeight="1">
      <c r="A129" s="12"/>
      <c r="B129" s="157"/>
      <c r="C129" s="12"/>
      <c r="D129" s="158" t="s">
        <v>76</v>
      </c>
      <c r="E129" s="168" t="s">
        <v>126</v>
      </c>
      <c r="F129" s="168" t="s">
        <v>127</v>
      </c>
      <c r="G129" s="12"/>
      <c r="H129" s="12"/>
      <c r="I129" s="160"/>
      <c r="J129" s="169">
        <f>BK129</f>
        <v>0</v>
      </c>
      <c r="K129" s="12"/>
      <c r="L129" s="157"/>
      <c r="M129" s="162"/>
      <c r="N129" s="163"/>
      <c r="O129" s="163"/>
      <c r="P129" s="164">
        <f>SUM(P130:P158)</f>
        <v>0</v>
      </c>
      <c r="Q129" s="163"/>
      <c r="R129" s="164">
        <f>SUM(R130:R158)</f>
        <v>0</v>
      </c>
      <c r="S129" s="163"/>
      <c r="T129" s="165">
        <f>SUM(T130:T158)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8" t="s">
        <v>85</v>
      </c>
      <c r="AT129" s="166" t="s">
        <v>76</v>
      </c>
      <c r="AU129" s="166" t="s">
        <v>85</v>
      </c>
      <c r="AY129" s="158" t="s">
        <v>125</v>
      </c>
      <c r="BK129" s="167">
        <f>SUM(BK130:BK158)</f>
        <v>0</v>
      </c>
    </row>
    <row r="130" s="2" customFormat="1" ht="33" customHeight="1">
      <c r="A130" s="37"/>
      <c r="B130" s="170"/>
      <c r="C130" s="171" t="s">
        <v>85</v>
      </c>
      <c r="D130" s="171" t="s">
        <v>128</v>
      </c>
      <c r="E130" s="172" t="s">
        <v>129</v>
      </c>
      <c r="F130" s="173" t="s">
        <v>130</v>
      </c>
      <c r="G130" s="174" t="s">
        <v>131</v>
      </c>
      <c r="H130" s="175">
        <v>2537.7399999999998</v>
      </c>
      <c r="I130" s="176"/>
      <c r="J130" s="177">
        <f>ROUND(I130*H130,2)</f>
        <v>0</v>
      </c>
      <c r="K130" s="173" t="s">
        <v>132</v>
      </c>
      <c r="L130" s="38"/>
      <c r="M130" s="178" t="s">
        <v>1</v>
      </c>
      <c r="N130" s="179" t="s">
        <v>42</v>
      </c>
      <c r="O130" s="76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2" t="s">
        <v>133</v>
      </c>
      <c r="AT130" s="182" t="s">
        <v>128</v>
      </c>
      <c r="AU130" s="182" t="s">
        <v>87</v>
      </c>
      <c r="AY130" s="18" t="s">
        <v>125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85</v>
      </c>
      <c r="BK130" s="183">
        <f>ROUND(I130*H130,2)</f>
        <v>0</v>
      </c>
      <c r="BL130" s="18" t="s">
        <v>133</v>
      </c>
      <c r="BM130" s="182" t="s">
        <v>134</v>
      </c>
    </row>
    <row r="131" s="2" customFormat="1">
      <c r="A131" s="37"/>
      <c r="B131" s="38"/>
      <c r="C131" s="37"/>
      <c r="D131" s="184" t="s">
        <v>135</v>
      </c>
      <c r="E131" s="37"/>
      <c r="F131" s="185" t="s">
        <v>136</v>
      </c>
      <c r="G131" s="37"/>
      <c r="H131" s="37"/>
      <c r="I131" s="186"/>
      <c r="J131" s="37"/>
      <c r="K131" s="37"/>
      <c r="L131" s="38"/>
      <c r="M131" s="187"/>
      <c r="N131" s="188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135</v>
      </c>
      <c r="AU131" s="18" t="s">
        <v>87</v>
      </c>
    </row>
    <row r="132" s="13" customFormat="1">
      <c r="A132" s="13"/>
      <c r="B132" s="189"/>
      <c r="C132" s="13"/>
      <c r="D132" s="184" t="s">
        <v>137</v>
      </c>
      <c r="E132" s="190" t="s">
        <v>1</v>
      </c>
      <c r="F132" s="191" t="s">
        <v>138</v>
      </c>
      <c r="G132" s="13"/>
      <c r="H132" s="192">
        <v>1756.3</v>
      </c>
      <c r="I132" s="193"/>
      <c r="J132" s="13"/>
      <c r="K132" s="13"/>
      <c r="L132" s="189"/>
      <c r="M132" s="194"/>
      <c r="N132" s="195"/>
      <c r="O132" s="195"/>
      <c r="P132" s="195"/>
      <c r="Q132" s="195"/>
      <c r="R132" s="195"/>
      <c r="S132" s="195"/>
      <c r="T132" s="19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0" t="s">
        <v>137</v>
      </c>
      <c r="AU132" s="190" t="s">
        <v>87</v>
      </c>
      <c r="AV132" s="13" t="s">
        <v>87</v>
      </c>
      <c r="AW132" s="13" t="s">
        <v>34</v>
      </c>
      <c r="AX132" s="13" t="s">
        <v>77</v>
      </c>
      <c r="AY132" s="190" t="s">
        <v>125</v>
      </c>
    </row>
    <row r="133" s="13" customFormat="1">
      <c r="A133" s="13"/>
      <c r="B133" s="189"/>
      <c r="C133" s="13"/>
      <c r="D133" s="184" t="s">
        <v>137</v>
      </c>
      <c r="E133" s="190" t="s">
        <v>1</v>
      </c>
      <c r="F133" s="191" t="s">
        <v>139</v>
      </c>
      <c r="G133" s="13"/>
      <c r="H133" s="192">
        <v>781.44000000000005</v>
      </c>
      <c r="I133" s="193"/>
      <c r="J133" s="13"/>
      <c r="K133" s="13"/>
      <c r="L133" s="189"/>
      <c r="M133" s="194"/>
      <c r="N133" s="195"/>
      <c r="O133" s="195"/>
      <c r="P133" s="195"/>
      <c r="Q133" s="195"/>
      <c r="R133" s="195"/>
      <c r="S133" s="195"/>
      <c r="T133" s="19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0" t="s">
        <v>137</v>
      </c>
      <c r="AU133" s="190" t="s">
        <v>87</v>
      </c>
      <c r="AV133" s="13" t="s">
        <v>87</v>
      </c>
      <c r="AW133" s="13" t="s">
        <v>34</v>
      </c>
      <c r="AX133" s="13" t="s">
        <v>77</v>
      </c>
      <c r="AY133" s="190" t="s">
        <v>125</v>
      </c>
    </row>
    <row r="134" s="14" customFormat="1">
      <c r="A134" s="14"/>
      <c r="B134" s="197"/>
      <c r="C134" s="14"/>
      <c r="D134" s="184" t="s">
        <v>137</v>
      </c>
      <c r="E134" s="198" t="s">
        <v>1</v>
      </c>
      <c r="F134" s="199" t="s">
        <v>140</v>
      </c>
      <c r="G134" s="14"/>
      <c r="H134" s="200">
        <v>2537.7399999999998</v>
      </c>
      <c r="I134" s="201"/>
      <c r="J134" s="14"/>
      <c r="K134" s="14"/>
      <c r="L134" s="197"/>
      <c r="M134" s="202"/>
      <c r="N134" s="203"/>
      <c r="O134" s="203"/>
      <c r="P134" s="203"/>
      <c r="Q134" s="203"/>
      <c r="R134" s="203"/>
      <c r="S134" s="203"/>
      <c r="T134" s="20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8" t="s">
        <v>137</v>
      </c>
      <c r="AU134" s="198" t="s">
        <v>87</v>
      </c>
      <c r="AV134" s="14" t="s">
        <v>133</v>
      </c>
      <c r="AW134" s="14" t="s">
        <v>34</v>
      </c>
      <c r="AX134" s="14" t="s">
        <v>85</v>
      </c>
      <c r="AY134" s="198" t="s">
        <v>125</v>
      </c>
    </row>
    <row r="135" s="2" customFormat="1" ht="33" customHeight="1">
      <c r="A135" s="37"/>
      <c r="B135" s="170"/>
      <c r="C135" s="171" t="s">
        <v>87</v>
      </c>
      <c r="D135" s="171" t="s">
        <v>128</v>
      </c>
      <c r="E135" s="172" t="s">
        <v>141</v>
      </c>
      <c r="F135" s="173" t="s">
        <v>142</v>
      </c>
      <c r="G135" s="174" t="s">
        <v>131</v>
      </c>
      <c r="H135" s="175">
        <v>228396.60000000001</v>
      </c>
      <c r="I135" s="176"/>
      <c r="J135" s="177">
        <f>ROUND(I135*H135,2)</f>
        <v>0</v>
      </c>
      <c r="K135" s="173" t="s">
        <v>132</v>
      </c>
      <c r="L135" s="38"/>
      <c r="M135" s="178" t="s">
        <v>1</v>
      </c>
      <c r="N135" s="179" t="s">
        <v>42</v>
      </c>
      <c r="O135" s="76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133</v>
      </c>
      <c r="AT135" s="182" t="s">
        <v>128</v>
      </c>
      <c r="AU135" s="182" t="s">
        <v>87</v>
      </c>
      <c r="AY135" s="18" t="s">
        <v>125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85</v>
      </c>
      <c r="BK135" s="183">
        <f>ROUND(I135*H135,2)</f>
        <v>0</v>
      </c>
      <c r="BL135" s="18" t="s">
        <v>133</v>
      </c>
      <c r="BM135" s="182" t="s">
        <v>143</v>
      </c>
    </row>
    <row r="136" s="2" customFormat="1">
      <c r="A136" s="37"/>
      <c r="B136" s="38"/>
      <c r="C136" s="37"/>
      <c r="D136" s="184" t="s">
        <v>135</v>
      </c>
      <c r="E136" s="37"/>
      <c r="F136" s="185" t="s">
        <v>144</v>
      </c>
      <c r="G136" s="37"/>
      <c r="H136" s="37"/>
      <c r="I136" s="186"/>
      <c r="J136" s="37"/>
      <c r="K136" s="37"/>
      <c r="L136" s="38"/>
      <c r="M136" s="187"/>
      <c r="N136" s="188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135</v>
      </c>
      <c r="AU136" s="18" t="s">
        <v>87</v>
      </c>
    </row>
    <row r="137" s="13" customFormat="1">
      <c r="A137" s="13"/>
      <c r="B137" s="189"/>
      <c r="C137" s="13"/>
      <c r="D137" s="184" t="s">
        <v>137</v>
      </c>
      <c r="E137" s="190" t="s">
        <v>1</v>
      </c>
      <c r="F137" s="191" t="s">
        <v>145</v>
      </c>
      <c r="G137" s="13"/>
      <c r="H137" s="192">
        <v>2537.7399999999998</v>
      </c>
      <c r="I137" s="193"/>
      <c r="J137" s="13"/>
      <c r="K137" s="13"/>
      <c r="L137" s="189"/>
      <c r="M137" s="194"/>
      <c r="N137" s="195"/>
      <c r="O137" s="195"/>
      <c r="P137" s="195"/>
      <c r="Q137" s="195"/>
      <c r="R137" s="195"/>
      <c r="S137" s="195"/>
      <c r="T137" s="19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0" t="s">
        <v>137</v>
      </c>
      <c r="AU137" s="190" t="s">
        <v>87</v>
      </c>
      <c r="AV137" s="13" t="s">
        <v>87</v>
      </c>
      <c r="AW137" s="13" t="s">
        <v>34</v>
      </c>
      <c r="AX137" s="13" t="s">
        <v>85</v>
      </c>
      <c r="AY137" s="190" t="s">
        <v>125</v>
      </c>
    </row>
    <row r="138" s="13" customFormat="1">
      <c r="A138" s="13"/>
      <c r="B138" s="189"/>
      <c r="C138" s="13"/>
      <c r="D138" s="184" t="s">
        <v>137</v>
      </c>
      <c r="E138" s="13"/>
      <c r="F138" s="191" t="s">
        <v>146</v>
      </c>
      <c r="G138" s="13"/>
      <c r="H138" s="192">
        <v>228396.60000000001</v>
      </c>
      <c r="I138" s="193"/>
      <c r="J138" s="13"/>
      <c r="K138" s="13"/>
      <c r="L138" s="189"/>
      <c r="M138" s="194"/>
      <c r="N138" s="195"/>
      <c r="O138" s="195"/>
      <c r="P138" s="195"/>
      <c r="Q138" s="195"/>
      <c r="R138" s="195"/>
      <c r="S138" s="195"/>
      <c r="T138" s="19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0" t="s">
        <v>137</v>
      </c>
      <c r="AU138" s="190" t="s">
        <v>87</v>
      </c>
      <c r="AV138" s="13" t="s">
        <v>87</v>
      </c>
      <c r="AW138" s="13" t="s">
        <v>3</v>
      </c>
      <c r="AX138" s="13" t="s">
        <v>85</v>
      </c>
      <c r="AY138" s="190" t="s">
        <v>125</v>
      </c>
    </row>
    <row r="139" s="2" customFormat="1" ht="33" customHeight="1">
      <c r="A139" s="37"/>
      <c r="B139" s="170"/>
      <c r="C139" s="171" t="s">
        <v>147</v>
      </c>
      <c r="D139" s="171" t="s">
        <v>128</v>
      </c>
      <c r="E139" s="172" t="s">
        <v>148</v>
      </c>
      <c r="F139" s="173" t="s">
        <v>149</v>
      </c>
      <c r="G139" s="174" t="s">
        <v>131</v>
      </c>
      <c r="H139" s="175">
        <v>2537.7399999999998</v>
      </c>
      <c r="I139" s="176"/>
      <c r="J139" s="177">
        <f>ROUND(I139*H139,2)</f>
        <v>0</v>
      </c>
      <c r="K139" s="173" t="s">
        <v>132</v>
      </c>
      <c r="L139" s="38"/>
      <c r="M139" s="178" t="s">
        <v>1</v>
      </c>
      <c r="N139" s="179" t="s">
        <v>42</v>
      </c>
      <c r="O139" s="76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133</v>
      </c>
      <c r="AT139" s="182" t="s">
        <v>128</v>
      </c>
      <c r="AU139" s="182" t="s">
        <v>87</v>
      </c>
      <c r="AY139" s="18" t="s">
        <v>125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85</v>
      </c>
      <c r="BK139" s="183">
        <f>ROUND(I139*H139,2)</f>
        <v>0</v>
      </c>
      <c r="BL139" s="18" t="s">
        <v>133</v>
      </c>
      <c r="BM139" s="182" t="s">
        <v>150</v>
      </c>
    </row>
    <row r="140" s="2" customFormat="1">
      <c r="A140" s="37"/>
      <c r="B140" s="38"/>
      <c r="C140" s="37"/>
      <c r="D140" s="184" t="s">
        <v>135</v>
      </c>
      <c r="E140" s="37"/>
      <c r="F140" s="185" t="s">
        <v>151</v>
      </c>
      <c r="G140" s="37"/>
      <c r="H140" s="37"/>
      <c r="I140" s="186"/>
      <c r="J140" s="37"/>
      <c r="K140" s="37"/>
      <c r="L140" s="38"/>
      <c r="M140" s="187"/>
      <c r="N140" s="188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135</v>
      </c>
      <c r="AU140" s="18" t="s">
        <v>87</v>
      </c>
    </row>
    <row r="141" s="13" customFormat="1">
      <c r="A141" s="13"/>
      <c r="B141" s="189"/>
      <c r="C141" s="13"/>
      <c r="D141" s="184" t="s">
        <v>137</v>
      </c>
      <c r="E141" s="190" t="s">
        <v>1</v>
      </c>
      <c r="F141" s="191" t="s">
        <v>145</v>
      </c>
      <c r="G141" s="13"/>
      <c r="H141" s="192">
        <v>2537.7399999999998</v>
      </c>
      <c r="I141" s="193"/>
      <c r="J141" s="13"/>
      <c r="K141" s="13"/>
      <c r="L141" s="189"/>
      <c r="M141" s="194"/>
      <c r="N141" s="195"/>
      <c r="O141" s="195"/>
      <c r="P141" s="195"/>
      <c r="Q141" s="195"/>
      <c r="R141" s="195"/>
      <c r="S141" s="195"/>
      <c r="T141" s="19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0" t="s">
        <v>137</v>
      </c>
      <c r="AU141" s="190" t="s">
        <v>87</v>
      </c>
      <c r="AV141" s="13" t="s">
        <v>87</v>
      </c>
      <c r="AW141" s="13" t="s">
        <v>34</v>
      </c>
      <c r="AX141" s="13" t="s">
        <v>85</v>
      </c>
      <c r="AY141" s="190" t="s">
        <v>125</v>
      </c>
    </row>
    <row r="142" s="2" customFormat="1" ht="16.5" customHeight="1">
      <c r="A142" s="37"/>
      <c r="B142" s="170"/>
      <c r="C142" s="171" t="s">
        <v>133</v>
      </c>
      <c r="D142" s="171" t="s">
        <v>128</v>
      </c>
      <c r="E142" s="172" t="s">
        <v>152</v>
      </c>
      <c r="F142" s="173" t="s">
        <v>153</v>
      </c>
      <c r="G142" s="174" t="s">
        <v>154</v>
      </c>
      <c r="H142" s="175">
        <v>90</v>
      </c>
      <c r="I142" s="176"/>
      <c r="J142" s="177">
        <f>ROUND(I142*H142,2)</f>
        <v>0</v>
      </c>
      <c r="K142" s="173" t="s">
        <v>1</v>
      </c>
      <c r="L142" s="38"/>
      <c r="M142" s="178" t="s">
        <v>1</v>
      </c>
      <c r="N142" s="179" t="s">
        <v>42</v>
      </c>
      <c r="O142" s="76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133</v>
      </c>
      <c r="AT142" s="182" t="s">
        <v>128</v>
      </c>
      <c r="AU142" s="182" t="s">
        <v>87</v>
      </c>
      <c r="AY142" s="18" t="s">
        <v>125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85</v>
      </c>
      <c r="BK142" s="183">
        <f>ROUND(I142*H142,2)</f>
        <v>0</v>
      </c>
      <c r="BL142" s="18" t="s">
        <v>133</v>
      </c>
      <c r="BM142" s="182" t="s">
        <v>155</v>
      </c>
    </row>
    <row r="143" s="2" customFormat="1">
      <c r="A143" s="37"/>
      <c r="B143" s="38"/>
      <c r="C143" s="37"/>
      <c r="D143" s="184" t="s">
        <v>135</v>
      </c>
      <c r="E143" s="37"/>
      <c r="F143" s="185" t="s">
        <v>156</v>
      </c>
      <c r="G143" s="37"/>
      <c r="H143" s="37"/>
      <c r="I143" s="186"/>
      <c r="J143" s="37"/>
      <c r="K143" s="37"/>
      <c r="L143" s="38"/>
      <c r="M143" s="187"/>
      <c r="N143" s="18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135</v>
      </c>
      <c r="AU143" s="18" t="s">
        <v>87</v>
      </c>
    </row>
    <row r="144" s="2" customFormat="1" ht="24.15" customHeight="1">
      <c r="A144" s="37"/>
      <c r="B144" s="170"/>
      <c r="C144" s="171" t="s">
        <v>157</v>
      </c>
      <c r="D144" s="171" t="s">
        <v>128</v>
      </c>
      <c r="E144" s="172" t="s">
        <v>158</v>
      </c>
      <c r="F144" s="173" t="s">
        <v>159</v>
      </c>
      <c r="G144" s="174" t="s">
        <v>131</v>
      </c>
      <c r="H144" s="175">
        <v>2537.7399999999998</v>
      </c>
      <c r="I144" s="176"/>
      <c r="J144" s="177">
        <f>ROUND(I144*H144,2)</f>
        <v>0</v>
      </c>
      <c r="K144" s="173" t="s">
        <v>132</v>
      </c>
      <c r="L144" s="38"/>
      <c r="M144" s="178" t="s">
        <v>1</v>
      </c>
      <c r="N144" s="179" t="s">
        <v>42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133</v>
      </c>
      <c r="AT144" s="182" t="s">
        <v>128</v>
      </c>
      <c r="AU144" s="182" t="s">
        <v>87</v>
      </c>
      <c r="AY144" s="18" t="s">
        <v>125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85</v>
      </c>
      <c r="BK144" s="183">
        <f>ROUND(I144*H144,2)</f>
        <v>0</v>
      </c>
      <c r="BL144" s="18" t="s">
        <v>133</v>
      </c>
      <c r="BM144" s="182" t="s">
        <v>160</v>
      </c>
    </row>
    <row r="145" s="2" customFormat="1">
      <c r="A145" s="37"/>
      <c r="B145" s="38"/>
      <c r="C145" s="37"/>
      <c r="D145" s="184" t="s">
        <v>135</v>
      </c>
      <c r="E145" s="37"/>
      <c r="F145" s="185" t="s">
        <v>161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135</v>
      </c>
      <c r="AU145" s="18" t="s">
        <v>87</v>
      </c>
    </row>
    <row r="146" s="13" customFormat="1">
      <c r="A146" s="13"/>
      <c r="B146" s="189"/>
      <c r="C146" s="13"/>
      <c r="D146" s="184" t="s">
        <v>137</v>
      </c>
      <c r="E146" s="190" t="s">
        <v>1</v>
      </c>
      <c r="F146" s="191" t="s">
        <v>145</v>
      </c>
      <c r="G146" s="13"/>
      <c r="H146" s="192">
        <v>2537.7399999999998</v>
      </c>
      <c r="I146" s="193"/>
      <c r="J146" s="13"/>
      <c r="K146" s="13"/>
      <c r="L146" s="189"/>
      <c r="M146" s="194"/>
      <c r="N146" s="195"/>
      <c r="O146" s="195"/>
      <c r="P146" s="195"/>
      <c r="Q146" s="195"/>
      <c r="R146" s="195"/>
      <c r="S146" s="195"/>
      <c r="T146" s="19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0" t="s">
        <v>137</v>
      </c>
      <c r="AU146" s="190" t="s">
        <v>87</v>
      </c>
      <c r="AV146" s="13" t="s">
        <v>87</v>
      </c>
      <c r="AW146" s="13" t="s">
        <v>34</v>
      </c>
      <c r="AX146" s="13" t="s">
        <v>85</v>
      </c>
      <c r="AY146" s="190" t="s">
        <v>125</v>
      </c>
    </row>
    <row r="147" s="2" customFormat="1" ht="21.75" customHeight="1">
      <c r="A147" s="37"/>
      <c r="B147" s="170"/>
      <c r="C147" s="171" t="s">
        <v>162</v>
      </c>
      <c r="D147" s="171" t="s">
        <v>128</v>
      </c>
      <c r="E147" s="172" t="s">
        <v>163</v>
      </c>
      <c r="F147" s="173" t="s">
        <v>164</v>
      </c>
      <c r="G147" s="174" t="s">
        <v>165</v>
      </c>
      <c r="H147" s="175">
        <v>8</v>
      </c>
      <c r="I147" s="176"/>
      <c r="J147" s="177">
        <f>ROUND(I147*H147,2)</f>
        <v>0</v>
      </c>
      <c r="K147" s="173" t="s">
        <v>1</v>
      </c>
      <c r="L147" s="38"/>
      <c r="M147" s="178" t="s">
        <v>1</v>
      </c>
      <c r="N147" s="179" t="s">
        <v>42</v>
      </c>
      <c r="O147" s="76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133</v>
      </c>
      <c r="AT147" s="182" t="s">
        <v>128</v>
      </c>
      <c r="AU147" s="182" t="s">
        <v>87</v>
      </c>
      <c r="AY147" s="18" t="s">
        <v>125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85</v>
      </c>
      <c r="BK147" s="183">
        <f>ROUND(I147*H147,2)</f>
        <v>0</v>
      </c>
      <c r="BL147" s="18" t="s">
        <v>133</v>
      </c>
      <c r="BM147" s="182" t="s">
        <v>166</v>
      </c>
    </row>
    <row r="148" s="2" customFormat="1">
      <c r="A148" s="37"/>
      <c r="B148" s="38"/>
      <c r="C148" s="37"/>
      <c r="D148" s="184" t="s">
        <v>135</v>
      </c>
      <c r="E148" s="37"/>
      <c r="F148" s="185" t="s">
        <v>164</v>
      </c>
      <c r="G148" s="37"/>
      <c r="H148" s="37"/>
      <c r="I148" s="186"/>
      <c r="J148" s="37"/>
      <c r="K148" s="37"/>
      <c r="L148" s="38"/>
      <c r="M148" s="187"/>
      <c r="N148" s="188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135</v>
      </c>
      <c r="AU148" s="18" t="s">
        <v>87</v>
      </c>
    </row>
    <row r="149" s="15" customFormat="1">
      <c r="A149" s="15"/>
      <c r="B149" s="205"/>
      <c r="C149" s="15"/>
      <c r="D149" s="184" t="s">
        <v>137</v>
      </c>
      <c r="E149" s="206" t="s">
        <v>1</v>
      </c>
      <c r="F149" s="207" t="s">
        <v>167</v>
      </c>
      <c r="G149" s="15"/>
      <c r="H149" s="206" t="s">
        <v>1</v>
      </c>
      <c r="I149" s="208"/>
      <c r="J149" s="15"/>
      <c r="K149" s="15"/>
      <c r="L149" s="205"/>
      <c r="M149" s="209"/>
      <c r="N149" s="210"/>
      <c r="O149" s="210"/>
      <c r="P149" s="210"/>
      <c r="Q149" s="210"/>
      <c r="R149" s="210"/>
      <c r="S149" s="210"/>
      <c r="T149" s="21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06" t="s">
        <v>137</v>
      </c>
      <c r="AU149" s="206" t="s">
        <v>87</v>
      </c>
      <c r="AV149" s="15" t="s">
        <v>85</v>
      </c>
      <c r="AW149" s="15" t="s">
        <v>34</v>
      </c>
      <c r="AX149" s="15" t="s">
        <v>77</v>
      </c>
      <c r="AY149" s="206" t="s">
        <v>125</v>
      </c>
    </row>
    <row r="150" s="13" customFormat="1">
      <c r="A150" s="13"/>
      <c r="B150" s="189"/>
      <c r="C150" s="13"/>
      <c r="D150" s="184" t="s">
        <v>137</v>
      </c>
      <c r="E150" s="190" t="s">
        <v>1</v>
      </c>
      <c r="F150" s="191" t="s">
        <v>168</v>
      </c>
      <c r="G150" s="13"/>
      <c r="H150" s="192">
        <v>8</v>
      </c>
      <c r="I150" s="193"/>
      <c r="J150" s="13"/>
      <c r="K150" s="13"/>
      <c r="L150" s="189"/>
      <c r="M150" s="194"/>
      <c r="N150" s="195"/>
      <c r="O150" s="195"/>
      <c r="P150" s="195"/>
      <c r="Q150" s="195"/>
      <c r="R150" s="195"/>
      <c r="S150" s="195"/>
      <c r="T150" s="19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0" t="s">
        <v>137</v>
      </c>
      <c r="AU150" s="190" t="s">
        <v>87</v>
      </c>
      <c r="AV150" s="13" t="s">
        <v>87</v>
      </c>
      <c r="AW150" s="13" t="s">
        <v>34</v>
      </c>
      <c r="AX150" s="13" t="s">
        <v>85</v>
      </c>
      <c r="AY150" s="190" t="s">
        <v>125</v>
      </c>
    </row>
    <row r="151" s="2" customFormat="1" ht="37.8" customHeight="1">
      <c r="A151" s="37"/>
      <c r="B151" s="170"/>
      <c r="C151" s="171" t="s">
        <v>169</v>
      </c>
      <c r="D151" s="171" t="s">
        <v>128</v>
      </c>
      <c r="E151" s="172" t="s">
        <v>170</v>
      </c>
      <c r="F151" s="173" t="s">
        <v>171</v>
      </c>
      <c r="G151" s="174" t="s">
        <v>172</v>
      </c>
      <c r="H151" s="175">
        <v>2</v>
      </c>
      <c r="I151" s="176"/>
      <c r="J151" s="177">
        <f>ROUND(I151*H151,2)</f>
        <v>0</v>
      </c>
      <c r="K151" s="173" t="s">
        <v>1</v>
      </c>
      <c r="L151" s="38"/>
      <c r="M151" s="178" t="s">
        <v>1</v>
      </c>
      <c r="N151" s="179" t="s">
        <v>42</v>
      </c>
      <c r="O151" s="76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2" t="s">
        <v>133</v>
      </c>
      <c r="AT151" s="182" t="s">
        <v>128</v>
      </c>
      <c r="AU151" s="182" t="s">
        <v>87</v>
      </c>
      <c r="AY151" s="18" t="s">
        <v>125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85</v>
      </c>
      <c r="BK151" s="183">
        <f>ROUND(I151*H151,2)</f>
        <v>0</v>
      </c>
      <c r="BL151" s="18" t="s">
        <v>133</v>
      </c>
      <c r="BM151" s="182" t="s">
        <v>173</v>
      </c>
    </row>
    <row r="152" s="2" customFormat="1">
      <c r="A152" s="37"/>
      <c r="B152" s="38"/>
      <c r="C152" s="37"/>
      <c r="D152" s="184" t="s">
        <v>135</v>
      </c>
      <c r="E152" s="37"/>
      <c r="F152" s="185" t="s">
        <v>171</v>
      </c>
      <c r="G152" s="37"/>
      <c r="H152" s="37"/>
      <c r="I152" s="186"/>
      <c r="J152" s="37"/>
      <c r="K152" s="37"/>
      <c r="L152" s="38"/>
      <c r="M152" s="187"/>
      <c r="N152" s="188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135</v>
      </c>
      <c r="AU152" s="18" t="s">
        <v>87</v>
      </c>
    </row>
    <row r="153" s="15" customFormat="1">
      <c r="A153" s="15"/>
      <c r="B153" s="205"/>
      <c r="C153" s="15"/>
      <c r="D153" s="184" t="s">
        <v>137</v>
      </c>
      <c r="E153" s="206" t="s">
        <v>1</v>
      </c>
      <c r="F153" s="207" t="s">
        <v>167</v>
      </c>
      <c r="G153" s="15"/>
      <c r="H153" s="206" t="s">
        <v>1</v>
      </c>
      <c r="I153" s="208"/>
      <c r="J153" s="15"/>
      <c r="K153" s="15"/>
      <c r="L153" s="205"/>
      <c r="M153" s="209"/>
      <c r="N153" s="210"/>
      <c r="O153" s="210"/>
      <c r="P153" s="210"/>
      <c r="Q153" s="210"/>
      <c r="R153" s="210"/>
      <c r="S153" s="210"/>
      <c r="T153" s="21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06" t="s">
        <v>137</v>
      </c>
      <c r="AU153" s="206" t="s">
        <v>87</v>
      </c>
      <c r="AV153" s="15" t="s">
        <v>85</v>
      </c>
      <c r="AW153" s="15" t="s">
        <v>34</v>
      </c>
      <c r="AX153" s="15" t="s">
        <v>77</v>
      </c>
      <c r="AY153" s="206" t="s">
        <v>125</v>
      </c>
    </row>
    <row r="154" s="13" customFormat="1">
      <c r="A154" s="13"/>
      <c r="B154" s="189"/>
      <c r="C154" s="13"/>
      <c r="D154" s="184" t="s">
        <v>137</v>
      </c>
      <c r="E154" s="190" t="s">
        <v>1</v>
      </c>
      <c r="F154" s="191" t="s">
        <v>87</v>
      </c>
      <c r="G154" s="13"/>
      <c r="H154" s="192">
        <v>2</v>
      </c>
      <c r="I154" s="193"/>
      <c r="J154" s="13"/>
      <c r="K154" s="13"/>
      <c r="L154" s="189"/>
      <c r="M154" s="194"/>
      <c r="N154" s="195"/>
      <c r="O154" s="195"/>
      <c r="P154" s="195"/>
      <c r="Q154" s="195"/>
      <c r="R154" s="195"/>
      <c r="S154" s="195"/>
      <c r="T154" s="19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0" t="s">
        <v>137</v>
      </c>
      <c r="AU154" s="190" t="s">
        <v>87</v>
      </c>
      <c r="AV154" s="13" t="s">
        <v>87</v>
      </c>
      <c r="AW154" s="13" t="s">
        <v>34</v>
      </c>
      <c r="AX154" s="13" t="s">
        <v>85</v>
      </c>
      <c r="AY154" s="190" t="s">
        <v>125</v>
      </c>
    </row>
    <row r="155" s="2" customFormat="1" ht="24.15" customHeight="1">
      <c r="A155" s="37"/>
      <c r="B155" s="170"/>
      <c r="C155" s="171" t="s">
        <v>168</v>
      </c>
      <c r="D155" s="171" t="s">
        <v>128</v>
      </c>
      <c r="E155" s="172" t="s">
        <v>174</v>
      </c>
      <c r="F155" s="173" t="s">
        <v>175</v>
      </c>
      <c r="G155" s="174" t="s">
        <v>165</v>
      </c>
      <c r="H155" s="175">
        <v>2</v>
      </c>
      <c r="I155" s="176"/>
      <c r="J155" s="177">
        <f>ROUND(I155*H155,2)</f>
        <v>0</v>
      </c>
      <c r="K155" s="173" t="s">
        <v>1</v>
      </c>
      <c r="L155" s="38"/>
      <c r="M155" s="178" t="s">
        <v>1</v>
      </c>
      <c r="N155" s="179" t="s">
        <v>42</v>
      </c>
      <c r="O155" s="76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2" t="s">
        <v>133</v>
      </c>
      <c r="AT155" s="182" t="s">
        <v>128</v>
      </c>
      <c r="AU155" s="182" t="s">
        <v>87</v>
      </c>
      <c r="AY155" s="18" t="s">
        <v>125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85</v>
      </c>
      <c r="BK155" s="183">
        <f>ROUND(I155*H155,2)</f>
        <v>0</v>
      </c>
      <c r="BL155" s="18" t="s">
        <v>133</v>
      </c>
      <c r="BM155" s="182" t="s">
        <v>176</v>
      </c>
    </row>
    <row r="156" s="2" customFormat="1">
      <c r="A156" s="37"/>
      <c r="B156" s="38"/>
      <c r="C156" s="37"/>
      <c r="D156" s="184" t="s">
        <v>135</v>
      </c>
      <c r="E156" s="37"/>
      <c r="F156" s="185" t="s">
        <v>175</v>
      </c>
      <c r="G156" s="37"/>
      <c r="H156" s="37"/>
      <c r="I156" s="186"/>
      <c r="J156" s="37"/>
      <c r="K156" s="37"/>
      <c r="L156" s="38"/>
      <c r="M156" s="187"/>
      <c r="N156" s="188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135</v>
      </c>
      <c r="AU156" s="18" t="s">
        <v>87</v>
      </c>
    </row>
    <row r="157" s="2" customFormat="1" ht="16.5" customHeight="1">
      <c r="A157" s="37"/>
      <c r="B157" s="170"/>
      <c r="C157" s="171" t="s">
        <v>126</v>
      </c>
      <c r="D157" s="171" t="s">
        <v>128</v>
      </c>
      <c r="E157" s="172" t="s">
        <v>177</v>
      </c>
      <c r="F157" s="173" t="s">
        <v>178</v>
      </c>
      <c r="G157" s="174" t="s">
        <v>172</v>
      </c>
      <c r="H157" s="175">
        <v>1</v>
      </c>
      <c r="I157" s="176"/>
      <c r="J157" s="177">
        <f>ROUND(I157*H157,2)</f>
        <v>0</v>
      </c>
      <c r="K157" s="173" t="s">
        <v>1</v>
      </c>
      <c r="L157" s="38"/>
      <c r="M157" s="178" t="s">
        <v>1</v>
      </c>
      <c r="N157" s="179" t="s">
        <v>42</v>
      </c>
      <c r="O157" s="76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133</v>
      </c>
      <c r="AT157" s="182" t="s">
        <v>128</v>
      </c>
      <c r="AU157" s="182" t="s">
        <v>87</v>
      </c>
      <c r="AY157" s="18" t="s">
        <v>125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85</v>
      </c>
      <c r="BK157" s="183">
        <f>ROUND(I157*H157,2)</f>
        <v>0</v>
      </c>
      <c r="BL157" s="18" t="s">
        <v>133</v>
      </c>
      <c r="BM157" s="182" t="s">
        <v>179</v>
      </c>
    </row>
    <row r="158" s="2" customFormat="1">
      <c r="A158" s="37"/>
      <c r="B158" s="38"/>
      <c r="C158" s="37"/>
      <c r="D158" s="184" t="s">
        <v>135</v>
      </c>
      <c r="E158" s="37"/>
      <c r="F158" s="185" t="s">
        <v>178</v>
      </c>
      <c r="G158" s="37"/>
      <c r="H158" s="37"/>
      <c r="I158" s="186"/>
      <c r="J158" s="37"/>
      <c r="K158" s="37"/>
      <c r="L158" s="38"/>
      <c r="M158" s="187"/>
      <c r="N158" s="18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135</v>
      </c>
      <c r="AU158" s="18" t="s">
        <v>87</v>
      </c>
    </row>
    <row r="159" s="12" customFormat="1" ht="22.8" customHeight="1">
      <c r="A159" s="12"/>
      <c r="B159" s="157"/>
      <c r="C159" s="12"/>
      <c r="D159" s="158" t="s">
        <v>76</v>
      </c>
      <c r="E159" s="168" t="s">
        <v>180</v>
      </c>
      <c r="F159" s="168" t="s">
        <v>181</v>
      </c>
      <c r="G159" s="12"/>
      <c r="H159" s="12"/>
      <c r="I159" s="160"/>
      <c r="J159" s="169">
        <f>BK159</f>
        <v>0</v>
      </c>
      <c r="K159" s="12"/>
      <c r="L159" s="157"/>
      <c r="M159" s="162"/>
      <c r="N159" s="163"/>
      <c r="O159" s="163"/>
      <c r="P159" s="164">
        <f>SUM(P160:P168)</f>
        <v>0</v>
      </c>
      <c r="Q159" s="163"/>
      <c r="R159" s="164">
        <f>SUM(R160:R168)</f>
        <v>0</v>
      </c>
      <c r="S159" s="163"/>
      <c r="T159" s="165">
        <f>SUM(T160:T168)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8" t="s">
        <v>85</v>
      </c>
      <c r="AT159" s="166" t="s">
        <v>76</v>
      </c>
      <c r="AU159" s="166" t="s">
        <v>85</v>
      </c>
      <c r="AY159" s="158" t="s">
        <v>125</v>
      </c>
      <c r="BK159" s="167">
        <f>SUM(BK160:BK168)</f>
        <v>0</v>
      </c>
    </row>
    <row r="160" s="2" customFormat="1" ht="33" customHeight="1">
      <c r="A160" s="37"/>
      <c r="B160" s="170"/>
      <c r="C160" s="171" t="s">
        <v>182</v>
      </c>
      <c r="D160" s="171" t="s">
        <v>128</v>
      </c>
      <c r="E160" s="172" t="s">
        <v>183</v>
      </c>
      <c r="F160" s="173" t="s">
        <v>184</v>
      </c>
      <c r="G160" s="174" t="s">
        <v>185</v>
      </c>
      <c r="H160" s="175">
        <v>15.834</v>
      </c>
      <c r="I160" s="176"/>
      <c r="J160" s="177">
        <f>ROUND(I160*H160,2)</f>
        <v>0</v>
      </c>
      <c r="K160" s="173" t="s">
        <v>132</v>
      </c>
      <c r="L160" s="38"/>
      <c r="M160" s="178" t="s">
        <v>1</v>
      </c>
      <c r="N160" s="179" t="s">
        <v>42</v>
      </c>
      <c r="O160" s="76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133</v>
      </c>
      <c r="AT160" s="182" t="s">
        <v>128</v>
      </c>
      <c r="AU160" s="182" t="s">
        <v>87</v>
      </c>
      <c r="AY160" s="18" t="s">
        <v>125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85</v>
      </c>
      <c r="BK160" s="183">
        <f>ROUND(I160*H160,2)</f>
        <v>0</v>
      </c>
      <c r="BL160" s="18" t="s">
        <v>133</v>
      </c>
      <c r="BM160" s="182" t="s">
        <v>186</v>
      </c>
    </row>
    <row r="161" s="2" customFormat="1">
      <c r="A161" s="37"/>
      <c r="B161" s="38"/>
      <c r="C161" s="37"/>
      <c r="D161" s="184" t="s">
        <v>135</v>
      </c>
      <c r="E161" s="37"/>
      <c r="F161" s="185" t="s">
        <v>187</v>
      </c>
      <c r="G161" s="37"/>
      <c r="H161" s="37"/>
      <c r="I161" s="186"/>
      <c r="J161" s="37"/>
      <c r="K161" s="37"/>
      <c r="L161" s="38"/>
      <c r="M161" s="187"/>
      <c r="N161" s="188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135</v>
      </c>
      <c r="AU161" s="18" t="s">
        <v>87</v>
      </c>
    </row>
    <row r="162" s="2" customFormat="1" ht="24.15" customHeight="1">
      <c r="A162" s="37"/>
      <c r="B162" s="170"/>
      <c r="C162" s="171" t="s">
        <v>188</v>
      </c>
      <c r="D162" s="171" t="s">
        <v>128</v>
      </c>
      <c r="E162" s="172" t="s">
        <v>189</v>
      </c>
      <c r="F162" s="173" t="s">
        <v>190</v>
      </c>
      <c r="G162" s="174" t="s">
        <v>185</v>
      </c>
      <c r="H162" s="175">
        <v>15.834</v>
      </c>
      <c r="I162" s="176"/>
      <c r="J162" s="177">
        <f>ROUND(I162*H162,2)</f>
        <v>0</v>
      </c>
      <c r="K162" s="173" t="s">
        <v>132</v>
      </c>
      <c r="L162" s="38"/>
      <c r="M162" s="178" t="s">
        <v>1</v>
      </c>
      <c r="N162" s="179" t="s">
        <v>42</v>
      </c>
      <c r="O162" s="76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2" t="s">
        <v>133</v>
      </c>
      <c r="AT162" s="182" t="s">
        <v>128</v>
      </c>
      <c r="AU162" s="182" t="s">
        <v>87</v>
      </c>
      <c r="AY162" s="18" t="s">
        <v>125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85</v>
      </c>
      <c r="BK162" s="183">
        <f>ROUND(I162*H162,2)</f>
        <v>0</v>
      </c>
      <c r="BL162" s="18" t="s">
        <v>133</v>
      </c>
      <c r="BM162" s="182" t="s">
        <v>191</v>
      </c>
    </row>
    <row r="163" s="2" customFormat="1">
      <c r="A163" s="37"/>
      <c r="B163" s="38"/>
      <c r="C163" s="37"/>
      <c r="D163" s="184" t="s">
        <v>135</v>
      </c>
      <c r="E163" s="37"/>
      <c r="F163" s="185" t="s">
        <v>192</v>
      </c>
      <c r="G163" s="37"/>
      <c r="H163" s="37"/>
      <c r="I163" s="186"/>
      <c r="J163" s="37"/>
      <c r="K163" s="37"/>
      <c r="L163" s="38"/>
      <c r="M163" s="187"/>
      <c r="N163" s="188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135</v>
      </c>
      <c r="AU163" s="18" t="s">
        <v>87</v>
      </c>
    </row>
    <row r="164" s="2" customFormat="1" ht="24.15" customHeight="1">
      <c r="A164" s="37"/>
      <c r="B164" s="170"/>
      <c r="C164" s="171" t="s">
        <v>193</v>
      </c>
      <c r="D164" s="171" t="s">
        <v>128</v>
      </c>
      <c r="E164" s="172" t="s">
        <v>194</v>
      </c>
      <c r="F164" s="173" t="s">
        <v>195</v>
      </c>
      <c r="G164" s="174" t="s">
        <v>185</v>
      </c>
      <c r="H164" s="175">
        <v>79.170000000000002</v>
      </c>
      <c r="I164" s="176"/>
      <c r="J164" s="177">
        <f>ROUND(I164*H164,2)</f>
        <v>0</v>
      </c>
      <c r="K164" s="173" t="s">
        <v>132</v>
      </c>
      <c r="L164" s="38"/>
      <c r="M164" s="178" t="s">
        <v>1</v>
      </c>
      <c r="N164" s="179" t="s">
        <v>42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133</v>
      </c>
      <c r="AT164" s="182" t="s">
        <v>128</v>
      </c>
      <c r="AU164" s="182" t="s">
        <v>87</v>
      </c>
      <c r="AY164" s="18" t="s">
        <v>125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85</v>
      </c>
      <c r="BK164" s="183">
        <f>ROUND(I164*H164,2)</f>
        <v>0</v>
      </c>
      <c r="BL164" s="18" t="s">
        <v>133</v>
      </c>
      <c r="BM164" s="182" t="s">
        <v>196</v>
      </c>
    </row>
    <row r="165" s="2" customFormat="1">
      <c r="A165" s="37"/>
      <c r="B165" s="38"/>
      <c r="C165" s="37"/>
      <c r="D165" s="184" t="s">
        <v>135</v>
      </c>
      <c r="E165" s="37"/>
      <c r="F165" s="185" t="s">
        <v>197</v>
      </c>
      <c r="G165" s="37"/>
      <c r="H165" s="37"/>
      <c r="I165" s="186"/>
      <c r="J165" s="37"/>
      <c r="K165" s="37"/>
      <c r="L165" s="38"/>
      <c r="M165" s="187"/>
      <c r="N165" s="188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135</v>
      </c>
      <c r="AU165" s="18" t="s">
        <v>87</v>
      </c>
    </row>
    <row r="166" s="13" customFormat="1">
      <c r="A166" s="13"/>
      <c r="B166" s="189"/>
      <c r="C166" s="13"/>
      <c r="D166" s="184" t="s">
        <v>137</v>
      </c>
      <c r="E166" s="13"/>
      <c r="F166" s="191" t="s">
        <v>198</v>
      </c>
      <c r="G166" s="13"/>
      <c r="H166" s="192">
        <v>79.170000000000002</v>
      </c>
      <c r="I166" s="193"/>
      <c r="J166" s="13"/>
      <c r="K166" s="13"/>
      <c r="L166" s="189"/>
      <c r="M166" s="194"/>
      <c r="N166" s="195"/>
      <c r="O166" s="195"/>
      <c r="P166" s="195"/>
      <c r="Q166" s="195"/>
      <c r="R166" s="195"/>
      <c r="S166" s="195"/>
      <c r="T166" s="19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0" t="s">
        <v>137</v>
      </c>
      <c r="AU166" s="190" t="s">
        <v>87</v>
      </c>
      <c r="AV166" s="13" t="s">
        <v>87</v>
      </c>
      <c r="AW166" s="13" t="s">
        <v>3</v>
      </c>
      <c r="AX166" s="13" t="s">
        <v>85</v>
      </c>
      <c r="AY166" s="190" t="s">
        <v>125</v>
      </c>
    </row>
    <row r="167" s="2" customFormat="1" ht="44.25" customHeight="1">
      <c r="A167" s="37"/>
      <c r="B167" s="170"/>
      <c r="C167" s="171" t="s">
        <v>199</v>
      </c>
      <c r="D167" s="171" t="s">
        <v>128</v>
      </c>
      <c r="E167" s="172" t="s">
        <v>200</v>
      </c>
      <c r="F167" s="173" t="s">
        <v>201</v>
      </c>
      <c r="G167" s="174" t="s">
        <v>185</v>
      </c>
      <c r="H167" s="175">
        <v>15.834</v>
      </c>
      <c r="I167" s="176"/>
      <c r="J167" s="177">
        <f>ROUND(I167*H167,2)</f>
        <v>0</v>
      </c>
      <c r="K167" s="173" t="s">
        <v>132</v>
      </c>
      <c r="L167" s="38"/>
      <c r="M167" s="178" t="s">
        <v>1</v>
      </c>
      <c r="N167" s="179" t="s">
        <v>42</v>
      </c>
      <c r="O167" s="76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2" t="s">
        <v>133</v>
      </c>
      <c r="AT167" s="182" t="s">
        <v>128</v>
      </c>
      <c r="AU167" s="182" t="s">
        <v>87</v>
      </c>
      <c r="AY167" s="18" t="s">
        <v>125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85</v>
      </c>
      <c r="BK167" s="183">
        <f>ROUND(I167*H167,2)</f>
        <v>0</v>
      </c>
      <c r="BL167" s="18" t="s">
        <v>133</v>
      </c>
      <c r="BM167" s="182" t="s">
        <v>202</v>
      </c>
    </row>
    <row r="168" s="2" customFormat="1">
      <c r="A168" s="37"/>
      <c r="B168" s="38"/>
      <c r="C168" s="37"/>
      <c r="D168" s="184" t="s">
        <v>135</v>
      </c>
      <c r="E168" s="37"/>
      <c r="F168" s="185" t="s">
        <v>203</v>
      </c>
      <c r="G168" s="37"/>
      <c r="H168" s="37"/>
      <c r="I168" s="186"/>
      <c r="J168" s="37"/>
      <c r="K168" s="37"/>
      <c r="L168" s="38"/>
      <c r="M168" s="187"/>
      <c r="N168" s="188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135</v>
      </c>
      <c r="AU168" s="18" t="s">
        <v>87</v>
      </c>
    </row>
    <row r="169" s="12" customFormat="1" ht="25.92" customHeight="1">
      <c r="A169" s="12"/>
      <c r="B169" s="157"/>
      <c r="C169" s="12"/>
      <c r="D169" s="158" t="s">
        <v>76</v>
      </c>
      <c r="E169" s="159" t="s">
        <v>204</v>
      </c>
      <c r="F169" s="159" t="s">
        <v>205</v>
      </c>
      <c r="G169" s="12"/>
      <c r="H169" s="12"/>
      <c r="I169" s="160"/>
      <c r="J169" s="161">
        <f>BK169</f>
        <v>0</v>
      </c>
      <c r="K169" s="12"/>
      <c r="L169" s="157"/>
      <c r="M169" s="162"/>
      <c r="N169" s="163"/>
      <c r="O169" s="163"/>
      <c r="P169" s="164">
        <f>P170+P204+P242+P258</f>
        <v>0</v>
      </c>
      <c r="Q169" s="163"/>
      <c r="R169" s="164">
        <f>R170+R204+R242+R258</f>
        <v>26.222725970000003</v>
      </c>
      <c r="S169" s="163"/>
      <c r="T169" s="165">
        <f>T170+T204+T242+T258</f>
        <v>15.8337635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8" t="s">
        <v>87</v>
      </c>
      <c r="AT169" s="166" t="s">
        <v>76</v>
      </c>
      <c r="AU169" s="166" t="s">
        <v>77</v>
      </c>
      <c r="AY169" s="158" t="s">
        <v>125</v>
      </c>
      <c r="BK169" s="167">
        <f>BK170+BK204+BK242+BK258</f>
        <v>0</v>
      </c>
    </row>
    <row r="170" s="12" customFormat="1" ht="22.8" customHeight="1">
      <c r="A170" s="12"/>
      <c r="B170" s="157"/>
      <c r="C170" s="12"/>
      <c r="D170" s="158" t="s">
        <v>76</v>
      </c>
      <c r="E170" s="168" t="s">
        <v>206</v>
      </c>
      <c r="F170" s="168" t="s">
        <v>207</v>
      </c>
      <c r="G170" s="12"/>
      <c r="H170" s="12"/>
      <c r="I170" s="160"/>
      <c r="J170" s="169">
        <f>BK170</f>
        <v>0</v>
      </c>
      <c r="K170" s="12"/>
      <c r="L170" s="157"/>
      <c r="M170" s="162"/>
      <c r="N170" s="163"/>
      <c r="O170" s="163"/>
      <c r="P170" s="164">
        <f>SUM(P171:P203)</f>
        <v>0</v>
      </c>
      <c r="Q170" s="163"/>
      <c r="R170" s="164">
        <f>SUM(R171:R203)</f>
        <v>12.930262570000002</v>
      </c>
      <c r="S170" s="163"/>
      <c r="T170" s="165">
        <f>SUM(T171:T203)</f>
        <v>7.4014999999999995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8" t="s">
        <v>87</v>
      </c>
      <c r="AT170" s="166" t="s">
        <v>76</v>
      </c>
      <c r="AU170" s="166" t="s">
        <v>85</v>
      </c>
      <c r="AY170" s="158" t="s">
        <v>125</v>
      </c>
      <c r="BK170" s="167">
        <f>SUM(BK171:BK203)</f>
        <v>0</v>
      </c>
    </row>
    <row r="171" s="2" customFormat="1" ht="33" customHeight="1">
      <c r="A171" s="37"/>
      <c r="B171" s="170"/>
      <c r="C171" s="171" t="s">
        <v>208</v>
      </c>
      <c r="D171" s="171" t="s">
        <v>128</v>
      </c>
      <c r="E171" s="172" t="s">
        <v>209</v>
      </c>
      <c r="F171" s="173" t="s">
        <v>210</v>
      </c>
      <c r="G171" s="174" t="s">
        <v>131</v>
      </c>
      <c r="H171" s="175">
        <v>1545.9000000000001</v>
      </c>
      <c r="I171" s="176"/>
      <c r="J171" s="177">
        <f>ROUND(I171*H171,2)</f>
        <v>0</v>
      </c>
      <c r="K171" s="173" t="s">
        <v>132</v>
      </c>
      <c r="L171" s="38"/>
      <c r="M171" s="178" t="s">
        <v>1</v>
      </c>
      <c r="N171" s="179" t="s">
        <v>42</v>
      </c>
      <c r="O171" s="76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2" t="s">
        <v>211</v>
      </c>
      <c r="AT171" s="182" t="s">
        <v>128</v>
      </c>
      <c r="AU171" s="182" t="s">
        <v>87</v>
      </c>
      <c r="AY171" s="18" t="s">
        <v>125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85</v>
      </c>
      <c r="BK171" s="183">
        <f>ROUND(I171*H171,2)</f>
        <v>0</v>
      </c>
      <c r="BL171" s="18" t="s">
        <v>211</v>
      </c>
      <c r="BM171" s="182" t="s">
        <v>212</v>
      </c>
    </row>
    <row r="172" s="2" customFormat="1">
      <c r="A172" s="37"/>
      <c r="B172" s="38"/>
      <c r="C172" s="37"/>
      <c r="D172" s="184" t="s">
        <v>135</v>
      </c>
      <c r="E172" s="37"/>
      <c r="F172" s="185" t="s">
        <v>213</v>
      </c>
      <c r="G172" s="37"/>
      <c r="H172" s="37"/>
      <c r="I172" s="186"/>
      <c r="J172" s="37"/>
      <c r="K172" s="37"/>
      <c r="L172" s="38"/>
      <c r="M172" s="187"/>
      <c r="N172" s="188"/>
      <c r="O172" s="76"/>
      <c r="P172" s="76"/>
      <c r="Q172" s="76"/>
      <c r="R172" s="76"/>
      <c r="S172" s="76"/>
      <c r="T172" s="7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135</v>
      </c>
      <c r="AU172" s="18" t="s">
        <v>87</v>
      </c>
    </row>
    <row r="173" s="13" customFormat="1">
      <c r="A173" s="13"/>
      <c r="B173" s="189"/>
      <c r="C173" s="13"/>
      <c r="D173" s="184" t="s">
        <v>137</v>
      </c>
      <c r="E173" s="190" t="s">
        <v>1</v>
      </c>
      <c r="F173" s="191" t="s">
        <v>214</v>
      </c>
      <c r="G173" s="13"/>
      <c r="H173" s="192">
        <v>1545.9000000000001</v>
      </c>
      <c r="I173" s="193"/>
      <c r="J173" s="13"/>
      <c r="K173" s="13"/>
      <c r="L173" s="189"/>
      <c r="M173" s="194"/>
      <c r="N173" s="195"/>
      <c r="O173" s="195"/>
      <c r="P173" s="195"/>
      <c r="Q173" s="195"/>
      <c r="R173" s="195"/>
      <c r="S173" s="195"/>
      <c r="T173" s="19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0" t="s">
        <v>137</v>
      </c>
      <c r="AU173" s="190" t="s">
        <v>87</v>
      </c>
      <c r="AV173" s="13" t="s">
        <v>87</v>
      </c>
      <c r="AW173" s="13" t="s">
        <v>34</v>
      </c>
      <c r="AX173" s="13" t="s">
        <v>85</v>
      </c>
      <c r="AY173" s="190" t="s">
        <v>125</v>
      </c>
    </row>
    <row r="174" s="2" customFormat="1" ht="16.5" customHeight="1">
      <c r="A174" s="37"/>
      <c r="B174" s="170"/>
      <c r="C174" s="171" t="s">
        <v>8</v>
      </c>
      <c r="D174" s="171" t="s">
        <v>128</v>
      </c>
      <c r="E174" s="172" t="s">
        <v>215</v>
      </c>
      <c r="F174" s="173" t="s">
        <v>216</v>
      </c>
      <c r="G174" s="174" t="s">
        <v>217</v>
      </c>
      <c r="H174" s="175">
        <v>1361.8</v>
      </c>
      <c r="I174" s="176"/>
      <c r="J174" s="177">
        <f>ROUND(I174*H174,2)</f>
        <v>0</v>
      </c>
      <c r="K174" s="173" t="s">
        <v>132</v>
      </c>
      <c r="L174" s="38"/>
      <c r="M174" s="178" t="s">
        <v>1</v>
      </c>
      <c r="N174" s="179" t="s">
        <v>42</v>
      </c>
      <c r="O174" s="76"/>
      <c r="P174" s="180">
        <f>O174*H174</f>
        <v>0</v>
      </c>
      <c r="Q174" s="180">
        <v>2.0000000000000002E-05</v>
      </c>
      <c r="R174" s="180">
        <f>Q174*H174</f>
        <v>0.027236</v>
      </c>
      <c r="S174" s="180">
        <v>0</v>
      </c>
      <c r="T174" s="18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2" t="s">
        <v>211</v>
      </c>
      <c r="AT174" s="182" t="s">
        <v>128</v>
      </c>
      <c r="AU174" s="182" t="s">
        <v>87</v>
      </c>
      <c r="AY174" s="18" t="s">
        <v>125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8" t="s">
        <v>85</v>
      </c>
      <c r="BK174" s="183">
        <f>ROUND(I174*H174,2)</f>
        <v>0</v>
      </c>
      <c r="BL174" s="18" t="s">
        <v>211</v>
      </c>
      <c r="BM174" s="182" t="s">
        <v>218</v>
      </c>
    </row>
    <row r="175" s="2" customFormat="1">
      <c r="A175" s="37"/>
      <c r="B175" s="38"/>
      <c r="C175" s="37"/>
      <c r="D175" s="184" t="s">
        <v>135</v>
      </c>
      <c r="E175" s="37"/>
      <c r="F175" s="185" t="s">
        <v>219</v>
      </c>
      <c r="G175" s="37"/>
      <c r="H175" s="37"/>
      <c r="I175" s="186"/>
      <c r="J175" s="37"/>
      <c r="K175" s="37"/>
      <c r="L175" s="38"/>
      <c r="M175" s="187"/>
      <c r="N175" s="188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135</v>
      </c>
      <c r="AU175" s="18" t="s">
        <v>87</v>
      </c>
    </row>
    <row r="176" s="13" customFormat="1">
      <c r="A176" s="13"/>
      <c r="B176" s="189"/>
      <c r="C176" s="13"/>
      <c r="D176" s="184" t="s">
        <v>137</v>
      </c>
      <c r="E176" s="190" t="s">
        <v>1</v>
      </c>
      <c r="F176" s="191" t="s">
        <v>220</v>
      </c>
      <c r="G176" s="13"/>
      <c r="H176" s="192">
        <v>401.19999999999999</v>
      </c>
      <c r="I176" s="193"/>
      <c r="J176" s="13"/>
      <c r="K176" s="13"/>
      <c r="L176" s="189"/>
      <c r="M176" s="194"/>
      <c r="N176" s="195"/>
      <c r="O176" s="195"/>
      <c r="P176" s="195"/>
      <c r="Q176" s="195"/>
      <c r="R176" s="195"/>
      <c r="S176" s="195"/>
      <c r="T176" s="19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0" t="s">
        <v>137</v>
      </c>
      <c r="AU176" s="190" t="s">
        <v>87</v>
      </c>
      <c r="AV176" s="13" t="s">
        <v>87</v>
      </c>
      <c r="AW176" s="13" t="s">
        <v>34</v>
      </c>
      <c r="AX176" s="13" t="s">
        <v>77</v>
      </c>
      <c r="AY176" s="190" t="s">
        <v>125</v>
      </c>
    </row>
    <row r="177" s="13" customFormat="1">
      <c r="A177" s="13"/>
      <c r="B177" s="189"/>
      <c r="C177" s="13"/>
      <c r="D177" s="184" t="s">
        <v>137</v>
      </c>
      <c r="E177" s="190" t="s">
        <v>1</v>
      </c>
      <c r="F177" s="191" t="s">
        <v>221</v>
      </c>
      <c r="G177" s="13"/>
      <c r="H177" s="192">
        <v>885</v>
      </c>
      <c r="I177" s="193"/>
      <c r="J177" s="13"/>
      <c r="K177" s="13"/>
      <c r="L177" s="189"/>
      <c r="M177" s="194"/>
      <c r="N177" s="195"/>
      <c r="O177" s="195"/>
      <c r="P177" s="195"/>
      <c r="Q177" s="195"/>
      <c r="R177" s="195"/>
      <c r="S177" s="195"/>
      <c r="T177" s="19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0" t="s">
        <v>137</v>
      </c>
      <c r="AU177" s="190" t="s">
        <v>87</v>
      </c>
      <c r="AV177" s="13" t="s">
        <v>87</v>
      </c>
      <c r="AW177" s="13" t="s">
        <v>34</v>
      </c>
      <c r="AX177" s="13" t="s">
        <v>77</v>
      </c>
      <c r="AY177" s="190" t="s">
        <v>125</v>
      </c>
    </row>
    <row r="178" s="13" customFormat="1">
      <c r="A178" s="13"/>
      <c r="B178" s="189"/>
      <c r="C178" s="13"/>
      <c r="D178" s="184" t="s">
        <v>137</v>
      </c>
      <c r="E178" s="190" t="s">
        <v>1</v>
      </c>
      <c r="F178" s="191" t="s">
        <v>222</v>
      </c>
      <c r="G178" s="13"/>
      <c r="H178" s="192">
        <v>75.599999999999994</v>
      </c>
      <c r="I178" s="193"/>
      <c r="J178" s="13"/>
      <c r="K178" s="13"/>
      <c r="L178" s="189"/>
      <c r="M178" s="194"/>
      <c r="N178" s="195"/>
      <c r="O178" s="195"/>
      <c r="P178" s="195"/>
      <c r="Q178" s="195"/>
      <c r="R178" s="195"/>
      <c r="S178" s="195"/>
      <c r="T178" s="19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0" t="s">
        <v>137</v>
      </c>
      <c r="AU178" s="190" t="s">
        <v>87</v>
      </c>
      <c r="AV178" s="13" t="s">
        <v>87</v>
      </c>
      <c r="AW178" s="13" t="s">
        <v>34</v>
      </c>
      <c r="AX178" s="13" t="s">
        <v>77</v>
      </c>
      <c r="AY178" s="190" t="s">
        <v>125</v>
      </c>
    </row>
    <row r="179" s="14" customFormat="1">
      <c r="A179" s="14"/>
      <c r="B179" s="197"/>
      <c r="C179" s="14"/>
      <c r="D179" s="184" t="s">
        <v>137</v>
      </c>
      <c r="E179" s="198" t="s">
        <v>1</v>
      </c>
      <c r="F179" s="199" t="s">
        <v>140</v>
      </c>
      <c r="G179" s="14"/>
      <c r="H179" s="200">
        <v>1361.8</v>
      </c>
      <c r="I179" s="201"/>
      <c r="J179" s="14"/>
      <c r="K179" s="14"/>
      <c r="L179" s="197"/>
      <c r="M179" s="202"/>
      <c r="N179" s="203"/>
      <c r="O179" s="203"/>
      <c r="P179" s="203"/>
      <c r="Q179" s="203"/>
      <c r="R179" s="203"/>
      <c r="S179" s="203"/>
      <c r="T179" s="20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8" t="s">
        <v>137</v>
      </c>
      <c r="AU179" s="198" t="s">
        <v>87</v>
      </c>
      <c r="AV179" s="14" t="s">
        <v>133</v>
      </c>
      <c r="AW179" s="14" t="s">
        <v>34</v>
      </c>
      <c r="AX179" s="14" t="s">
        <v>85</v>
      </c>
      <c r="AY179" s="198" t="s">
        <v>125</v>
      </c>
    </row>
    <row r="180" s="2" customFormat="1" ht="16.5" customHeight="1">
      <c r="A180" s="37"/>
      <c r="B180" s="170"/>
      <c r="C180" s="212" t="s">
        <v>211</v>
      </c>
      <c r="D180" s="212" t="s">
        <v>223</v>
      </c>
      <c r="E180" s="213" t="s">
        <v>224</v>
      </c>
      <c r="F180" s="214" t="s">
        <v>225</v>
      </c>
      <c r="G180" s="215" t="s">
        <v>226</v>
      </c>
      <c r="H180" s="216">
        <v>15.961</v>
      </c>
      <c r="I180" s="217"/>
      <c r="J180" s="218">
        <f>ROUND(I180*H180,2)</f>
        <v>0</v>
      </c>
      <c r="K180" s="214" t="s">
        <v>132</v>
      </c>
      <c r="L180" s="219"/>
      <c r="M180" s="220" t="s">
        <v>1</v>
      </c>
      <c r="N180" s="221" t="s">
        <v>42</v>
      </c>
      <c r="O180" s="76"/>
      <c r="P180" s="180">
        <f>O180*H180</f>
        <v>0</v>
      </c>
      <c r="Q180" s="180">
        <v>0.55000000000000004</v>
      </c>
      <c r="R180" s="180">
        <f>Q180*H180</f>
        <v>8.778550000000001</v>
      </c>
      <c r="S180" s="180">
        <v>0</v>
      </c>
      <c r="T180" s="18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2" t="s">
        <v>227</v>
      </c>
      <c r="AT180" s="182" t="s">
        <v>223</v>
      </c>
      <c r="AU180" s="182" t="s">
        <v>87</v>
      </c>
      <c r="AY180" s="18" t="s">
        <v>125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8" t="s">
        <v>85</v>
      </c>
      <c r="BK180" s="183">
        <f>ROUND(I180*H180,2)</f>
        <v>0</v>
      </c>
      <c r="BL180" s="18" t="s">
        <v>211</v>
      </c>
      <c r="BM180" s="182" t="s">
        <v>228</v>
      </c>
    </row>
    <row r="181" s="2" customFormat="1">
      <c r="A181" s="37"/>
      <c r="B181" s="38"/>
      <c r="C181" s="37"/>
      <c r="D181" s="184" t="s">
        <v>135</v>
      </c>
      <c r="E181" s="37"/>
      <c r="F181" s="185" t="s">
        <v>225</v>
      </c>
      <c r="G181" s="37"/>
      <c r="H181" s="37"/>
      <c r="I181" s="186"/>
      <c r="J181" s="37"/>
      <c r="K181" s="37"/>
      <c r="L181" s="38"/>
      <c r="M181" s="187"/>
      <c r="N181" s="188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135</v>
      </c>
      <c r="AU181" s="18" t="s">
        <v>87</v>
      </c>
    </row>
    <row r="182" s="13" customFormat="1">
      <c r="A182" s="13"/>
      <c r="B182" s="189"/>
      <c r="C182" s="13"/>
      <c r="D182" s="184" t="s">
        <v>137</v>
      </c>
      <c r="E182" s="190" t="s">
        <v>1</v>
      </c>
      <c r="F182" s="191" t="s">
        <v>229</v>
      </c>
      <c r="G182" s="13"/>
      <c r="H182" s="192">
        <v>11.242000000000001</v>
      </c>
      <c r="I182" s="193"/>
      <c r="J182" s="13"/>
      <c r="K182" s="13"/>
      <c r="L182" s="189"/>
      <c r="M182" s="194"/>
      <c r="N182" s="195"/>
      <c r="O182" s="195"/>
      <c r="P182" s="195"/>
      <c r="Q182" s="195"/>
      <c r="R182" s="195"/>
      <c r="S182" s="195"/>
      <c r="T182" s="19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0" t="s">
        <v>137</v>
      </c>
      <c r="AU182" s="190" t="s">
        <v>87</v>
      </c>
      <c r="AV182" s="13" t="s">
        <v>87</v>
      </c>
      <c r="AW182" s="13" t="s">
        <v>34</v>
      </c>
      <c r="AX182" s="13" t="s">
        <v>77</v>
      </c>
      <c r="AY182" s="190" t="s">
        <v>125</v>
      </c>
    </row>
    <row r="183" s="13" customFormat="1">
      <c r="A183" s="13"/>
      <c r="B183" s="189"/>
      <c r="C183" s="13"/>
      <c r="D183" s="184" t="s">
        <v>137</v>
      </c>
      <c r="E183" s="190" t="s">
        <v>1</v>
      </c>
      <c r="F183" s="191" t="s">
        <v>230</v>
      </c>
      <c r="G183" s="13"/>
      <c r="H183" s="192">
        <v>3.2679999999999998</v>
      </c>
      <c r="I183" s="193"/>
      <c r="J183" s="13"/>
      <c r="K183" s="13"/>
      <c r="L183" s="189"/>
      <c r="M183" s="194"/>
      <c r="N183" s="195"/>
      <c r="O183" s="195"/>
      <c r="P183" s="195"/>
      <c r="Q183" s="195"/>
      <c r="R183" s="195"/>
      <c r="S183" s="195"/>
      <c r="T183" s="19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0" t="s">
        <v>137</v>
      </c>
      <c r="AU183" s="190" t="s">
        <v>87</v>
      </c>
      <c r="AV183" s="13" t="s">
        <v>87</v>
      </c>
      <c r="AW183" s="13" t="s">
        <v>34</v>
      </c>
      <c r="AX183" s="13" t="s">
        <v>77</v>
      </c>
      <c r="AY183" s="190" t="s">
        <v>125</v>
      </c>
    </row>
    <row r="184" s="14" customFormat="1">
      <c r="A184" s="14"/>
      <c r="B184" s="197"/>
      <c r="C184" s="14"/>
      <c r="D184" s="184" t="s">
        <v>137</v>
      </c>
      <c r="E184" s="198" t="s">
        <v>1</v>
      </c>
      <c r="F184" s="199" t="s">
        <v>140</v>
      </c>
      <c r="G184" s="14"/>
      <c r="H184" s="200">
        <v>14.510000000000002</v>
      </c>
      <c r="I184" s="201"/>
      <c r="J184" s="14"/>
      <c r="K184" s="14"/>
      <c r="L184" s="197"/>
      <c r="M184" s="202"/>
      <c r="N184" s="203"/>
      <c r="O184" s="203"/>
      <c r="P184" s="203"/>
      <c r="Q184" s="203"/>
      <c r="R184" s="203"/>
      <c r="S184" s="203"/>
      <c r="T184" s="20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8" t="s">
        <v>137</v>
      </c>
      <c r="AU184" s="198" t="s">
        <v>87</v>
      </c>
      <c r="AV184" s="14" t="s">
        <v>133</v>
      </c>
      <c r="AW184" s="14" t="s">
        <v>34</v>
      </c>
      <c r="AX184" s="14" t="s">
        <v>85</v>
      </c>
      <c r="AY184" s="198" t="s">
        <v>125</v>
      </c>
    </row>
    <row r="185" s="13" customFormat="1">
      <c r="A185" s="13"/>
      <c r="B185" s="189"/>
      <c r="C185" s="13"/>
      <c r="D185" s="184" t="s">
        <v>137</v>
      </c>
      <c r="E185" s="13"/>
      <c r="F185" s="191" t="s">
        <v>231</v>
      </c>
      <c r="G185" s="13"/>
      <c r="H185" s="192">
        <v>15.961</v>
      </c>
      <c r="I185" s="193"/>
      <c r="J185" s="13"/>
      <c r="K185" s="13"/>
      <c r="L185" s="189"/>
      <c r="M185" s="194"/>
      <c r="N185" s="195"/>
      <c r="O185" s="195"/>
      <c r="P185" s="195"/>
      <c r="Q185" s="195"/>
      <c r="R185" s="195"/>
      <c r="S185" s="195"/>
      <c r="T185" s="19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0" t="s">
        <v>137</v>
      </c>
      <c r="AU185" s="190" t="s">
        <v>87</v>
      </c>
      <c r="AV185" s="13" t="s">
        <v>87</v>
      </c>
      <c r="AW185" s="13" t="s">
        <v>3</v>
      </c>
      <c r="AX185" s="13" t="s">
        <v>85</v>
      </c>
      <c r="AY185" s="190" t="s">
        <v>125</v>
      </c>
    </row>
    <row r="186" s="2" customFormat="1" ht="24.15" customHeight="1">
      <c r="A186" s="37"/>
      <c r="B186" s="170"/>
      <c r="C186" s="171" t="s">
        <v>232</v>
      </c>
      <c r="D186" s="171" t="s">
        <v>128</v>
      </c>
      <c r="E186" s="172" t="s">
        <v>233</v>
      </c>
      <c r="F186" s="173" t="s">
        <v>234</v>
      </c>
      <c r="G186" s="174" t="s">
        <v>131</v>
      </c>
      <c r="H186" s="175">
        <v>1480.3</v>
      </c>
      <c r="I186" s="176"/>
      <c r="J186" s="177">
        <f>ROUND(I186*H186,2)</f>
        <v>0</v>
      </c>
      <c r="K186" s="173" t="s">
        <v>132</v>
      </c>
      <c r="L186" s="38"/>
      <c r="M186" s="178" t="s">
        <v>1</v>
      </c>
      <c r="N186" s="179" t="s">
        <v>42</v>
      </c>
      <c r="O186" s="76"/>
      <c r="P186" s="180">
        <f>O186*H186</f>
        <v>0</v>
      </c>
      <c r="Q186" s="180">
        <v>0</v>
      </c>
      <c r="R186" s="180">
        <f>Q186*H186</f>
        <v>0</v>
      </c>
      <c r="S186" s="180">
        <v>0.0050000000000000001</v>
      </c>
      <c r="T186" s="181">
        <f>S186*H186</f>
        <v>7.4014999999999995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2" t="s">
        <v>211</v>
      </c>
      <c r="AT186" s="182" t="s">
        <v>128</v>
      </c>
      <c r="AU186" s="182" t="s">
        <v>87</v>
      </c>
      <c r="AY186" s="18" t="s">
        <v>125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8" t="s">
        <v>85</v>
      </c>
      <c r="BK186" s="183">
        <f>ROUND(I186*H186,2)</f>
        <v>0</v>
      </c>
      <c r="BL186" s="18" t="s">
        <v>211</v>
      </c>
      <c r="BM186" s="182" t="s">
        <v>235</v>
      </c>
    </row>
    <row r="187" s="2" customFormat="1">
      <c r="A187" s="37"/>
      <c r="B187" s="38"/>
      <c r="C187" s="37"/>
      <c r="D187" s="184" t="s">
        <v>135</v>
      </c>
      <c r="E187" s="37"/>
      <c r="F187" s="185" t="s">
        <v>236</v>
      </c>
      <c r="G187" s="37"/>
      <c r="H187" s="37"/>
      <c r="I187" s="186"/>
      <c r="J187" s="37"/>
      <c r="K187" s="37"/>
      <c r="L187" s="38"/>
      <c r="M187" s="187"/>
      <c r="N187" s="188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135</v>
      </c>
      <c r="AU187" s="18" t="s">
        <v>87</v>
      </c>
    </row>
    <row r="188" s="2" customFormat="1" ht="24.15" customHeight="1">
      <c r="A188" s="37"/>
      <c r="B188" s="170"/>
      <c r="C188" s="171" t="s">
        <v>237</v>
      </c>
      <c r="D188" s="171" t="s">
        <v>128</v>
      </c>
      <c r="E188" s="172" t="s">
        <v>238</v>
      </c>
      <c r="F188" s="173" t="s">
        <v>239</v>
      </c>
      <c r="G188" s="174" t="s">
        <v>226</v>
      </c>
      <c r="H188" s="175">
        <v>15.961</v>
      </c>
      <c r="I188" s="176"/>
      <c r="J188" s="177">
        <f>ROUND(I188*H188,2)</f>
        <v>0</v>
      </c>
      <c r="K188" s="173" t="s">
        <v>132</v>
      </c>
      <c r="L188" s="38"/>
      <c r="M188" s="178" t="s">
        <v>1</v>
      </c>
      <c r="N188" s="179" t="s">
        <v>42</v>
      </c>
      <c r="O188" s="76"/>
      <c r="P188" s="180">
        <f>O188*H188</f>
        <v>0</v>
      </c>
      <c r="Q188" s="180">
        <v>0.023369999999999998</v>
      </c>
      <c r="R188" s="180">
        <f>Q188*H188</f>
        <v>0.37300856999999998</v>
      </c>
      <c r="S188" s="180">
        <v>0</v>
      </c>
      <c r="T188" s="18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2" t="s">
        <v>211</v>
      </c>
      <c r="AT188" s="182" t="s">
        <v>128</v>
      </c>
      <c r="AU188" s="182" t="s">
        <v>87</v>
      </c>
      <c r="AY188" s="18" t="s">
        <v>125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8" t="s">
        <v>85</v>
      </c>
      <c r="BK188" s="183">
        <f>ROUND(I188*H188,2)</f>
        <v>0</v>
      </c>
      <c r="BL188" s="18" t="s">
        <v>211</v>
      </c>
      <c r="BM188" s="182" t="s">
        <v>240</v>
      </c>
    </row>
    <row r="189" s="2" customFormat="1">
      <c r="A189" s="37"/>
      <c r="B189" s="38"/>
      <c r="C189" s="37"/>
      <c r="D189" s="184" t="s">
        <v>135</v>
      </c>
      <c r="E189" s="37"/>
      <c r="F189" s="185" t="s">
        <v>241</v>
      </c>
      <c r="G189" s="37"/>
      <c r="H189" s="37"/>
      <c r="I189" s="186"/>
      <c r="J189" s="37"/>
      <c r="K189" s="37"/>
      <c r="L189" s="38"/>
      <c r="M189" s="187"/>
      <c r="N189" s="188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135</v>
      </c>
      <c r="AU189" s="18" t="s">
        <v>87</v>
      </c>
    </row>
    <row r="190" s="2" customFormat="1" ht="24.15" customHeight="1">
      <c r="A190" s="37"/>
      <c r="B190" s="170"/>
      <c r="C190" s="171" t="s">
        <v>242</v>
      </c>
      <c r="D190" s="171" t="s">
        <v>128</v>
      </c>
      <c r="E190" s="172" t="s">
        <v>243</v>
      </c>
      <c r="F190" s="173" t="s">
        <v>244</v>
      </c>
      <c r="G190" s="174" t="s">
        <v>131</v>
      </c>
      <c r="H190" s="175">
        <v>177.59999999999999</v>
      </c>
      <c r="I190" s="176"/>
      <c r="J190" s="177">
        <f>ROUND(I190*H190,2)</f>
        <v>0</v>
      </c>
      <c r="K190" s="173" t="s">
        <v>132</v>
      </c>
      <c r="L190" s="38"/>
      <c r="M190" s="178" t="s">
        <v>1</v>
      </c>
      <c r="N190" s="179" t="s">
        <v>42</v>
      </c>
      <c r="O190" s="76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2" t="s">
        <v>211</v>
      </c>
      <c r="AT190" s="182" t="s">
        <v>128</v>
      </c>
      <c r="AU190" s="182" t="s">
        <v>87</v>
      </c>
      <c r="AY190" s="18" t="s">
        <v>125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8" t="s">
        <v>85</v>
      </c>
      <c r="BK190" s="183">
        <f>ROUND(I190*H190,2)</f>
        <v>0</v>
      </c>
      <c r="BL190" s="18" t="s">
        <v>211</v>
      </c>
      <c r="BM190" s="182" t="s">
        <v>245</v>
      </c>
    </row>
    <row r="191" s="2" customFormat="1">
      <c r="A191" s="37"/>
      <c r="B191" s="38"/>
      <c r="C191" s="37"/>
      <c r="D191" s="184" t="s">
        <v>135</v>
      </c>
      <c r="E191" s="37"/>
      <c r="F191" s="185" t="s">
        <v>246</v>
      </c>
      <c r="G191" s="37"/>
      <c r="H191" s="37"/>
      <c r="I191" s="186"/>
      <c r="J191" s="37"/>
      <c r="K191" s="37"/>
      <c r="L191" s="38"/>
      <c r="M191" s="187"/>
      <c r="N191" s="188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135</v>
      </c>
      <c r="AU191" s="18" t="s">
        <v>87</v>
      </c>
    </row>
    <row r="192" s="2" customFormat="1" ht="24.15" customHeight="1">
      <c r="A192" s="37"/>
      <c r="B192" s="170"/>
      <c r="C192" s="212" t="s">
        <v>247</v>
      </c>
      <c r="D192" s="212" t="s">
        <v>223</v>
      </c>
      <c r="E192" s="213" t="s">
        <v>248</v>
      </c>
      <c r="F192" s="214" t="s">
        <v>249</v>
      </c>
      <c r="G192" s="215" t="s">
        <v>131</v>
      </c>
      <c r="H192" s="216">
        <v>195.36000000000001</v>
      </c>
      <c r="I192" s="217"/>
      <c r="J192" s="218">
        <f>ROUND(I192*H192,2)</f>
        <v>0</v>
      </c>
      <c r="K192" s="214" t="s">
        <v>132</v>
      </c>
      <c r="L192" s="219"/>
      <c r="M192" s="220" t="s">
        <v>1</v>
      </c>
      <c r="N192" s="221" t="s">
        <v>42</v>
      </c>
      <c r="O192" s="76"/>
      <c r="P192" s="180">
        <f>O192*H192</f>
        <v>0</v>
      </c>
      <c r="Q192" s="180">
        <v>0.012999999999999999</v>
      </c>
      <c r="R192" s="180">
        <f>Q192*H192</f>
        <v>2.5396800000000002</v>
      </c>
      <c r="S192" s="180">
        <v>0</v>
      </c>
      <c r="T192" s="18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2" t="s">
        <v>227</v>
      </c>
      <c r="AT192" s="182" t="s">
        <v>223</v>
      </c>
      <c r="AU192" s="182" t="s">
        <v>87</v>
      </c>
      <c r="AY192" s="18" t="s">
        <v>125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8" t="s">
        <v>85</v>
      </c>
      <c r="BK192" s="183">
        <f>ROUND(I192*H192,2)</f>
        <v>0</v>
      </c>
      <c r="BL192" s="18" t="s">
        <v>211</v>
      </c>
      <c r="BM192" s="182" t="s">
        <v>250</v>
      </c>
    </row>
    <row r="193" s="2" customFormat="1">
      <c r="A193" s="37"/>
      <c r="B193" s="38"/>
      <c r="C193" s="37"/>
      <c r="D193" s="184" t="s">
        <v>135</v>
      </c>
      <c r="E193" s="37"/>
      <c r="F193" s="185" t="s">
        <v>249</v>
      </c>
      <c r="G193" s="37"/>
      <c r="H193" s="37"/>
      <c r="I193" s="186"/>
      <c r="J193" s="37"/>
      <c r="K193" s="37"/>
      <c r="L193" s="38"/>
      <c r="M193" s="187"/>
      <c r="N193" s="188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135</v>
      </c>
      <c r="AU193" s="18" t="s">
        <v>87</v>
      </c>
    </row>
    <row r="194" s="13" customFormat="1">
      <c r="A194" s="13"/>
      <c r="B194" s="189"/>
      <c r="C194" s="13"/>
      <c r="D194" s="184" t="s">
        <v>137</v>
      </c>
      <c r="E194" s="13"/>
      <c r="F194" s="191" t="s">
        <v>251</v>
      </c>
      <c r="G194" s="13"/>
      <c r="H194" s="192">
        <v>195.36000000000001</v>
      </c>
      <c r="I194" s="193"/>
      <c r="J194" s="13"/>
      <c r="K194" s="13"/>
      <c r="L194" s="189"/>
      <c r="M194" s="194"/>
      <c r="N194" s="195"/>
      <c r="O194" s="195"/>
      <c r="P194" s="195"/>
      <c r="Q194" s="195"/>
      <c r="R194" s="195"/>
      <c r="S194" s="195"/>
      <c r="T194" s="19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0" t="s">
        <v>137</v>
      </c>
      <c r="AU194" s="190" t="s">
        <v>87</v>
      </c>
      <c r="AV194" s="13" t="s">
        <v>87</v>
      </c>
      <c r="AW194" s="13" t="s">
        <v>3</v>
      </c>
      <c r="AX194" s="13" t="s">
        <v>85</v>
      </c>
      <c r="AY194" s="190" t="s">
        <v>125</v>
      </c>
    </row>
    <row r="195" s="2" customFormat="1" ht="16.5" customHeight="1">
      <c r="A195" s="37"/>
      <c r="B195" s="170"/>
      <c r="C195" s="171" t="s">
        <v>7</v>
      </c>
      <c r="D195" s="171" t="s">
        <v>128</v>
      </c>
      <c r="E195" s="172" t="s">
        <v>252</v>
      </c>
      <c r="F195" s="173" t="s">
        <v>253</v>
      </c>
      <c r="G195" s="174" t="s">
        <v>217</v>
      </c>
      <c r="H195" s="175">
        <v>887</v>
      </c>
      <c r="I195" s="176"/>
      <c r="J195" s="177">
        <f>ROUND(I195*H195,2)</f>
        <v>0</v>
      </c>
      <c r="K195" s="173" t="s">
        <v>132</v>
      </c>
      <c r="L195" s="38"/>
      <c r="M195" s="178" t="s">
        <v>1</v>
      </c>
      <c r="N195" s="179" t="s">
        <v>42</v>
      </c>
      <c r="O195" s="76"/>
      <c r="P195" s="180">
        <f>O195*H195</f>
        <v>0</v>
      </c>
      <c r="Q195" s="180">
        <v>1.0000000000000001E-05</v>
      </c>
      <c r="R195" s="180">
        <f>Q195*H195</f>
        <v>0.0088700000000000011</v>
      </c>
      <c r="S195" s="180">
        <v>0</v>
      </c>
      <c r="T195" s="18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2" t="s">
        <v>211</v>
      </c>
      <c r="AT195" s="182" t="s">
        <v>128</v>
      </c>
      <c r="AU195" s="182" t="s">
        <v>87</v>
      </c>
      <c r="AY195" s="18" t="s">
        <v>125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8" t="s">
        <v>85</v>
      </c>
      <c r="BK195" s="183">
        <f>ROUND(I195*H195,2)</f>
        <v>0</v>
      </c>
      <c r="BL195" s="18" t="s">
        <v>211</v>
      </c>
      <c r="BM195" s="182" t="s">
        <v>254</v>
      </c>
    </row>
    <row r="196" s="2" customFormat="1">
      <c r="A196" s="37"/>
      <c r="B196" s="38"/>
      <c r="C196" s="37"/>
      <c r="D196" s="184" t="s">
        <v>135</v>
      </c>
      <c r="E196" s="37"/>
      <c r="F196" s="185" t="s">
        <v>255</v>
      </c>
      <c r="G196" s="37"/>
      <c r="H196" s="37"/>
      <c r="I196" s="186"/>
      <c r="J196" s="37"/>
      <c r="K196" s="37"/>
      <c r="L196" s="38"/>
      <c r="M196" s="187"/>
      <c r="N196" s="188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135</v>
      </c>
      <c r="AU196" s="18" t="s">
        <v>87</v>
      </c>
    </row>
    <row r="197" s="2" customFormat="1" ht="16.5" customHeight="1">
      <c r="A197" s="37"/>
      <c r="B197" s="170"/>
      <c r="C197" s="212" t="s">
        <v>256</v>
      </c>
      <c r="D197" s="212" t="s">
        <v>223</v>
      </c>
      <c r="E197" s="213" t="s">
        <v>224</v>
      </c>
      <c r="F197" s="214" t="s">
        <v>225</v>
      </c>
      <c r="G197" s="215" t="s">
        <v>226</v>
      </c>
      <c r="H197" s="216">
        <v>2.129</v>
      </c>
      <c r="I197" s="217"/>
      <c r="J197" s="218">
        <f>ROUND(I197*H197,2)</f>
        <v>0</v>
      </c>
      <c r="K197" s="214" t="s">
        <v>132</v>
      </c>
      <c r="L197" s="219"/>
      <c r="M197" s="220" t="s">
        <v>1</v>
      </c>
      <c r="N197" s="221" t="s">
        <v>42</v>
      </c>
      <c r="O197" s="76"/>
      <c r="P197" s="180">
        <f>O197*H197</f>
        <v>0</v>
      </c>
      <c r="Q197" s="180">
        <v>0.55000000000000004</v>
      </c>
      <c r="R197" s="180">
        <f>Q197*H197</f>
        <v>1.1709500000000002</v>
      </c>
      <c r="S197" s="180">
        <v>0</v>
      </c>
      <c r="T197" s="18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2" t="s">
        <v>227</v>
      </c>
      <c r="AT197" s="182" t="s">
        <v>223</v>
      </c>
      <c r="AU197" s="182" t="s">
        <v>87</v>
      </c>
      <c r="AY197" s="18" t="s">
        <v>125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8" t="s">
        <v>85</v>
      </c>
      <c r="BK197" s="183">
        <f>ROUND(I197*H197,2)</f>
        <v>0</v>
      </c>
      <c r="BL197" s="18" t="s">
        <v>211</v>
      </c>
      <c r="BM197" s="182" t="s">
        <v>257</v>
      </c>
    </row>
    <row r="198" s="2" customFormat="1">
      <c r="A198" s="37"/>
      <c r="B198" s="38"/>
      <c r="C198" s="37"/>
      <c r="D198" s="184" t="s">
        <v>135</v>
      </c>
      <c r="E198" s="37"/>
      <c r="F198" s="185" t="s">
        <v>225</v>
      </c>
      <c r="G198" s="37"/>
      <c r="H198" s="37"/>
      <c r="I198" s="186"/>
      <c r="J198" s="37"/>
      <c r="K198" s="37"/>
      <c r="L198" s="38"/>
      <c r="M198" s="187"/>
      <c r="N198" s="188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135</v>
      </c>
      <c r="AU198" s="18" t="s">
        <v>87</v>
      </c>
    </row>
    <row r="199" s="13" customFormat="1">
      <c r="A199" s="13"/>
      <c r="B199" s="189"/>
      <c r="C199" s="13"/>
      <c r="D199" s="184" t="s">
        <v>137</v>
      </c>
      <c r="E199" s="190" t="s">
        <v>1</v>
      </c>
      <c r="F199" s="191" t="s">
        <v>258</v>
      </c>
      <c r="G199" s="13"/>
      <c r="H199" s="192">
        <v>2.129</v>
      </c>
      <c r="I199" s="193"/>
      <c r="J199" s="13"/>
      <c r="K199" s="13"/>
      <c r="L199" s="189"/>
      <c r="M199" s="194"/>
      <c r="N199" s="195"/>
      <c r="O199" s="195"/>
      <c r="P199" s="195"/>
      <c r="Q199" s="195"/>
      <c r="R199" s="195"/>
      <c r="S199" s="195"/>
      <c r="T199" s="19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0" t="s">
        <v>137</v>
      </c>
      <c r="AU199" s="190" t="s">
        <v>87</v>
      </c>
      <c r="AV199" s="13" t="s">
        <v>87</v>
      </c>
      <c r="AW199" s="13" t="s">
        <v>34</v>
      </c>
      <c r="AX199" s="13" t="s">
        <v>85</v>
      </c>
      <c r="AY199" s="190" t="s">
        <v>125</v>
      </c>
    </row>
    <row r="200" s="2" customFormat="1" ht="24.15" customHeight="1">
      <c r="A200" s="37"/>
      <c r="B200" s="170"/>
      <c r="C200" s="171" t="s">
        <v>259</v>
      </c>
      <c r="D200" s="171" t="s">
        <v>128</v>
      </c>
      <c r="E200" s="172" t="s">
        <v>260</v>
      </c>
      <c r="F200" s="173" t="s">
        <v>261</v>
      </c>
      <c r="G200" s="174" t="s">
        <v>131</v>
      </c>
      <c r="H200" s="175">
        <v>177.59999999999999</v>
      </c>
      <c r="I200" s="176"/>
      <c r="J200" s="177">
        <f>ROUND(I200*H200,2)</f>
        <v>0</v>
      </c>
      <c r="K200" s="173" t="s">
        <v>132</v>
      </c>
      <c r="L200" s="38"/>
      <c r="M200" s="178" t="s">
        <v>1</v>
      </c>
      <c r="N200" s="179" t="s">
        <v>42</v>
      </c>
      <c r="O200" s="76"/>
      <c r="P200" s="180">
        <f>O200*H200</f>
        <v>0</v>
      </c>
      <c r="Q200" s="180">
        <v>0.00018000000000000001</v>
      </c>
      <c r="R200" s="180">
        <f>Q200*H200</f>
        <v>0.031968000000000003</v>
      </c>
      <c r="S200" s="180">
        <v>0</v>
      </c>
      <c r="T200" s="18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2" t="s">
        <v>211</v>
      </c>
      <c r="AT200" s="182" t="s">
        <v>128</v>
      </c>
      <c r="AU200" s="182" t="s">
        <v>87</v>
      </c>
      <c r="AY200" s="18" t="s">
        <v>125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8" t="s">
        <v>85</v>
      </c>
      <c r="BK200" s="183">
        <f>ROUND(I200*H200,2)</f>
        <v>0</v>
      </c>
      <c r="BL200" s="18" t="s">
        <v>211</v>
      </c>
      <c r="BM200" s="182" t="s">
        <v>262</v>
      </c>
    </row>
    <row r="201" s="2" customFormat="1">
      <c r="A201" s="37"/>
      <c r="B201" s="38"/>
      <c r="C201" s="37"/>
      <c r="D201" s="184" t="s">
        <v>135</v>
      </c>
      <c r="E201" s="37"/>
      <c r="F201" s="185" t="s">
        <v>263</v>
      </c>
      <c r="G201" s="37"/>
      <c r="H201" s="37"/>
      <c r="I201" s="186"/>
      <c r="J201" s="37"/>
      <c r="K201" s="37"/>
      <c r="L201" s="38"/>
      <c r="M201" s="187"/>
      <c r="N201" s="188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135</v>
      </c>
      <c r="AU201" s="18" t="s">
        <v>87</v>
      </c>
    </row>
    <row r="202" s="2" customFormat="1" ht="24.15" customHeight="1">
      <c r="A202" s="37"/>
      <c r="B202" s="170"/>
      <c r="C202" s="171" t="s">
        <v>264</v>
      </c>
      <c r="D202" s="171" t="s">
        <v>128</v>
      </c>
      <c r="E202" s="172" t="s">
        <v>265</v>
      </c>
      <c r="F202" s="173" t="s">
        <v>266</v>
      </c>
      <c r="G202" s="174" t="s">
        <v>267</v>
      </c>
      <c r="H202" s="222"/>
      <c r="I202" s="176"/>
      <c r="J202" s="177">
        <f>ROUND(I202*H202,2)</f>
        <v>0</v>
      </c>
      <c r="K202" s="173" t="s">
        <v>132</v>
      </c>
      <c r="L202" s="38"/>
      <c r="M202" s="178" t="s">
        <v>1</v>
      </c>
      <c r="N202" s="179" t="s">
        <v>42</v>
      </c>
      <c r="O202" s="76"/>
      <c r="P202" s="180">
        <f>O202*H202</f>
        <v>0</v>
      </c>
      <c r="Q202" s="180">
        <v>0</v>
      </c>
      <c r="R202" s="180">
        <f>Q202*H202</f>
        <v>0</v>
      </c>
      <c r="S202" s="180">
        <v>0</v>
      </c>
      <c r="T202" s="18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2" t="s">
        <v>211</v>
      </c>
      <c r="AT202" s="182" t="s">
        <v>128</v>
      </c>
      <c r="AU202" s="182" t="s">
        <v>87</v>
      </c>
      <c r="AY202" s="18" t="s">
        <v>125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8" t="s">
        <v>85</v>
      </c>
      <c r="BK202" s="183">
        <f>ROUND(I202*H202,2)</f>
        <v>0</v>
      </c>
      <c r="BL202" s="18" t="s">
        <v>211</v>
      </c>
      <c r="BM202" s="182" t="s">
        <v>268</v>
      </c>
    </row>
    <row r="203" s="2" customFormat="1">
      <c r="A203" s="37"/>
      <c r="B203" s="38"/>
      <c r="C203" s="37"/>
      <c r="D203" s="184" t="s">
        <v>135</v>
      </c>
      <c r="E203" s="37"/>
      <c r="F203" s="185" t="s">
        <v>269</v>
      </c>
      <c r="G203" s="37"/>
      <c r="H203" s="37"/>
      <c r="I203" s="186"/>
      <c r="J203" s="37"/>
      <c r="K203" s="37"/>
      <c r="L203" s="38"/>
      <c r="M203" s="187"/>
      <c r="N203" s="188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135</v>
      </c>
      <c r="AU203" s="18" t="s">
        <v>87</v>
      </c>
    </row>
    <row r="204" s="12" customFormat="1" ht="22.8" customHeight="1">
      <c r="A204" s="12"/>
      <c r="B204" s="157"/>
      <c r="C204" s="12"/>
      <c r="D204" s="158" t="s">
        <v>76</v>
      </c>
      <c r="E204" s="168" t="s">
        <v>270</v>
      </c>
      <c r="F204" s="168" t="s">
        <v>271</v>
      </c>
      <c r="G204" s="12"/>
      <c r="H204" s="12"/>
      <c r="I204" s="160"/>
      <c r="J204" s="169">
        <f>BK204</f>
        <v>0</v>
      </c>
      <c r="K204" s="12"/>
      <c r="L204" s="157"/>
      <c r="M204" s="162"/>
      <c r="N204" s="163"/>
      <c r="O204" s="163"/>
      <c r="P204" s="164">
        <f>SUM(P205:P241)</f>
        <v>0</v>
      </c>
      <c r="Q204" s="163"/>
      <c r="R204" s="164">
        <f>SUM(R205:R241)</f>
        <v>1.884307</v>
      </c>
      <c r="S204" s="163"/>
      <c r="T204" s="165">
        <f>SUM(T205:T241)</f>
        <v>0.68204199999999993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58" t="s">
        <v>87</v>
      </c>
      <c r="AT204" s="166" t="s">
        <v>76</v>
      </c>
      <c r="AU204" s="166" t="s">
        <v>85</v>
      </c>
      <c r="AY204" s="158" t="s">
        <v>125</v>
      </c>
      <c r="BK204" s="167">
        <f>SUM(BK205:BK241)</f>
        <v>0</v>
      </c>
    </row>
    <row r="205" s="2" customFormat="1" ht="37.8" customHeight="1">
      <c r="A205" s="37"/>
      <c r="B205" s="170"/>
      <c r="C205" s="171" t="s">
        <v>272</v>
      </c>
      <c r="D205" s="171" t="s">
        <v>128</v>
      </c>
      <c r="E205" s="172" t="s">
        <v>273</v>
      </c>
      <c r="F205" s="173" t="s">
        <v>274</v>
      </c>
      <c r="G205" s="174" t="s">
        <v>165</v>
      </c>
      <c r="H205" s="175">
        <v>8</v>
      </c>
      <c r="I205" s="176"/>
      <c r="J205" s="177">
        <f>ROUND(I205*H205,2)</f>
        <v>0</v>
      </c>
      <c r="K205" s="173" t="s">
        <v>1</v>
      </c>
      <c r="L205" s="38"/>
      <c r="M205" s="178" t="s">
        <v>1</v>
      </c>
      <c r="N205" s="179" t="s">
        <v>42</v>
      </c>
      <c r="O205" s="76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2" t="s">
        <v>211</v>
      </c>
      <c r="AT205" s="182" t="s">
        <v>128</v>
      </c>
      <c r="AU205" s="182" t="s">
        <v>87</v>
      </c>
      <c r="AY205" s="18" t="s">
        <v>125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85</v>
      </c>
      <c r="BK205" s="183">
        <f>ROUND(I205*H205,2)</f>
        <v>0</v>
      </c>
      <c r="BL205" s="18" t="s">
        <v>211</v>
      </c>
      <c r="BM205" s="182" t="s">
        <v>275</v>
      </c>
    </row>
    <row r="206" s="2" customFormat="1">
      <c r="A206" s="37"/>
      <c r="B206" s="38"/>
      <c r="C206" s="37"/>
      <c r="D206" s="184" t="s">
        <v>135</v>
      </c>
      <c r="E206" s="37"/>
      <c r="F206" s="185" t="s">
        <v>274</v>
      </c>
      <c r="G206" s="37"/>
      <c r="H206" s="37"/>
      <c r="I206" s="186"/>
      <c r="J206" s="37"/>
      <c r="K206" s="37"/>
      <c r="L206" s="38"/>
      <c r="M206" s="187"/>
      <c r="N206" s="188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135</v>
      </c>
      <c r="AU206" s="18" t="s">
        <v>87</v>
      </c>
    </row>
    <row r="207" s="2" customFormat="1" ht="24.15" customHeight="1">
      <c r="A207" s="37"/>
      <c r="B207" s="170"/>
      <c r="C207" s="171" t="s">
        <v>276</v>
      </c>
      <c r="D207" s="171" t="s">
        <v>128</v>
      </c>
      <c r="E207" s="172" t="s">
        <v>277</v>
      </c>
      <c r="F207" s="173" t="s">
        <v>278</v>
      </c>
      <c r="G207" s="174" t="s">
        <v>217</v>
      </c>
      <c r="H207" s="175">
        <v>28.199999999999999</v>
      </c>
      <c r="I207" s="176"/>
      <c r="J207" s="177">
        <f>ROUND(I207*H207,2)</f>
        <v>0</v>
      </c>
      <c r="K207" s="173" t="s">
        <v>132</v>
      </c>
      <c r="L207" s="38"/>
      <c r="M207" s="178" t="s">
        <v>1</v>
      </c>
      <c r="N207" s="179" t="s">
        <v>42</v>
      </c>
      <c r="O207" s="76"/>
      <c r="P207" s="180">
        <f>O207*H207</f>
        <v>0</v>
      </c>
      <c r="Q207" s="180">
        <v>0</v>
      </c>
      <c r="R207" s="180">
        <f>Q207*H207</f>
        <v>0</v>
      </c>
      <c r="S207" s="180">
        <v>0.00191</v>
      </c>
      <c r="T207" s="181">
        <f>S207*H207</f>
        <v>0.053862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2" t="s">
        <v>211</v>
      </c>
      <c r="AT207" s="182" t="s">
        <v>128</v>
      </c>
      <c r="AU207" s="182" t="s">
        <v>87</v>
      </c>
      <c r="AY207" s="18" t="s">
        <v>125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8" t="s">
        <v>85</v>
      </c>
      <c r="BK207" s="183">
        <f>ROUND(I207*H207,2)</f>
        <v>0</v>
      </c>
      <c r="BL207" s="18" t="s">
        <v>211</v>
      </c>
      <c r="BM207" s="182" t="s">
        <v>279</v>
      </c>
    </row>
    <row r="208" s="2" customFormat="1">
      <c r="A208" s="37"/>
      <c r="B208" s="38"/>
      <c r="C208" s="37"/>
      <c r="D208" s="184" t="s">
        <v>135</v>
      </c>
      <c r="E208" s="37"/>
      <c r="F208" s="185" t="s">
        <v>280</v>
      </c>
      <c r="G208" s="37"/>
      <c r="H208" s="37"/>
      <c r="I208" s="186"/>
      <c r="J208" s="37"/>
      <c r="K208" s="37"/>
      <c r="L208" s="38"/>
      <c r="M208" s="187"/>
      <c r="N208" s="188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135</v>
      </c>
      <c r="AU208" s="18" t="s">
        <v>87</v>
      </c>
    </row>
    <row r="209" s="13" customFormat="1">
      <c r="A209" s="13"/>
      <c r="B209" s="189"/>
      <c r="C209" s="13"/>
      <c r="D209" s="184" t="s">
        <v>137</v>
      </c>
      <c r="E209" s="190" t="s">
        <v>1</v>
      </c>
      <c r="F209" s="191" t="s">
        <v>281</v>
      </c>
      <c r="G209" s="13"/>
      <c r="H209" s="192">
        <v>28.199999999999999</v>
      </c>
      <c r="I209" s="193"/>
      <c r="J209" s="13"/>
      <c r="K209" s="13"/>
      <c r="L209" s="189"/>
      <c r="M209" s="194"/>
      <c r="N209" s="195"/>
      <c r="O209" s="195"/>
      <c r="P209" s="195"/>
      <c r="Q209" s="195"/>
      <c r="R209" s="195"/>
      <c r="S209" s="195"/>
      <c r="T209" s="19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0" t="s">
        <v>137</v>
      </c>
      <c r="AU209" s="190" t="s">
        <v>87</v>
      </c>
      <c r="AV209" s="13" t="s">
        <v>87</v>
      </c>
      <c r="AW209" s="13" t="s">
        <v>34</v>
      </c>
      <c r="AX209" s="13" t="s">
        <v>85</v>
      </c>
      <c r="AY209" s="190" t="s">
        <v>125</v>
      </c>
    </row>
    <row r="210" s="2" customFormat="1" ht="16.5" customHeight="1">
      <c r="A210" s="37"/>
      <c r="B210" s="170"/>
      <c r="C210" s="171" t="s">
        <v>282</v>
      </c>
      <c r="D210" s="171" t="s">
        <v>128</v>
      </c>
      <c r="E210" s="172" t="s">
        <v>283</v>
      </c>
      <c r="F210" s="173" t="s">
        <v>284</v>
      </c>
      <c r="G210" s="174" t="s">
        <v>217</v>
      </c>
      <c r="H210" s="175">
        <v>132.5</v>
      </c>
      <c r="I210" s="176"/>
      <c r="J210" s="177">
        <f>ROUND(I210*H210,2)</f>
        <v>0</v>
      </c>
      <c r="K210" s="173" t="s">
        <v>132</v>
      </c>
      <c r="L210" s="38"/>
      <c r="M210" s="178" t="s">
        <v>1</v>
      </c>
      <c r="N210" s="179" t="s">
        <v>42</v>
      </c>
      <c r="O210" s="76"/>
      <c r="P210" s="180">
        <f>O210*H210</f>
        <v>0</v>
      </c>
      <c r="Q210" s="180">
        <v>0</v>
      </c>
      <c r="R210" s="180">
        <f>Q210*H210</f>
        <v>0</v>
      </c>
      <c r="S210" s="180">
        <v>0.0025999999999999999</v>
      </c>
      <c r="T210" s="181">
        <f>S210*H210</f>
        <v>0.34449999999999997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2" t="s">
        <v>211</v>
      </c>
      <c r="AT210" s="182" t="s">
        <v>128</v>
      </c>
      <c r="AU210" s="182" t="s">
        <v>87</v>
      </c>
      <c r="AY210" s="18" t="s">
        <v>125</v>
      </c>
      <c r="BE210" s="183">
        <f>IF(N210="základní",J210,0)</f>
        <v>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8" t="s">
        <v>85</v>
      </c>
      <c r="BK210" s="183">
        <f>ROUND(I210*H210,2)</f>
        <v>0</v>
      </c>
      <c r="BL210" s="18" t="s">
        <v>211</v>
      </c>
      <c r="BM210" s="182" t="s">
        <v>285</v>
      </c>
    </row>
    <row r="211" s="2" customFormat="1">
      <c r="A211" s="37"/>
      <c r="B211" s="38"/>
      <c r="C211" s="37"/>
      <c r="D211" s="184" t="s">
        <v>135</v>
      </c>
      <c r="E211" s="37"/>
      <c r="F211" s="185" t="s">
        <v>286</v>
      </c>
      <c r="G211" s="37"/>
      <c r="H211" s="37"/>
      <c r="I211" s="186"/>
      <c r="J211" s="37"/>
      <c r="K211" s="37"/>
      <c r="L211" s="38"/>
      <c r="M211" s="187"/>
      <c r="N211" s="188"/>
      <c r="O211" s="76"/>
      <c r="P211" s="76"/>
      <c r="Q211" s="76"/>
      <c r="R211" s="76"/>
      <c r="S211" s="76"/>
      <c r="T211" s="7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135</v>
      </c>
      <c r="AU211" s="18" t="s">
        <v>87</v>
      </c>
    </row>
    <row r="212" s="2" customFormat="1" ht="16.5" customHeight="1">
      <c r="A212" s="37"/>
      <c r="B212" s="170"/>
      <c r="C212" s="171" t="s">
        <v>287</v>
      </c>
      <c r="D212" s="171" t="s">
        <v>128</v>
      </c>
      <c r="E212" s="172" t="s">
        <v>288</v>
      </c>
      <c r="F212" s="173" t="s">
        <v>289</v>
      </c>
      <c r="G212" s="174" t="s">
        <v>217</v>
      </c>
      <c r="H212" s="175">
        <v>72</v>
      </c>
      <c r="I212" s="176"/>
      <c r="J212" s="177">
        <f>ROUND(I212*H212,2)</f>
        <v>0</v>
      </c>
      <c r="K212" s="173" t="s">
        <v>132</v>
      </c>
      <c r="L212" s="38"/>
      <c r="M212" s="178" t="s">
        <v>1</v>
      </c>
      <c r="N212" s="179" t="s">
        <v>42</v>
      </c>
      <c r="O212" s="76"/>
      <c r="P212" s="180">
        <f>O212*H212</f>
        <v>0</v>
      </c>
      <c r="Q212" s="180">
        <v>0</v>
      </c>
      <c r="R212" s="180">
        <f>Q212*H212</f>
        <v>0</v>
      </c>
      <c r="S212" s="180">
        <v>0.0039399999999999999</v>
      </c>
      <c r="T212" s="181">
        <f>S212*H212</f>
        <v>0.28367999999999999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2" t="s">
        <v>211</v>
      </c>
      <c r="AT212" s="182" t="s">
        <v>128</v>
      </c>
      <c r="AU212" s="182" t="s">
        <v>87</v>
      </c>
      <c r="AY212" s="18" t="s">
        <v>125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8" t="s">
        <v>85</v>
      </c>
      <c r="BK212" s="183">
        <f>ROUND(I212*H212,2)</f>
        <v>0</v>
      </c>
      <c r="BL212" s="18" t="s">
        <v>211</v>
      </c>
      <c r="BM212" s="182" t="s">
        <v>290</v>
      </c>
    </row>
    <row r="213" s="2" customFormat="1">
      <c r="A213" s="37"/>
      <c r="B213" s="38"/>
      <c r="C213" s="37"/>
      <c r="D213" s="184" t="s">
        <v>135</v>
      </c>
      <c r="E213" s="37"/>
      <c r="F213" s="185" t="s">
        <v>291</v>
      </c>
      <c r="G213" s="37"/>
      <c r="H213" s="37"/>
      <c r="I213" s="186"/>
      <c r="J213" s="37"/>
      <c r="K213" s="37"/>
      <c r="L213" s="38"/>
      <c r="M213" s="187"/>
      <c r="N213" s="188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135</v>
      </c>
      <c r="AU213" s="18" t="s">
        <v>87</v>
      </c>
    </row>
    <row r="214" s="2" customFormat="1" ht="33" customHeight="1">
      <c r="A214" s="37"/>
      <c r="B214" s="170"/>
      <c r="C214" s="171" t="s">
        <v>292</v>
      </c>
      <c r="D214" s="171" t="s">
        <v>128</v>
      </c>
      <c r="E214" s="172" t="s">
        <v>293</v>
      </c>
      <c r="F214" s="173" t="s">
        <v>294</v>
      </c>
      <c r="G214" s="174" t="s">
        <v>131</v>
      </c>
      <c r="H214" s="175">
        <v>24</v>
      </c>
      <c r="I214" s="176"/>
      <c r="J214" s="177">
        <f>ROUND(I214*H214,2)</f>
        <v>0</v>
      </c>
      <c r="K214" s="173" t="s">
        <v>132</v>
      </c>
      <c r="L214" s="38"/>
      <c r="M214" s="178" t="s">
        <v>1</v>
      </c>
      <c r="N214" s="179" t="s">
        <v>42</v>
      </c>
      <c r="O214" s="76"/>
      <c r="P214" s="180">
        <f>O214*H214</f>
        <v>0</v>
      </c>
      <c r="Q214" s="180">
        <v>0.0066100000000000004</v>
      </c>
      <c r="R214" s="180">
        <f>Q214*H214</f>
        <v>0.15864</v>
      </c>
      <c r="S214" s="180">
        <v>0</v>
      </c>
      <c r="T214" s="18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2" t="s">
        <v>211</v>
      </c>
      <c r="AT214" s="182" t="s">
        <v>128</v>
      </c>
      <c r="AU214" s="182" t="s">
        <v>87</v>
      </c>
      <c r="AY214" s="18" t="s">
        <v>125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8" t="s">
        <v>85</v>
      </c>
      <c r="BK214" s="183">
        <f>ROUND(I214*H214,2)</f>
        <v>0</v>
      </c>
      <c r="BL214" s="18" t="s">
        <v>211</v>
      </c>
      <c r="BM214" s="182" t="s">
        <v>295</v>
      </c>
    </row>
    <row r="215" s="2" customFormat="1">
      <c r="A215" s="37"/>
      <c r="B215" s="38"/>
      <c r="C215" s="37"/>
      <c r="D215" s="184" t="s">
        <v>135</v>
      </c>
      <c r="E215" s="37"/>
      <c r="F215" s="185" t="s">
        <v>296</v>
      </c>
      <c r="G215" s="37"/>
      <c r="H215" s="37"/>
      <c r="I215" s="186"/>
      <c r="J215" s="37"/>
      <c r="K215" s="37"/>
      <c r="L215" s="38"/>
      <c r="M215" s="187"/>
      <c r="N215" s="188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135</v>
      </c>
      <c r="AU215" s="18" t="s">
        <v>87</v>
      </c>
    </row>
    <row r="216" s="15" customFormat="1">
      <c r="A216" s="15"/>
      <c r="B216" s="205"/>
      <c r="C216" s="15"/>
      <c r="D216" s="184" t="s">
        <v>137</v>
      </c>
      <c r="E216" s="206" t="s">
        <v>1</v>
      </c>
      <c r="F216" s="207" t="s">
        <v>297</v>
      </c>
      <c r="G216" s="15"/>
      <c r="H216" s="206" t="s">
        <v>1</v>
      </c>
      <c r="I216" s="208"/>
      <c r="J216" s="15"/>
      <c r="K216" s="15"/>
      <c r="L216" s="205"/>
      <c r="M216" s="209"/>
      <c r="N216" s="210"/>
      <c r="O216" s="210"/>
      <c r="P216" s="210"/>
      <c r="Q216" s="210"/>
      <c r="R216" s="210"/>
      <c r="S216" s="210"/>
      <c r="T216" s="21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06" t="s">
        <v>137</v>
      </c>
      <c r="AU216" s="206" t="s">
        <v>87</v>
      </c>
      <c r="AV216" s="15" t="s">
        <v>85</v>
      </c>
      <c r="AW216" s="15" t="s">
        <v>34</v>
      </c>
      <c r="AX216" s="15" t="s">
        <v>77</v>
      </c>
      <c r="AY216" s="206" t="s">
        <v>125</v>
      </c>
    </row>
    <row r="217" s="13" customFormat="1">
      <c r="A217" s="13"/>
      <c r="B217" s="189"/>
      <c r="C217" s="13"/>
      <c r="D217" s="184" t="s">
        <v>137</v>
      </c>
      <c r="E217" s="190" t="s">
        <v>1</v>
      </c>
      <c r="F217" s="191" t="s">
        <v>298</v>
      </c>
      <c r="G217" s="13"/>
      <c r="H217" s="192">
        <v>24</v>
      </c>
      <c r="I217" s="193"/>
      <c r="J217" s="13"/>
      <c r="K217" s="13"/>
      <c r="L217" s="189"/>
      <c r="M217" s="194"/>
      <c r="N217" s="195"/>
      <c r="O217" s="195"/>
      <c r="P217" s="195"/>
      <c r="Q217" s="195"/>
      <c r="R217" s="195"/>
      <c r="S217" s="195"/>
      <c r="T217" s="19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0" t="s">
        <v>137</v>
      </c>
      <c r="AU217" s="190" t="s">
        <v>87</v>
      </c>
      <c r="AV217" s="13" t="s">
        <v>87</v>
      </c>
      <c r="AW217" s="13" t="s">
        <v>34</v>
      </c>
      <c r="AX217" s="13" t="s">
        <v>85</v>
      </c>
      <c r="AY217" s="190" t="s">
        <v>125</v>
      </c>
    </row>
    <row r="218" s="2" customFormat="1" ht="24.15" customHeight="1">
      <c r="A218" s="37"/>
      <c r="B218" s="170"/>
      <c r="C218" s="171" t="s">
        <v>299</v>
      </c>
      <c r="D218" s="171" t="s">
        <v>128</v>
      </c>
      <c r="E218" s="172" t="s">
        <v>300</v>
      </c>
      <c r="F218" s="173" t="s">
        <v>301</v>
      </c>
      <c r="G218" s="174" t="s">
        <v>165</v>
      </c>
      <c r="H218" s="175">
        <v>1</v>
      </c>
      <c r="I218" s="176"/>
      <c r="J218" s="177">
        <f>ROUND(I218*H218,2)</f>
        <v>0</v>
      </c>
      <c r="K218" s="173" t="s">
        <v>132</v>
      </c>
      <c r="L218" s="38"/>
      <c r="M218" s="178" t="s">
        <v>1</v>
      </c>
      <c r="N218" s="179" t="s">
        <v>42</v>
      </c>
      <c r="O218" s="76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2" t="s">
        <v>211</v>
      </c>
      <c r="AT218" s="182" t="s">
        <v>128</v>
      </c>
      <c r="AU218" s="182" t="s">
        <v>87</v>
      </c>
      <c r="AY218" s="18" t="s">
        <v>125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8" t="s">
        <v>85</v>
      </c>
      <c r="BK218" s="183">
        <f>ROUND(I218*H218,2)</f>
        <v>0</v>
      </c>
      <c r="BL218" s="18" t="s">
        <v>211</v>
      </c>
      <c r="BM218" s="182" t="s">
        <v>302</v>
      </c>
    </row>
    <row r="219" s="2" customFormat="1">
      <c r="A219" s="37"/>
      <c r="B219" s="38"/>
      <c r="C219" s="37"/>
      <c r="D219" s="184" t="s">
        <v>135</v>
      </c>
      <c r="E219" s="37"/>
      <c r="F219" s="185" t="s">
        <v>303</v>
      </c>
      <c r="G219" s="37"/>
      <c r="H219" s="37"/>
      <c r="I219" s="186"/>
      <c r="J219" s="37"/>
      <c r="K219" s="37"/>
      <c r="L219" s="38"/>
      <c r="M219" s="187"/>
      <c r="N219" s="188"/>
      <c r="O219" s="76"/>
      <c r="P219" s="76"/>
      <c r="Q219" s="76"/>
      <c r="R219" s="76"/>
      <c r="S219" s="76"/>
      <c r="T219" s="7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135</v>
      </c>
      <c r="AU219" s="18" t="s">
        <v>87</v>
      </c>
    </row>
    <row r="220" s="2" customFormat="1" ht="21.75" customHeight="1">
      <c r="A220" s="37"/>
      <c r="B220" s="170"/>
      <c r="C220" s="212" t="s">
        <v>304</v>
      </c>
      <c r="D220" s="212" t="s">
        <v>223</v>
      </c>
      <c r="E220" s="213" t="s">
        <v>305</v>
      </c>
      <c r="F220" s="214" t="s">
        <v>306</v>
      </c>
      <c r="G220" s="215" t="s">
        <v>165</v>
      </c>
      <c r="H220" s="216">
        <v>1</v>
      </c>
      <c r="I220" s="217"/>
      <c r="J220" s="218">
        <f>ROUND(I220*H220,2)</f>
        <v>0</v>
      </c>
      <c r="K220" s="214" t="s">
        <v>132</v>
      </c>
      <c r="L220" s="219"/>
      <c r="M220" s="220" t="s">
        <v>1</v>
      </c>
      <c r="N220" s="221" t="s">
        <v>42</v>
      </c>
      <c r="O220" s="76"/>
      <c r="P220" s="180">
        <f>O220*H220</f>
        <v>0</v>
      </c>
      <c r="Q220" s="180">
        <v>0.0089999999999999993</v>
      </c>
      <c r="R220" s="180">
        <f>Q220*H220</f>
        <v>0.0089999999999999993</v>
      </c>
      <c r="S220" s="180">
        <v>0</v>
      </c>
      <c r="T220" s="18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2" t="s">
        <v>227</v>
      </c>
      <c r="AT220" s="182" t="s">
        <v>223</v>
      </c>
      <c r="AU220" s="182" t="s">
        <v>87</v>
      </c>
      <c r="AY220" s="18" t="s">
        <v>125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8" t="s">
        <v>85</v>
      </c>
      <c r="BK220" s="183">
        <f>ROUND(I220*H220,2)</f>
        <v>0</v>
      </c>
      <c r="BL220" s="18" t="s">
        <v>211</v>
      </c>
      <c r="BM220" s="182" t="s">
        <v>307</v>
      </c>
    </row>
    <row r="221" s="2" customFormat="1">
      <c r="A221" s="37"/>
      <c r="B221" s="38"/>
      <c r="C221" s="37"/>
      <c r="D221" s="184" t="s">
        <v>135</v>
      </c>
      <c r="E221" s="37"/>
      <c r="F221" s="185" t="s">
        <v>306</v>
      </c>
      <c r="G221" s="37"/>
      <c r="H221" s="37"/>
      <c r="I221" s="186"/>
      <c r="J221" s="37"/>
      <c r="K221" s="37"/>
      <c r="L221" s="38"/>
      <c r="M221" s="187"/>
      <c r="N221" s="188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135</v>
      </c>
      <c r="AU221" s="18" t="s">
        <v>87</v>
      </c>
    </row>
    <row r="222" s="2" customFormat="1" ht="33" customHeight="1">
      <c r="A222" s="37"/>
      <c r="B222" s="170"/>
      <c r="C222" s="171" t="s">
        <v>227</v>
      </c>
      <c r="D222" s="171" t="s">
        <v>128</v>
      </c>
      <c r="E222" s="172" t="s">
        <v>308</v>
      </c>
      <c r="F222" s="173" t="s">
        <v>309</v>
      </c>
      <c r="G222" s="174" t="s">
        <v>217</v>
      </c>
      <c r="H222" s="175">
        <v>62.009999999999998</v>
      </c>
      <c r="I222" s="176"/>
      <c r="J222" s="177">
        <f>ROUND(I222*H222,2)</f>
        <v>0</v>
      </c>
      <c r="K222" s="173" t="s">
        <v>132</v>
      </c>
      <c r="L222" s="38"/>
      <c r="M222" s="178" t="s">
        <v>1</v>
      </c>
      <c r="N222" s="179" t="s">
        <v>42</v>
      </c>
      <c r="O222" s="76"/>
      <c r="P222" s="180">
        <f>O222*H222</f>
        <v>0</v>
      </c>
      <c r="Q222" s="180">
        <v>0.0029099999999999998</v>
      </c>
      <c r="R222" s="180">
        <f>Q222*H222</f>
        <v>0.18044909999999997</v>
      </c>
      <c r="S222" s="180">
        <v>0</v>
      </c>
      <c r="T222" s="18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2" t="s">
        <v>211</v>
      </c>
      <c r="AT222" s="182" t="s">
        <v>128</v>
      </c>
      <c r="AU222" s="182" t="s">
        <v>87</v>
      </c>
      <c r="AY222" s="18" t="s">
        <v>125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8" t="s">
        <v>85</v>
      </c>
      <c r="BK222" s="183">
        <f>ROUND(I222*H222,2)</f>
        <v>0</v>
      </c>
      <c r="BL222" s="18" t="s">
        <v>211</v>
      </c>
      <c r="BM222" s="182" t="s">
        <v>310</v>
      </c>
    </row>
    <row r="223" s="2" customFormat="1">
      <c r="A223" s="37"/>
      <c r="B223" s="38"/>
      <c r="C223" s="37"/>
      <c r="D223" s="184" t="s">
        <v>135</v>
      </c>
      <c r="E223" s="37"/>
      <c r="F223" s="185" t="s">
        <v>311</v>
      </c>
      <c r="G223" s="37"/>
      <c r="H223" s="37"/>
      <c r="I223" s="186"/>
      <c r="J223" s="37"/>
      <c r="K223" s="37"/>
      <c r="L223" s="38"/>
      <c r="M223" s="187"/>
      <c r="N223" s="188"/>
      <c r="O223" s="76"/>
      <c r="P223" s="76"/>
      <c r="Q223" s="76"/>
      <c r="R223" s="76"/>
      <c r="S223" s="76"/>
      <c r="T223" s="7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135</v>
      </c>
      <c r="AU223" s="18" t="s">
        <v>87</v>
      </c>
    </row>
    <row r="224" s="2" customFormat="1" ht="24.15" customHeight="1">
      <c r="A224" s="37"/>
      <c r="B224" s="170"/>
      <c r="C224" s="171" t="s">
        <v>312</v>
      </c>
      <c r="D224" s="171" t="s">
        <v>128</v>
      </c>
      <c r="E224" s="172" t="s">
        <v>313</v>
      </c>
      <c r="F224" s="173" t="s">
        <v>314</v>
      </c>
      <c r="G224" s="174" t="s">
        <v>217</v>
      </c>
      <c r="H224" s="175">
        <v>76.799999999999997</v>
      </c>
      <c r="I224" s="176"/>
      <c r="J224" s="177">
        <f>ROUND(I224*H224,2)</f>
        <v>0</v>
      </c>
      <c r="K224" s="173" t="s">
        <v>132</v>
      </c>
      <c r="L224" s="38"/>
      <c r="M224" s="178" t="s">
        <v>1</v>
      </c>
      <c r="N224" s="179" t="s">
        <v>42</v>
      </c>
      <c r="O224" s="76"/>
      <c r="P224" s="180">
        <f>O224*H224</f>
        <v>0</v>
      </c>
      <c r="Q224" s="180">
        <v>0.0028700000000000002</v>
      </c>
      <c r="R224" s="180">
        <f>Q224*H224</f>
        <v>0.220416</v>
      </c>
      <c r="S224" s="180">
        <v>0</v>
      </c>
      <c r="T224" s="18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2" t="s">
        <v>211</v>
      </c>
      <c r="AT224" s="182" t="s">
        <v>128</v>
      </c>
      <c r="AU224" s="182" t="s">
        <v>87</v>
      </c>
      <c r="AY224" s="18" t="s">
        <v>125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8" t="s">
        <v>85</v>
      </c>
      <c r="BK224" s="183">
        <f>ROUND(I224*H224,2)</f>
        <v>0</v>
      </c>
      <c r="BL224" s="18" t="s">
        <v>211</v>
      </c>
      <c r="BM224" s="182" t="s">
        <v>315</v>
      </c>
    </row>
    <row r="225" s="2" customFormat="1">
      <c r="A225" s="37"/>
      <c r="B225" s="38"/>
      <c r="C225" s="37"/>
      <c r="D225" s="184" t="s">
        <v>135</v>
      </c>
      <c r="E225" s="37"/>
      <c r="F225" s="185" t="s">
        <v>316</v>
      </c>
      <c r="G225" s="37"/>
      <c r="H225" s="37"/>
      <c r="I225" s="186"/>
      <c r="J225" s="37"/>
      <c r="K225" s="37"/>
      <c r="L225" s="38"/>
      <c r="M225" s="187"/>
      <c r="N225" s="188"/>
      <c r="O225" s="76"/>
      <c r="P225" s="76"/>
      <c r="Q225" s="76"/>
      <c r="R225" s="76"/>
      <c r="S225" s="76"/>
      <c r="T225" s="7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8" t="s">
        <v>135</v>
      </c>
      <c r="AU225" s="18" t="s">
        <v>87</v>
      </c>
    </row>
    <row r="226" s="2" customFormat="1" ht="24.15" customHeight="1">
      <c r="A226" s="37"/>
      <c r="B226" s="170"/>
      <c r="C226" s="171" t="s">
        <v>317</v>
      </c>
      <c r="D226" s="171" t="s">
        <v>128</v>
      </c>
      <c r="E226" s="172" t="s">
        <v>318</v>
      </c>
      <c r="F226" s="173" t="s">
        <v>319</v>
      </c>
      <c r="G226" s="174" t="s">
        <v>217</v>
      </c>
      <c r="H226" s="175">
        <v>132.5</v>
      </c>
      <c r="I226" s="176"/>
      <c r="J226" s="177">
        <f>ROUND(I226*H226,2)</f>
        <v>0</v>
      </c>
      <c r="K226" s="173" t="s">
        <v>132</v>
      </c>
      <c r="L226" s="38"/>
      <c r="M226" s="178" t="s">
        <v>1</v>
      </c>
      <c r="N226" s="179" t="s">
        <v>42</v>
      </c>
      <c r="O226" s="76"/>
      <c r="P226" s="180">
        <f>O226*H226</f>
        <v>0</v>
      </c>
      <c r="Q226" s="180">
        <v>0.0022799999999999999</v>
      </c>
      <c r="R226" s="180">
        <f>Q226*H226</f>
        <v>0.30209999999999998</v>
      </c>
      <c r="S226" s="180">
        <v>0</v>
      </c>
      <c r="T226" s="18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2" t="s">
        <v>211</v>
      </c>
      <c r="AT226" s="182" t="s">
        <v>128</v>
      </c>
      <c r="AU226" s="182" t="s">
        <v>87</v>
      </c>
      <c r="AY226" s="18" t="s">
        <v>125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8" t="s">
        <v>85</v>
      </c>
      <c r="BK226" s="183">
        <f>ROUND(I226*H226,2)</f>
        <v>0</v>
      </c>
      <c r="BL226" s="18" t="s">
        <v>211</v>
      </c>
      <c r="BM226" s="182" t="s">
        <v>320</v>
      </c>
    </row>
    <row r="227" s="2" customFormat="1">
      <c r="A227" s="37"/>
      <c r="B227" s="38"/>
      <c r="C227" s="37"/>
      <c r="D227" s="184" t="s">
        <v>135</v>
      </c>
      <c r="E227" s="37"/>
      <c r="F227" s="185" t="s">
        <v>321</v>
      </c>
      <c r="G227" s="37"/>
      <c r="H227" s="37"/>
      <c r="I227" s="186"/>
      <c r="J227" s="37"/>
      <c r="K227" s="37"/>
      <c r="L227" s="38"/>
      <c r="M227" s="187"/>
      <c r="N227" s="188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135</v>
      </c>
      <c r="AU227" s="18" t="s">
        <v>87</v>
      </c>
    </row>
    <row r="228" s="2" customFormat="1" ht="33" customHeight="1">
      <c r="A228" s="37"/>
      <c r="B228" s="170"/>
      <c r="C228" s="171" t="s">
        <v>322</v>
      </c>
      <c r="D228" s="171" t="s">
        <v>128</v>
      </c>
      <c r="E228" s="172" t="s">
        <v>323</v>
      </c>
      <c r="F228" s="173" t="s">
        <v>324</v>
      </c>
      <c r="G228" s="174" t="s">
        <v>217</v>
      </c>
      <c r="H228" s="175">
        <v>7.2000000000000002</v>
      </c>
      <c r="I228" s="176"/>
      <c r="J228" s="177">
        <f>ROUND(I228*H228,2)</f>
        <v>0</v>
      </c>
      <c r="K228" s="173" t="s">
        <v>132</v>
      </c>
      <c r="L228" s="38"/>
      <c r="M228" s="178" t="s">
        <v>1</v>
      </c>
      <c r="N228" s="179" t="s">
        <v>42</v>
      </c>
      <c r="O228" s="76"/>
      <c r="P228" s="180">
        <f>O228*H228</f>
        <v>0</v>
      </c>
      <c r="Q228" s="180">
        <v>0.0043800000000000002</v>
      </c>
      <c r="R228" s="180">
        <f>Q228*H228</f>
        <v>0.031536000000000002</v>
      </c>
      <c r="S228" s="180">
        <v>0</v>
      </c>
      <c r="T228" s="18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2" t="s">
        <v>211</v>
      </c>
      <c r="AT228" s="182" t="s">
        <v>128</v>
      </c>
      <c r="AU228" s="182" t="s">
        <v>87</v>
      </c>
      <c r="AY228" s="18" t="s">
        <v>125</v>
      </c>
      <c r="BE228" s="183">
        <f>IF(N228="základní",J228,0)</f>
        <v>0</v>
      </c>
      <c r="BF228" s="183">
        <f>IF(N228="snížená",J228,0)</f>
        <v>0</v>
      </c>
      <c r="BG228" s="183">
        <f>IF(N228="zákl. přenesená",J228,0)</f>
        <v>0</v>
      </c>
      <c r="BH228" s="183">
        <f>IF(N228="sníž. přenesená",J228,0)</f>
        <v>0</v>
      </c>
      <c r="BI228" s="183">
        <f>IF(N228="nulová",J228,0)</f>
        <v>0</v>
      </c>
      <c r="BJ228" s="18" t="s">
        <v>85</v>
      </c>
      <c r="BK228" s="183">
        <f>ROUND(I228*H228,2)</f>
        <v>0</v>
      </c>
      <c r="BL228" s="18" t="s">
        <v>211</v>
      </c>
      <c r="BM228" s="182" t="s">
        <v>325</v>
      </c>
    </row>
    <row r="229" s="2" customFormat="1">
      <c r="A229" s="37"/>
      <c r="B229" s="38"/>
      <c r="C229" s="37"/>
      <c r="D229" s="184" t="s">
        <v>135</v>
      </c>
      <c r="E229" s="37"/>
      <c r="F229" s="185" t="s">
        <v>326</v>
      </c>
      <c r="G229" s="37"/>
      <c r="H229" s="37"/>
      <c r="I229" s="186"/>
      <c r="J229" s="37"/>
      <c r="K229" s="37"/>
      <c r="L229" s="38"/>
      <c r="M229" s="187"/>
      <c r="N229" s="188"/>
      <c r="O229" s="76"/>
      <c r="P229" s="76"/>
      <c r="Q229" s="76"/>
      <c r="R229" s="76"/>
      <c r="S229" s="76"/>
      <c r="T229" s="7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8" t="s">
        <v>135</v>
      </c>
      <c r="AU229" s="18" t="s">
        <v>87</v>
      </c>
    </row>
    <row r="230" s="2" customFormat="1" ht="33" customHeight="1">
      <c r="A230" s="37"/>
      <c r="B230" s="170"/>
      <c r="C230" s="171" t="s">
        <v>327</v>
      </c>
      <c r="D230" s="171" t="s">
        <v>128</v>
      </c>
      <c r="E230" s="172" t="s">
        <v>328</v>
      </c>
      <c r="F230" s="173" t="s">
        <v>329</v>
      </c>
      <c r="G230" s="174" t="s">
        <v>131</v>
      </c>
      <c r="H230" s="175">
        <v>23.73</v>
      </c>
      <c r="I230" s="176"/>
      <c r="J230" s="177">
        <f>ROUND(I230*H230,2)</f>
        <v>0</v>
      </c>
      <c r="K230" s="173" t="s">
        <v>132</v>
      </c>
      <c r="L230" s="38"/>
      <c r="M230" s="178" t="s">
        <v>1</v>
      </c>
      <c r="N230" s="179" t="s">
        <v>42</v>
      </c>
      <c r="O230" s="76"/>
      <c r="P230" s="180">
        <f>O230*H230</f>
        <v>0</v>
      </c>
      <c r="Q230" s="180">
        <v>0.0078300000000000002</v>
      </c>
      <c r="R230" s="180">
        <f>Q230*H230</f>
        <v>0.1858059</v>
      </c>
      <c r="S230" s="180">
        <v>0</v>
      </c>
      <c r="T230" s="18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2" t="s">
        <v>211</v>
      </c>
      <c r="AT230" s="182" t="s">
        <v>128</v>
      </c>
      <c r="AU230" s="182" t="s">
        <v>87</v>
      </c>
      <c r="AY230" s="18" t="s">
        <v>125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8" t="s">
        <v>85</v>
      </c>
      <c r="BK230" s="183">
        <f>ROUND(I230*H230,2)</f>
        <v>0</v>
      </c>
      <c r="BL230" s="18" t="s">
        <v>211</v>
      </c>
      <c r="BM230" s="182" t="s">
        <v>330</v>
      </c>
    </row>
    <row r="231" s="2" customFormat="1">
      <c r="A231" s="37"/>
      <c r="B231" s="38"/>
      <c r="C231" s="37"/>
      <c r="D231" s="184" t="s">
        <v>135</v>
      </c>
      <c r="E231" s="37"/>
      <c r="F231" s="185" t="s">
        <v>331</v>
      </c>
      <c r="G231" s="37"/>
      <c r="H231" s="37"/>
      <c r="I231" s="186"/>
      <c r="J231" s="37"/>
      <c r="K231" s="37"/>
      <c r="L231" s="38"/>
      <c r="M231" s="187"/>
      <c r="N231" s="188"/>
      <c r="O231" s="76"/>
      <c r="P231" s="76"/>
      <c r="Q231" s="76"/>
      <c r="R231" s="76"/>
      <c r="S231" s="76"/>
      <c r="T231" s="7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135</v>
      </c>
      <c r="AU231" s="18" t="s">
        <v>87</v>
      </c>
    </row>
    <row r="232" s="2" customFormat="1" ht="33" customHeight="1">
      <c r="A232" s="37"/>
      <c r="B232" s="170"/>
      <c r="C232" s="171" t="s">
        <v>332</v>
      </c>
      <c r="D232" s="171" t="s">
        <v>128</v>
      </c>
      <c r="E232" s="172" t="s">
        <v>333</v>
      </c>
      <c r="F232" s="173" t="s">
        <v>334</v>
      </c>
      <c r="G232" s="174" t="s">
        <v>165</v>
      </c>
      <c r="H232" s="175">
        <v>4</v>
      </c>
      <c r="I232" s="176"/>
      <c r="J232" s="177">
        <f>ROUND(I232*H232,2)</f>
        <v>0</v>
      </c>
      <c r="K232" s="173" t="s">
        <v>132</v>
      </c>
      <c r="L232" s="38"/>
      <c r="M232" s="178" t="s">
        <v>1</v>
      </c>
      <c r="N232" s="179" t="s">
        <v>42</v>
      </c>
      <c r="O232" s="76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2" t="s">
        <v>211</v>
      </c>
      <c r="AT232" s="182" t="s">
        <v>128</v>
      </c>
      <c r="AU232" s="182" t="s">
        <v>87</v>
      </c>
      <c r="AY232" s="18" t="s">
        <v>125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8" t="s">
        <v>85</v>
      </c>
      <c r="BK232" s="183">
        <f>ROUND(I232*H232,2)</f>
        <v>0</v>
      </c>
      <c r="BL232" s="18" t="s">
        <v>211</v>
      </c>
      <c r="BM232" s="182" t="s">
        <v>335</v>
      </c>
    </row>
    <row r="233" s="2" customFormat="1">
      <c r="A233" s="37"/>
      <c r="B233" s="38"/>
      <c r="C233" s="37"/>
      <c r="D233" s="184" t="s">
        <v>135</v>
      </c>
      <c r="E233" s="37"/>
      <c r="F233" s="185" t="s">
        <v>336</v>
      </c>
      <c r="G233" s="37"/>
      <c r="H233" s="37"/>
      <c r="I233" s="186"/>
      <c r="J233" s="37"/>
      <c r="K233" s="37"/>
      <c r="L233" s="38"/>
      <c r="M233" s="187"/>
      <c r="N233" s="188"/>
      <c r="O233" s="76"/>
      <c r="P233" s="76"/>
      <c r="Q233" s="76"/>
      <c r="R233" s="76"/>
      <c r="S233" s="76"/>
      <c r="T233" s="7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8" t="s">
        <v>135</v>
      </c>
      <c r="AU233" s="18" t="s">
        <v>87</v>
      </c>
    </row>
    <row r="234" s="2" customFormat="1" ht="21.75" customHeight="1">
      <c r="A234" s="37"/>
      <c r="B234" s="170"/>
      <c r="C234" s="171" t="s">
        <v>337</v>
      </c>
      <c r="D234" s="171" t="s">
        <v>128</v>
      </c>
      <c r="E234" s="172" t="s">
        <v>338</v>
      </c>
      <c r="F234" s="173" t="s">
        <v>339</v>
      </c>
      <c r="G234" s="174" t="s">
        <v>217</v>
      </c>
      <c r="H234" s="175">
        <v>132.5</v>
      </c>
      <c r="I234" s="176"/>
      <c r="J234" s="177">
        <f>ROUND(I234*H234,2)</f>
        <v>0</v>
      </c>
      <c r="K234" s="173" t="s">
        <v>132</v>
      </c>
      <c r="L234" s="38"/>
      <c r="M234" s="178" t="s">
        <v>1</v>
      </c>
      <c r="N234" s="179" t="s">
        <v>42</v>
      </c>
      <c r="O234" s="76"/>
      <c r="P234" s="180">
        <f>O234*H234</f>
        <v>0</v>
      </c>
      <c r="Q234" s="180">
        <v>0.0038</v>
      </c>
      <c r="R234" s="180">
        <f>Q234*H234</f>
        <v>0.50349999999999995</v>
      </c>
      <c r="S234" s="180">
        <v>0</v>
      </c>
      <c r="T234" s="18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2" t="s">
        <v>211</v>
      </c>
      <c r="AT234" s="182" t="s">
        <v>128</v>
      </c>
      <c r="AU234" s="182" t="s">
        <v>87</v>
      </c>
      <c r="AY234" s="18" t="s">
        <v>125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8" t="s">
        <v>85</v>
      </c>
      <c r="BK234" s="183">
        <f>ROUND(I234*H234,2)</f>
        <v>0</v>
      </c>
      <c r="BL234" s="18" t="s">
        <v>211</v>
      </c>
      <c r="BM234" s="182" t="s">
        <v>340</v>
      </c>
    </row>
    <row r="235" s="2" customFormat="1">
      <c r="A235" s="37"/>
      <c r="B235" s="38"/>
      <c r="C235" s="37"/>
      <c r="D235" s="184" t="s">
        <v>135</v>
      </c>
      <c r="E235" s="37"/>
      <c r="F235" s="185" t="s">
        <v>341</v>
      </c>
      <c r="G235" s="37"/>
      <c r="H235" s="37"/>
      <c r="I235" s="186"/>
      <c r="J235" s="37"/>
      <c r="K235" s="37"/>
      <c r="L235" s="38"/>
      <c r="M235" s="187"/>
      <c r="N235" s="188"/>
      <c r="O235" s="76"/>
      <c r="P235" s="76"/>
      <c r="Q235" s="76"/>
      <c r="R235" s="76"/>
      <c r="S235" s="76"/>
      <c r="T235" s="7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8" t="s">
        <v>135</v>
      </c>
      <c r="AU235" s="18" t="s">
        <v>87</v>
      </c>
    </row>
    <row r="236" s="2" customFormat="1" ht="24.15" customHeight="1">
      <c r="A236" s="37"/>
      <c r="B236" s="170"/>
      <c r="C236" s="171" t="s">
        <v>342</v>
      </c>
      <c r="D236" s="171" t="s">
        <v>128</v>
      </c>
      <c r="E236" s="172" t="s">
        <v>343</v>
      </c>
      <c r="F236" s="173" t="s">
        <v>344</v>
      </c>
      <c r="G236" s="174" t="s">
        <v>165</v>
      </c>
      <c r="H236" s="175">
        <v>6</v>
      </c>
      <c r="I236" s="176"/>
      <c r="J236" s="177">
        <f>ROUND(I236*H236,2)</f>
        <v>0</v>
      </c>
      <c r="K236" s="173" t="s">
        <v>132</v>
      </c>
      <c r="L236" s="38"/>
      <c r="M236" s="178" t="s">
        <v>1</v>
      </c>
      <c r="N236" s="179" t="s">
        <v>42</v>
      </c>
      <c r="O236" s="76"/>
      <c r="P236" s="180">
        <f>O236*H236</f>
        <v>0</v>
      </c>
      <c r="Q236" s="180">
        <v>0.0035699999999999998</v>
      </c>
      <c r="R236" s="180">
        <f>Q236*H236</f>
        <v>0.021419999999999998</v>
      </c>
      <c r="S236" s="180">
        <v>0</v>
      </c>
      <c r="T236" s="18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2" t="s">
        <v>211</v>
      </c>
      <c r="AT236" s="182" t="s">
        <v>128</v>
      </c>
      <c r="AU236" s="182" t="s">
        <v>87</v>
      </c>
      <c r="AY236" s="18" t="s">
        <v>125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8" t="s">
        <v>85</v>
      </c>
      <c r="BK236" s="183">
        <f>ROUND(I236*H236,2)</f>
        <v>0</v>
      </c>
      <c r="BL236" s="18" t="s">
        <v>211</v>
      </c>
      <c r="BM236" s="182" t="s">
        <v>345</v>
      </c>
    </row>
    <row r="237" s="2" customFormat="1">
      <c r="A237" s="37"/>
      <c r="B237" s="38"/>
      <c r="C237" s="37"/>
      <c r="D237" s="184" t="s">
        <v>135</v>
      </c>
      <c r="E237" s="37"/>
      <c r="F237" s="185" t="s">
        <v>346</v>
      </c>
      <c r="G237" s="37"/>
      <c r="H237" s="37"/>
      <c r="I237" s="186"/>
      <c r="J237" s="37"/>
      <c r="K237" s="37"/>
      <c r="L237" s="38"/>
      <c r="M237" s="187"/>
      <c r="N237" s="188"/>
      <c r="O237" s="76"/>
      <c r="P237" s="76"/>
      <c r="Q237" s="76"/>
      <c r="R237" s="76"/>
      <c r="S237" s="76"/>
      <c r="T237" s="7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135</v>
      </c>
      <c r="AU237" s="18" t="s">
        <v>87</v>
      </c>
    </row>
    <row r="238" s="2" customFormat="1" ht="24.15" customHeight="1">
      <c r="A238" s="37"/>
      <c r="B238" s="170"/>
      <c r="C238" s="171" t="s">
        <v>347</v>
      </c>
      <c r="D238" s="171" t="s">
        <v>128</v>
      </c>
      <c r="E238" s="172" t="s">
        <v>348</v>
      </c>
      <c r="F238" s="173" t="s">
        <v>349</v>
      </c>
      <c r="G238" s="174" t="s">
        <v>217</v>
      </c>
      <c r="H238" s="175">
        <v>72</v>
      </c>
      <c r="I238" s="176"/>
      <c r="J238" s="177">
        <f>ROUND(I238*H238,2)</f>
        <v>0</v>
      </c>
      <c r="K238" s="173" t="s">
        <v>132</v>
      </c>
      <c r="L238" s="38"/>
      <c r="M238" s="178" t="s">
        <v>1</v>
      </c>
      <c r="N238" s="179" t="s">
        <v>42</v>
      </c>
      <c r="O238" s="76"/>
      <c r="P238" s="180">
        <f>O238*H238</f>
        <v>0</v>
      </c>
      <c r="Q238" s="180">
        <v>0.0037699999999999999</v>
      </c>
      <c r="R238" s="180">
        <f>Q238*H238</f>
        <v>0.27144000000000001</v>
      </c>
      <c r="S238" s="180">
        <v>0</v>
      </c>
      <c r="T238" s="18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2" t="s">
        <v>211</v>
      </c>
      <c r="AT238" s="182" t="s">
        <v>128</v>
      </c>
      <c r="AU238" s="182" t="s">
        <v>87</v>
      </c>
      <c r="AY238" s="18" t="s">
        <v>125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8" t="s">
        <v>85</v>
      </c>
      <c r="BK238" s="183">
        <f>ROUND(I238*H238,2)</f>
        <v>0</v>
      </c>
      <c r="BL238" s="18" t="s">
        <v>211</v>
      </c>
      <c r="BM238" s="182" t="s">
        <v>350</v>
      </c>
    </row>
    <row r="239" s="2" customFormat="1">
      <c r="A239" s="37"/>
      <c r="B239" s="38"/>
      <c r="C239" s="37"/>
      <c r="D239" s="184" t="s">
        <v>135</v>
      </c>
      <c r="E239" s="37"/>
      <c r="F239" s="185" t="s">
        <v>351</v>
      </c>
      <c r="G239" s="37"/>
      <c r="H239" s="37"/>
      <c r="I239" s="186"/>
      <c r="J239" s="37"/>
      <c r="K239" s="37"/>
      <c r="L239" s="38"/>
      <c r="M239" s="187"/>
      <c r="N239" s="188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135</v>
      </c>
      <c r="AU239" s="18" t="s">
        <v>87</v>
      </c>
    </row>
    <row r="240" s="2" customFormat="1" ht="24.15" customHeight="1">
      <c r="A240" s="37"/>
      <c r="B240" s="170"/>
      <c r="C240" s="171" t="s">
        <v>352</v>
      </c>
      <c r="D240" s="171" t="s">
        <v>128</v>
      </c>
      <c r="E240" s="172" t="s">
        <v>353</v>
      </c>
      <c r="F240" s="173" t="s">
        <v>354</v>
      </c>
      <c r="G240" s="174" t="s">
        <v>267</v>
      </c>
      <c r="H240" s="222"/>
      <c r="I240" s="176"/>
      <c r="J240" s="177">
        <f>ROUND(I240*H240,2)</f>
        <v>0</v>
      </c>
      <c r="K240" s="173" t="s">
        <v>132</v>
      </c>
      <c r="L240" s="38"/>
      <c r="M240" s="178" t="s">
        <v>1</v>
      </c>
      <c r="N240" s="179" t="s">
        <v>42</v>
      </c>
      <c r="O240" s="76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2" t="s">
        <v>211</v>
      </c>
      <c r="AT240" s="182" t="s">
        <v>128</v>
      </c>
      <c r="AU240" s="182" t="s">
        <v>87</v>
      </c>
      <c r="AY240" s="18" t="s">
        <v>125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8" t="s">
        <v>85</v>
      </c>
      <c r="BK240" s="183">
        <f>ROUND(I240*H240,2)</f>
        <v>0</v>
      </c>
      <c r="BL240" s="18" t="s">
        <v>211</v>
      </c>
      <c r="BM240" s="182" t="s">
        <v>355</v>
      </c>
    </row>
    <row r="241" s="2" customFormat="1">
      <c r="A241" s="37"/>
      <c r="B241" s="38"/>
      <c r="C241" s="37"/>
      <c r="D241" s="184" t="s">
        <v>135</v>
      </c>
      <c r="E241" s="37"/>
      <c r="F241" s="185" t="s">
        <v>356</v>
      </c>
      <c r="G241" s="37"/>
      <c r="H241" s="37"/>
      <c r="I241" s="186"/>
      <c r="J241" s="37"/>
      <c r="K241" s="37"/>
      <c r="L241" s="38"/>
      <c r="M241" s="187"/>
      <c r="N241" s="188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135</v>
      </c>
      <c r="AU241" s="18" t="s">
        <v>87</v>
      </c>
    </row>
    <row r="242" s="12" customFormat="1" ht="22.8" customHeight="1">
      <c r="A242" s="12"/>
      <c r="B242" s="157"/>
      <c r="C242" s="12"/>
      <c r="D242" s="158" t="s">
        <v>76</v>
      </c>
      <c r="E242" s="168" t="s">
        <v>357</v>
      </c>
      <c r="F242" s="168" t="s">
        <v>358</v>
      </c>
      <c r="G242" s="12"/>
      <c r="H242" s="12"/>
      <c r="I242" s="160"/>
      <c r="J242" s="169">
        <f>BK242</f>
        <v>0</v>
      </c>
      <c r="K242" s="12"/>
      <c r="L242" s="157"/>
      <c r="M242" s="162"/>
      <c r="N242" s="163"/>
      <c r="O242" s="163"/>
      <c r="P242" s="164">
        <f>SUM(P243:P257)</f>
        <v>0</v>
      </c>
      <c r="Q242" s="163"/>
      <c r="R242" s="164">
        <f>SUM(R243:R257)</f>
        <v>0.22106369999999997</v>
      </c>
      <c r="S242" s="163"/>
      <c r="T242" s="165">
        <f>SUM(T243:T257)</f>
        <v>7.7502215000000003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58" t="s">
        <v>87</v>
      </c>
      <c r="AT242" s="166" t="s">
        <v>76</v>
      </c>
      <c r="AU242" s="166" t="s">
        <v>85</v>
      </c>
      <c r="AY242" s="158" t="s">
        <v>125</v>
      </c>
      <c r="BK242" s="167">
        <f>SUM(BK243:BK257)</f>
        <v>0</v>
      </c>
    </row>
    <row r="243" s="2" customFormat="1" ht="16.5" customHeight="1">
      <c r="A243" s="37"/>
      <c r="B243" s="170"/>
      <c r="C243" s="171" t="s">
        <v>359</v>
      </c>
      <c r="D243" s="171" t="s">
        <v>128</v>
      </c>
      <c r="E243" s="172" t="s">
        <v>360</v>
      </c>
      <c r="F243" s="173" t="s">
        <v>361</v>
      </c>
      <c r="G243" s="174" t="s">
        <v>131</v>
      </c>
      <c r="H243" s="175">
        <v>131.19999999999999</v>
      </c>
      <c r="I243" s="176"/>
      <c r="J243" s="177">
        <f>ROUND(I243*H243,2)</f>
        <v>0</v>
      </c>
      <c r="K243" s="173" t="s">
        <v>132</v>
      </c>
      <c r="L243" s="38"/>
      <c r="M243" s="178" t="s">
        <v>1</v>
      </c>
      <c r="N243" s="179" t="s">
        <v>42</v>
      </c>
      <c r="O243" s="76"/>
      <c r="P243" s="180">
        <f>O243*H243</f>
        <v>0</v>
      </c>
      <c r="Q243" s="180">
        <v>0</v>
      </c>
      <c r="R243" s="180">
        <f>Q243*H243</f>
        <v>0</v>
      </c>
      <c r="S243" s="180">
        <v>0.0094999999999999998</v>
      </c>
      <c r="T243" s="181">
        <f>S243*H243</f>
        <v>1.2464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2" t="s">
        <v>211</v>
      </c>
      <c r="AT243" s="182" t="s">
        <v>128</v>
      </c>
      <c r="AU243" s="182" t="s">
        <v>87</v>
      </c>
      <c r="AY243" s="18" t="s">
        <v>125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8" t="s">
        <v>85</v>
      </c>
      <c r="BK243" s="183">
        <f>ROUND(I243*H243,2)</f>
        <v>0</v>
      </c>
      <c r="BL243" s="18" t="s">
        <v>211</v>
      </c>
      <c r="BM243" s="182" t="s">
        <v>362</v>
      </c>
    </row>
    <row r="244" s="2" customFormat="1">
      <c r="A244" s="37"/>
      <c r="B244" s="38"/>
      <c r="C244" s="37"/>
      <c r="D244" s="184" t="s">
        <v>135</v>
      </c>
      <c r="E244" s="37"/>
      <c r="F244" s="185" t="s">
        <v>363</v>
      </c>
      <c r="G244" s="37"/>
      <c r="H244" s="37"/>
      <c r="I244" s="186"/>
      <c r="J244" s="37"/>
      <c r="K244" s="37"/>
      <c r="L244" s="38"/>
      <c r="M244" s="187"/>
      <c r="N244" s="188"/>
      <c r="O244" s="76"/>
      <c r="P244" s="76"/>
      <c r="Q244" s="76"/>
      <c r="R244" s="76"/>
      <c r="S244" s="76"/>
      <c r="T244" s="7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8" t="s">
        <v>135</v>
      </c>
      <c r="AU244" s="18" t="s">
        <v>87</v>
      </c>
    </row>
    <row r="245" s="2" customFormat="1" ht="24.15" customHeight="1">
      <c r="A245" s="37"/>
      <c r="B245" s="170"/>
      <c r="C245" s="171" t="s">
        <v>364</v>
      </c>
      <c r="D245" s="171" t="s">
        <v>128</v>
      </c>
      <c r="E245" s="172" t="s">
        <v>365</v>
      </c>
      <c r="F245" s="173" t="s">
        <v>366</v>
      </c>
      <c r="G245" s="174" t="s">
        <v>131</v>
      </c>
      <c r="H245" s="175">
        <v>131.19999999999999</v>
      </c>
      <c r="I245" s="176"/>
      <c r="J245" s="177">
        <f>ROUND(I245*H245,2)</f>
        <v>0</v>
      </c>
      <c r="K245" s="173" t="s">
        <v>132</v>
      </c>
      <c r="L245" s="38"/>
      <c r="M245" s="178" t="s">
        <v>1</v>
      </c>
      <c r="N245" s="179" t="s">
        <v>42</v>
      </c>
      <c r="O245" s="76"/>
      <c r="P245" s="180">
        <f>O245*H245</f>
        <v>0</v>
      </c>
      <c r="Q245" s="180">
        <v>0</v>
      </c>
      <c r="R245" s="180">
        <f>Q245*H245</f>
        <v>0</v>
      </c>
      <c r="S245" s="180">
        <v>0</v>
      </c>
      <c r="T245" s="18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2" t="s">
        <v>211</v>
      </c>
      <c r="AT245" s="182" t="s">
        <v>128</v>
      </c>
      <c r="AU245" s="182" t="s">
        <v>87</v>
      </c>
      <c r="AY245" s="18" t="s">
        <v>125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18" t="s">
        <v>85</v>
      </c>
      <c r="BK245" s="183">
        <f>ROUND(I245*H245,2)</f>
        <v>0</v>
      </c>
      <c r="BL245" s="18" t="s">
        <v>211</v>
      </c>
      <c r="BM245" s="182" t="s">
        <v>367</v>
      </c>
    </row>
    <row r="246" s="2" customFormat="1">
      <c r="A246" s="37"/>
      <c r="B246" s="38"/>
      <c r="C246" s="37"/>
      <c r="D246" s="184" t="s">
        <v>135</v>
      </c>
      <c r="E246" s="37"/>
      <c r="F246" s="185" t="s">
        <v>368</v>
      </c>
      <c r="G246" s="37"/>
      <c r="H246" s="37"/>
      <c r="I246" s="186"/>
      <c r="J246" s="37"/>
      <c r="K246" s="37"/>
      <c r="L246" s="38"/>
      <c r="M246" s="187"/>
      <c r="N246" s="188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135</v>
      </c>
      <c r="AU246" s="18" t="s">
        <v>87</v>
      </c>
    </row>
    <row r="247" s="2" customFormat="1" ht="24.15" customHeight="1">
      <c r="A247" s="37"/>
      <c r="B247" s="170"/>
      <c r="C247" s="171" t="s">
        <v>369</v>
      </c>
      <c r="D247" s="171" t="s">
        <v>128</v>
      </c>
      <c r="E247" s="172" t="s">
        <v>370</v>
      </c>
      <c r="F247" s="173" t="s">
        <v>371</v>
      </c>
      <c r="G247" s="174" t="s">
        <v>131</v>
      </c>
      <c r="H247" s="175">
        <v>1545.9000000000001</v>
      </c>
      <c r="I247" s="176"/>
      <c r="J247" s="177">
        <f>ROUND(I247*H247,2)</f>
        <v>0</v>
      </c>
      <c r="K247" s="173" t="s">
        <v>132</v>
      </c>
      <c r="L247" s="38"/>
      <c r="M247" s="178" t="s">
        <v>1</v>
      </c>
      <c r="N247" s="179" t="s">
        <v>42</v>
      </c>
      <c r="O247" s="76"/>
      <c r="P247" s="180">
        <f>O247*H247</f>
        <v>0</v>
      </c>
      <c r="Q247" s="180">
        <v>0</v>
      </c>
      <c r="R247" s="180">
        <f>Q247*H247</f>
        <v>0</v>
      </c>
      <c r="S247" s="180">
        <v>0.00415</v>
      </c>
      <c r="T247" s="181">
        <f>S247*H247</f>
        <v>6.4154850000000003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2" t="s">
        <v>211</v>
      </c>
      <c r="AT247" s="182" t="s">
        <v>128</v>
      </c>
      <c r="AU247" s="182" t="s">
        <v>87</v>
      </c>
      <c r="AY247" s="18" t="s">
        <v>125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8" t="s">
        <v>85</v>
      </c>
      <c r="BK247" s="183">
        <f>ROUND(I247*H247,2)</f>
        <v>0</v>
      </c>
      <c r="BL247" s="18" t="s">
        <v>211</v>
      </c>
      <c r="BM247" s="182" t="s">
        <v>372</v>
      </c>
    </row>
    <row r="248" s="2" customFormat="1">
      <c r="A248" s="37"/>
      <c r="B248" s="38"/>
      <c r="C248" s="37"/>
      <c r="D248" s="184" t="s">
        <v>135</v>
      </c>
      <c r="E248" s="37"/>
      <c r="F248" s="185" t="s">
        <v>373</v>
      </c>
      <c r="G248" s="37"/>
      <c r="H248" s="37"/>
      <c r="I248" s="186"/>
      <c r="J248" s="37"/>
      <c r="K248" s="37"/>
      <c r="L248" s="38"/>
      <c r="M248" s="187"/>
      <c r="N248" s="188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135</v>
      </c>
      <c r="AU248" s="18" t="s">
        <v>87</v>
      </c>
    </row>
    <row r="249" s="2" customFormat="1" ht="24.15" customHeight="1">
      <c r="A249" s="37"/>
      <c r="B249" s="170"/>
      <c r="C249" s="171" t="s">
        <v>374</v>
      </c>
      <c r="D249" s="171" t="s">
        <v>128</v>
      </c>
      <c r="E249" s="172" t="s">
        <v>375</v>
      </c>
      <c r="F249" s="173" t="s">
        <v>376</v>
      </c>
      <c r="G249" s="174" t="s">
        <v>217</v>
      </c>
      <c r="H249" s="175">
        <v>62.649999999999999</v>
      </c>
      <c r="I249" s="176"/>
      <c r="J249" s="177">
        <f>ROUND(I249*H249,2)</f>
        <v>0</v>
      </c>
      <c r="K249" s="173" t="s">
        <v>132</v>
      </c>
      <c r="L249" s="38"/>
      <c r="M249" s="178" t="s">
        <v>1</v>
      </c>
      <c r="N249" s="179" t="s">
        <v>42</v>
      </c>
      <c r="O249" s="76"/>
      <c r="P249" s="180">
        <f>O249*H249</f>
        <v>0</v>
      </c>
      <c r="Q249" s="180">
        <v>0</v>
      </c>
      <c r="R249" s="180">
        <f>Q249*H249</f>
        <v>0</v>
      </c>
      <c r="S249" s="180">
        <v>0.00141</v>
      </c>
      <c r="T249" s="181">
        <f>S249*H249</f>
        <v>0.088336499999999998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2" t="s">
        <v>211</v>
      </c>
      <c r="AT249" s="182" t="s">
        <v>128</v>
      </c>
      <c r="AU249" s="182" t="s">
        <v>87</v>
      </c>
      <c r="AY249" s="18" t="s">
        <v>125</v>
      </c>
      <c r="BE249" s="183">
        <f>IF(N249="základní",J249,0)</f>
        <v>0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18" t="s">
        <v>85</v>
      </c>
      <c r="BK249" s="183">
        <f>ROUND(I249*H249,2)</f>
        <v>0</v>
      </c>
      <c r="BL249" s="18" t="s">
        <v>211</v>
      </c>
      <c r="BM249" s="182" t="s">
        <v>377</v>
      </c>
    </row>
    <row r="250" s="2" customFormat="1">
      <c r="A250" s="37"/>
      <c r="B250" s="38"/>
      <c r="C250" s="37"/>
      <c r="D250" s="184" t="s">
        <v>135</v>
      </c>
      <c r="E250" s="37"/>
      <c r="F250" s="185" t="s">
        <v>378</v>
      </c>
      <c r="G250" s="37"/>
      <c r="H250" s="37"/>
      <c r="I250" s="186"/>
      <c r="J250" s="37"/>
      <c r="K250" s="37"/>
      <c r="L250" s="38"/>
      <c r="M250" s="187"/>
      <c r="N250" s="188"/>
      <c r="O250" s="76"/>
      <c r="P250" s="76"/>
      <c r="Q250" s="76"/>
      <c r="R250" s="76"/>
      <c r="S250" s="76"/>
      <c r="T250" s="7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8" t="s">
        <v>135</v>
      </c>
      <c r="AU250" s="18" t="s">
        <v>87</v>
      </c>
    </row>
    <row r="251" s="2" customFormat="1" ht="24.15" customHeight="1">
      <c r="A251" s="37"/>
      <c r="B251" s="170"/>
      <c r="C251" s="171" t="s">
        <v>379</v>
      </c>
      <c r="D251" s="171" t="s">
        <v>128</v>
      </c>
      <c r="E251" s="172" t="s">
        <v>380</v>
      </c>
      <c r="F251" s="173" t="s">
        <v>381</v>
      </c>
      <c r="G251" s="174" t="s">
        <v>131</v>
      </c>
      <c r="H251" s="175">
        <v>1545.9000000000001</v>
      </c>
      <c r="I251" s="176"/>
      <c r="J251" s="177">
        <f>ROUND(I251*H251,2)</f>
        <v>0</v>
      </c>
      <c r="K251" s="173" t="s">
        <v>132</v>
      </c>
      <c r="L251" s="38"/>
      <c r="M251" s="178" t="s">
        <v>1</v>
      </c>
      <c r="N251" s="179" t="s">
        <v>42</v>
      </c>
      <c r="O251" s="76"/>
      <c r="P251" s="180">
        <f>O251*H251</f>
        <v>0</v>
      </c>
      <c r="Q251" s="180">
        <v>0</v>
      </c>
      <c r="R251" s="180">
        <f>Q251*H251</f>
        <v>0</v>
      </c>
      <c r="S251" s="180">
        <v>0</v>
      </c>
      <c r="T251" s="18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2" t="s">
        <v>211</v>
      </c>
      <c r="AT251" s="182" t="s">
        <v>128</v>
      </c>
      <c r="AU251" s="182" t="s">
        <v>87</v>
      </c>
      <c r="AY251" s="18" t="s">
        <v>125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8" t="s">
        <v>85</v>
      </c>
      <c r="BK251" s="183">
        <f>ROUND(I251*H251,2)</f>
        <v>0</v>
      </c>
      <c r="BL251" s="18" t="s">
        <v>211</v>
      </c>
      <c r="BM251" s="182" t="s">
        <v>382</v>
      </c>
    </row>
    <row r="252" s="2" customFormat="1">
      <c r="A252" s="37"/>
      <c r="B252" s="38"/>
      <c r="C252" s="37"/>
      <c r="D252" s="184" t="s">
        <v>135</v>
      </c>
      <c r="E252" s="37"/>
      <c r="F252" s="185" t="s">
        <v>383</v>
      </c>
      <c r="G252" s="37"/>
      <c r="H252" s="37"/>
      <c r="I252" s="186"/>
      <c r="J252" s="37"/>
      <c r="K252" s="37"/>
      <c r="L252" s="38"/>
      <c r="M252" s="187"/>
      <c r="N252" s="188"/>
      <c r="O252" s="76"/>
      <c r="P252" s="76"/>
      <c r="Q252" s="76"/>
      <c r="R252" s="76"/>
      <c r="S252" s="76"/>
      <c r="T252" s="7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135</v>
      </c>
      <c r="AU252" s="18" t="s">
        <v>87</v>
      </c>
    </row>
    <row r="253" s="2" customFormat="1" ht="24.15" customHeight="1">
      <c r="A253" s="37"/>
      <c r="B253" s="170"/>
      <c r="C253" s="212" t="s">
        <v>384</v>
      </c>
      <c r="D253" s="212" t="s">
        <v>223</v>
      </c>
      <c r="E253" s="213" t="s">
        <v>385</v>
      </c>
      <c r="F253" s="214" t="s">
        <v>386</v>
      </c>
      <c r="G253" s="215" t="s">
        <v>131</v>
      </c>
      <c r="H253" s="216">
        <v>1700.49</v>
      </c>
      <c r="I253" s="217"/>
      <c r="J253" s="218">
        <f>ROUND(I253*H253,2)</f>
        <v>0</v>
      </c>
      <c r="K253" s="214" t="s">
        <v>132</v>
      </c>
      <c r="L253" s="219"/>
      <c r="M253" s="220" t="s">
        <v>1</v>
      </c>
      <c r="N253" s="221" t="s">
        <v>42</v>
      </c>
      <c r="O253" s="76"/>
      <c r="P253" s="180">
        <f>O253*H253</f>
        <v>0</v>
      </c>
      <c r="Q253" s="180">
        <v>0.00012999999999999999</v>
      </c>
      <c r="R253" s="180">
        <f>Q253*H253</f>
        <v>0.22106369999999997</v>
      </c>
      <c r="S253" s="180">
        <v>0</v>
      </c>
      <c r="T253" s="18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2" t="s">
        <v>227</v>
      </c>
      <c r="AT253" s="182" t="s">
        <v>223</v>
      </c>
      <c r="AU253" s="182" t="s">
        <v>87</v>
      </c>
      <c r="AY253" s="18" t="s">
        <v>125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8" t="s">
        <v>85</v>
      </c>
      <c r="BK253" s="183">
        <f>ROUND(I253*H253,2)</f>
        <v>0</v>
      </c>
      <c r="BL253" s="18" t="s">
        <v>211</v>
      </c>
      <c r="BM253" s="182" t="s">
        <v>387</v>
      </c>
    </row>
    <row r="254" s="2" customFormat="1">
      <c r="A254" s="37"/>
      <c r="B254" s="38"/>
      <c r="C254" s="37"/>
      <c r="D254" s="184" t="s">
        <v>135</v>
      </c>
      <c r="E254" s="37"/>
      <c r="F254" s="185" t="s">
        <v>386</v>
      </c>
      <c r="G254" s="37"/>
      <c r="H254" s="37"/>
      <c r="I254" s="186"/>
      <c r="J254" s="37"/>
      <c r="K254" s="37"/>
      <c r="L254" s="38"/>
      <c r="M254" s="187"/>
      <c r="N254" s="188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135</v>
      </c>
      <c r="AU254" s="18" t="s">
        <v>87</v>
      </c>
    </row>
    <row r="255" s="13" customFormat="1">
      <c r="A255" s="13"/>
      <c r="B255" s="189"/>
      <c r="C255" s="13"/>
      <c r="D255" s="184" t="s">
        <v>137</v>
      </c>
      <c r="E255" s="13"/>
      <c r="F255" s="191" t="s">
        <v>388</v>
      </c>
      <c r="G255" s="13"/>
      <c r="H255" s="192">
        <v>1700.49</v>
      </c>
      <c r="I255" s="193"/>
      <c r="J255" s="13"/>
      <c r="K255" s="13"/>
      <c r="L255" s="189"/>
      <c r="M255" s="194"/>
      <c r="N255" s="195"/>
      <c r="O255" s="195"/>
      <c r="P255" s="195"/>
      <c r="Q255" s="195"/>
      <c r="R255" s="195"/>
      <c r="S255" s="195"/>
      <c r="T255" s="19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0" t="s">
        <v>137</v>
      </c>
      <c r="AU255" s="190" t="s">
        <v>87</v>
      </c>
      <c r="AV255" s="13" t="s">
        <v>87</v>
      </c>
      <c r="AW255" s="13" t="s">
        <v>3</v>
      </c>
      <c r="AX255" s="13" t="s">
        <v>85</v>
      </c>
      <c r="AY255" s="190" t="s">
        <v>125</v>
      </c>
    </row>
    <row r="256" s="2" customFormat="1" ht="24.15" customHeight="1">
      <c r="A256" s="37"/>
      <c r="B256" s="170"/>
      <c r="C256" s="171" t="s">
        <v>389</v>
      </c>
      <c r="D256" s="171" t="s">
        <v>128</v>
      </c>
      <c r="E256" s="172" t="s">
        <v>390</v>
      </c>
      <c r="F256" s="173" t="s">
        <v>391</v>
      </c>
      <c r="G256" s="174" t="s">
        <v>267</v>
      </c>
      <c r="H256" s="222"/>
      <c r="I256" s="176"/>
      <c r="J256" s="177">
        <f>ROUND(I256*H256,2)</f>
        <v>0</v>
      </c>
      <c r="K256" s="173" t="s">
        <v>132</v>
      </c>
      <c r="L256" s="38"/>
      <c r="M256" s="178" t="s">
        <v>1</v>
      </c>
      <c r="N256" s="179" t="s">
        <v>42</v>
      </c>
      <c r="O256" s="76"/>
      <c r="P256" s="180">
        <f>O256*H256</f>
        <v>0</v>
      </c>
      <c r="Q256" s="180">
        <v>0</v>
      </c>
      <c r="R256" s="180">
        <f>Q256*H256</f>
        <v>0</v>
      </c>
      <c r="S256" s="180">
        <v>0</v>
      </c>
      <c r="T256" s="18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2" t="s">
        <v>211</v>
      </c>
      <c r="AT256" s="182" t="s">
        <v>128</v>
      </c>
      <c r="AU256" s="182" t="s">
        <v>87</v>
      </c>
      <c r="AY256" s="18" t="s">
        <v>125</v>
      </c>
      <c r="BE256" s="183">
        <f>IF(N256="základní",J256,0)</f>
        <v>0</v>
      </c>
      <c r="BF256" s="183">
        <f>IF(N256="snížená",J256,0)</f>
        <v>0</v>
      </c>
      <c r="BG256" s="183">
        <f>IF(N256="zákl. přenesená",J256,0)</f>
        <v>0</v>
      </c>
      <c r="BH256" s="183">
        <f>IF(N256="sníž. přenesená",J256,0)</f>
        <v>0</v>
      </c>
      <c r="BI256" s="183">
        <f>IF(N256="nulová",J256,0)</f>
        <v>0</v>
      </c>
      <c r="BJ256" s="18" t="s">
        <v>85</v>
      </c>
      <c r="BK256" s="183">
        <f>ROUND(I256*H256,2)</f>
        <v>0</v>
      </c>
      <c r="BL256" s="18" t="s">
        <v>211</v>
      </c>
      <c r="BM256" s="182" t="s">
        <v>392</v>
      </c>
    </row>
    <row r="257" s="2" customFormat="1">
      <c r="A257" s="37"/>
      <c r="B257" s="38"/>
      <c r="C257" s="37"/>
      <c r="D257" s="184" t="s">
        <v>135</v>
      </c>
      <c r="E257" s="37"/>
      <c r="F257" s="185" t="s">
        <v>393</v>
      </c>
      <c r="G257" s="37"/>
      <c r="H257" s="37"/>
      <c r="I257" s="186"/>
      <c r="J257" s="37"/>
      <c r="K257" s="37"/>
      <c r="L257" s="38"/>
      <c r="M257" s="187"/>
      <c r="N257" s="188"/>
      <c r="O257" s="76"/>
      <c r="P257" s="76"/>
      <c r="Q257" s="76"/>
      <c r="R257" s="76"/>
      <c r="S257" s="76"/>
      <c r="T257" s="7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135</v>
      </c>
      <c r="AU257" s="18" t="s">
        <v>87</v>
      </c>
    </row>
    <row r="258" s="12" customFormat="1" ht="22.8" customHeight="1">
      <c r="A258" s="12"/>
      <c r="B258" s="157"/>
      <c r="C258" s="12"/>
      <c r="D258" s="158" t="s">
        <v>76</v>
      </c>
      <c r="E258" s="168" t="s">
        <v>394</v>
      </c>
      <c r="F258" s="168" t="s">
        <v>395</v>
      </c>
      <c r="G258" s="12"/>
      <c r="H258" s="12"/>
      <c r="I258" s="160"/>
      <c r="J258" s="169">
        <f>BK258</f>
        <v>0</v>
      </c>
      <c r="K258" s="12"/>
      <c r="L258" s="157"/>
      <c r="M258" s="162"/>
      <c r="N258" s="163"/>
      <c r="O258" s="163"/>
      <c r="P258" s="164">
        <f>SUM(P259:P265)</f>
        <v>0</v>
      </c>
      <c r="Q258" s="163"/>
      <c r="R258" s="164">
        <f>SUM(R259:R265)</f>
        <v>11.187092700000001</v>
      </c>
      <c r="S258" s="163"/>
      <c r="T258" s="165">
        <f>SUM(T259:T265)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58" t="s">
        <v>87</v>
      </c>
      <c r="AT258" s="166" t="s">
        <v>76</v>
      </c>
      <c r="AU258" s="166" t="s">
        <v>85</v>
      </c>
      <c r="AY258" s="158" t="s">
        <v>125</v>
      </c>
      <c r="BK258" s="167">
        <f>SUM(BK259:BK265)</f>
        <v>0</v>
      </c>
    </row>
    <row r="259" s="2" customFormat="1" ht="16.5" customHeight="1">
      <c r="A259" s="37"/>
      <c r="B259" s="170"/>
      <c r="C259" s="171" t="s">
        <v>396</v>
      </c>
      <c r="D259" s="171" t="s">
        <v>128</v>
      </c>
      <c r="E259" s="172" t="s">
        <v>397</v>
      </c>
      <c r="F259" s="173" t="s">
        <v>398</v>
      </c>
      <c r="G259" s="174" t="s">
        <v>131</v>
      </c>
      <c r="H259" s="175">
        <v>1545.9000000000001</v>
      </c>
      <c r="I259" s="176"/>
      <c r="J259" s="177">
        <f>ROUND(I259*H259,2)</f>
        <v>0</v>
      </c>
      <c r="K259" s="173" t="s">
        <v>132</v>
      </c>
      <c r="L259" s="38"/>
      <c r="M259" s="178" t="s">
        <v>1</v>
      </c>
      <c r="N259" s="179" t="s">
        <v>42</v>
      </c>
      <c r="O259" s="76"/>
      <c r="P259" s="180">
        <f>O259*H259</f>
        <v>0</v>
      </c>
      <c r="Q259" s="180">
        <v>0.00027999999999999998</v>
      </c>
      <c r="R259" s="180">
        <f>Q259*H259</f>
        <v>0.43285200000000001</v>
      </c>
      <c r="S259" s="180">
        <v>0</v>
      </c>
      <c r="T259" s="18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2" t="s">
        <v>211</v>
      </c>
      <c r="AT259" s="182" t="s">
        <v>128</v>
      </c>
      <c r="AU259" s="182" t="s">
        <v>87</v>
      </c>
      <c r="AY259" s="18" t="s">
        <v>125</v>
      </c>
      <c r="BE259" s="183">
        <f>IF(N259="základní",J259,0)</f>
        <v>0</v>
      </c>
      <c r="BF259" s="183">
        <f>IF(N259="snížená",J259,0)</f>
        <v>0</v>
      </c>
      <c r="BG259" s="183">
        <f>IF(N259="zákl. přenesená",J259,0)</f>
        <v>0</v>
      </c>
      <c r="BH259" s="183">
        <f>IF(N259="sníž. přenesená",J259,0)</f>
        <v>0</v>
      </c>
      <c r="BI259" s="183">
        <f>IF(N259="nulová",J259,0)</f>
        <v>0</v>
      </c>
      <c r="BJ259" s="18" t="s">
        <v>85</v>
      </c>
      <c r="BK259" s="183">
        <f>ROUND(I259*H259,2)</f>
        <v>0</v>
      </c>
      <c r="BL259" s="18" t="s">
        <v>211</v>
      </c>
      <c r="BM259" s="182" t="s">
        <v>399</v>
      </c>
    </row>
    <row r="260" s="2" customFormat="1">
      <c r="A260" s="37"/>
      <c r="B260" s="38"/>
      <c r="C260" s="37"/>
      <c r="D260" s="184" t="s">
        <v>135</v>
      </c>
      <c r="E260" s="37"/>
      <c r="F260" s="185" t="s">
        <v>400</v>
      </c>
      <c r="G260" s="37"/>
      <c r="H260" s="37"/>
      <c r="I260" s="186"/>
      <c r="J260" s="37"/>
      <c r="K260" s="37"/>
      <c r="L260" s="38"/>
      <c r="M260" s="187"/>
      <c r="N260" s="188"/>
      <c r="O260" s="76"/>
      <c r="P260" s="76"/>
      <c r="Q260" s="76"/>
      <c r="R260" s="76"/>
      <c r="S260" s="76"/>
      <c r="T260" s="7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135</v>
      </c>
      <c r="AU260" s="18" t="s">
        <v>87</v>
      </c>
    </row>
    <row r="261" s="2" customFormat="1" ht="16.5" customHeight="1">
      <c r="A261" s="37"/>
      <c r="B261" s="170"/>
      <c r="C261" s="212" t="s">
        <v>401</v>
      </c>
      <c r="D261" s="212" t="s">
        <v>223</v>
      </c>
      <c r="E261" s="213" t="s">
        <v>402</v>
      </c>
      <c r="F261" s="214" t="s">
        <v>403</v>
      </c>
      <c r="G261" s="215" t="s">
        <v>131</v>
      </c>
      <c r="H261" s="216">
        <v>1751.5050000000001</v>
      </c>
      <c r="I261" s="217"/>
      <c r="J261" s="218">
        <f>ROUND(I261*H261,2)</f>
        <v>0</v>
      </c>
      <c r="K261" s="214" t="s">
        <v>132</v>
      </c>
      <c r="L261" s="219"/>
      <c r="M261" s="220" t="s">
        <v>1</v>
      </c>
      <c r="N261" s="221" t="s">
        <v>42</v>
      </c>
      <c r="O261" s="76"/>
      <c r="P261" s="180">
        <f>O261*H261</f>
        <v>0</v>
      </c>
      <c r="Q261" s="180">
        <v>0.0061399999999999996</v>
      </c>
      <c r="R261" s="180">
        <f>Q261*H261</f>
        <v>10.7542407</v>
      </c>
      <c r="S261" s="180">
        <v>0</v>
      </c>
      <c r="T261" s="18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2" t="s">
        <v>227</v>
      </c>
      <c r="AT261" s="182" t="s">
        <v>223</v>
      </c>
      <c r="AU261" s="182" t="s">
        <v>87</v>
      </c>
      <c r="AY261" s="18" t="s">
        <v>125</v>
      </c>
      <c r="BE261" s="183">
        <f>IF(N261="základní",J261,0)</f>
        <v>0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18" t="s">
        <v>85</v>
      </c>
      <c r="BK261" s="183">
        <f>ROUND(I261*H261,2)</f>
        <v>0</v>
      </c>
      <c r="BL261" s="18" t="s">
        <v>211</v>
      </c>
      <c r="BM261" s="182" t="s">
        <v>404</v>
      </c>
    </row>
    <row r="262" s="2" customFormat="1">
      <c r="A262" s="37"/>
      <c r="B262" s="38"/>
      <c r="C262" s="37"/>
      <c r="D262" s="184" t="s">
        <v>135</v>
      </c>
      <c r="E262" s="37"/>
      <c r="F262" s="185" t="s">
        <v>403</v>
      </c>
      <c r="G262" s="37"/>
      <c r="H262" s="37"/>
      <c r="I262" s="186"/>
      <c r="J262" s="37"/>
      <c r="K262" s="37"/>
      <c r="L262" s="38"/>
      <c r="M262" s="187"/>
      <c r="N262" s="188"/>
      <c r="O262" s="76"/>
      <c r="P262" s="76"/>
      <c r="Q262" s="76"/>
      <c r="R262" s="76"/>
      <c r="S262" s="76"/>
      <c r="T262" s="7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8" t="s">
        <v>135</v>
      </c>
      <c r="AU262" s="18" t="s">
        <v>87</v>
      </c>
    </row>
    <row r="263" s="13" customFormat="1">
      <c r="A263" s="13"/>
      <c r="B263" s="189"/>
      <c r="C263" s="13"/>
      <c r="D263" s="184" t="s">
        <v>137</v>
      </c>
      <c r="E263" s="13"/>
      <c r="F263" s="191" t="s">
        <v>405</v>
      </c>
      <c r="G263" s="13"/>
      <c r="H263" s="192">
        <v>1751.5050000000001</v>
      </c>
      <c r="I263" s="193"/>
      <c r="J263" s="13"/>
      <c r="K263" s="13"/>
      <c r="L263" s="189"/>
      <c r="M263" s="194"/>
      <c r="N263" s="195"/>
      <c r="O263" s="195"/>
      <c r="P263" s="195"/>
      <c r="Q263" s="195"/>
      <c r="R263" s="195"/>
      <c r="S263" s="195"/>
      <c r="T263" s="19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0" t="s">
        <v>137</v>
      </c>
      <c r="AU263" s="190" t="s">
        <v>87</v>
      </c>
      <c r="AV263" s="13" t="s">
        <v>87</v>
      </c>
      <c r="AW263" s="13" t="s">
        <v>3</v>
      </c>
      <c r="AX263" s="13" t="s">
        <v>85</v>
      </c>
      <c r="AY263" s="190" t="s">
        <v>125</v>
      </c>
    </row>
    <row r="264" s="2" customFormat="1" ht="24.15" customHeight="1">
      <c r="A264" s="37"/>
      <c r="B264" s="170"/>
      <c r="C264" s="171" t="s">
        <v>406</v>
      </c>
      <c r="D264" s="171" t="s">
        <v>128</v>
      </c>
      <c r="E264" s="172" t="s">
        <v>407</v>
      </c>
      <c r="F264" s="173" t="s">
        <v>408</v>
      </c>
      <c r="G264" s="174" t="s">
        <v>267</v>
      </c>
      <c r="H264" s="222"/>
      <c r="I264" s="176"/>
      <c r="J264" s="177">
        <f>ROUND(I264*H264,2)</f>
        <v>0</v>
      </c>
      <c r="K264" s="173" t="s">
        <v>132</v>
      </c>
      <c r="L264" s="38"/>
      <c r="M264" s="178" t="s">
        <v>1</v>
      </c>
      <c r="N264" s="179" t="s">
        <v>42</v>
      </c>
      <c r="O264" s="76"/>
      <c r="P264" s="180">
        <f>O264*H264</f>
        <v>0</v>
      </c>
      <c r="Q264" s="180">
        <v>0</v>
      </c>
      <c r="R264" s="180">
        <f>Q264*H264</f>
        <v>0</v>
      </c>
      <c r="S264" s="180">
        <v>0</v>
      </c>
      <c r="T264" s="181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2" t="s">
        <v>211</v>
      </c>
      <c r="AT264" s="182" t="s">
        <v>128</v>
      </c>
      <c r="AU264" s="182" t="s">
        <v>87</v>
      </c>
      <c r="AY264" s="18" t="s">
        <v>125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18" t="s">
        <v>85</v>
      </c>
      <c r="BK264" s="183">
        <f>ROUND(I264*H264,2)</f>
        <v>0</v>
      </c>
      <c r="BL264" s="18" t="s">
        <v>211</v>
      </c>
      <c r="BM264" s="182" t="s">
        <v>409</v>
      </c>
    </row>
    <row r="265" s="2" customFormat="1">
      <c r="A265" s="37"/>
      <c r="B265" s="38"/>
      <c r="C265" s="37"/>
      <c r="D265" s="184" t="s">
        <v>135</v>
      </c>
      <c r="E265" s="37"/>
      <c r="F265" s="185" t="s">
        <v>410</v>
      </c>
      <c r="G265" s="37"/>
      <c r="H265" s="37"/>
      <c r="I265" s="186"/>
      <c r="J265" s="37"/>
      <c r="K265" s="37"/>
      <c r="L265" s="38"/>
      <c r="M265" s="187"/>
      <c r="N265" s="188"/>
      <c r="O265" s="76"/>
      <c r="P265" s="76"/>
      <c r="Q265" s="76"/>
      <c r="R265" s="76"/>
      <c r="S265" s="76"/>
      <c r="T265" s="7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8" t="s">
        <v>135</v>
      </c>
      <c r="AU265" s="18" t="s">
        <v>87</v>
      </c>
    </row>
    <row r="266" s="12" customFormat="1" ht="25.92" customHeight="1">
      <c r="A266" s="12"/>
      <c r="B266" s="157"/>
      <c r="C266" s="12"/>
      <c r="D266" s="158" t="s">
        <v>76</v>
      </c>
      <c r="E266" s="159" t="s">
        <v>411</v>
      </c>
      <c r="F266" s="159" t="s">
        <v>412</v>
      </c>
      <c r="G266" s="12"/>
      <c r="H266" s="12"/>
      <c r="I266" s="160"/>
      <c r="J266" s="161">
        <f>BK266</f>
        <v>0</v>
      </c>
      <c r="K266" s="12"/>
      <c r="L266" s="157"/>
      <c r="M266" s="162"/>
      <c r="N266" s="163"/>
      <c r="O266" s="163"/>
      <c r="P266" s="164">
        <f>P267+P270</f>
        <v>0</v>
      </c>
      <c r="Q266" s="163"/>
      <c r="R266" s="164">
        <f>R267+R270</f>
        <v>0</v>
      </c>
      <c r="S266" s="163"/>
      <c r="T266" s="165">
        <f>T267+T270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58" t="s">
        <v>157</v>
      </c>
      <c r="AT266" s="166" t="s">
        <v>76</v>
      </c>
      <c r="AU266" s="166" t="s">
        <v>77</v>
      </c>
      <c r="AY266" s="158" t="s">
        <v>125</v>
      </c>
      <c r="BK266" s="167">
        <f>BK267+BK270</f>
        <v>0</v>
      </c>
    </row>
    <row r="267" s="12" customFormat="1" ht="22.8" customHeight="1">
      <c r="A267" s="12"/>
      <c r="B267" s="157"/>
      <c r="C267" s="12"/>
      <c r="D267" s="158" t="s">
        <v>76</v>
      </c>
      <c r="E267" s="168" t="s">
        <v>413</v>
      </c>
      <c r="F267" s="168" t="s">
        <v>414</v>
      </c>
      <c r="G267" s="12"/>
      <c r="H267" s="12"/>
      <c r="I267" s="160"/>
      <c r="J267" s="169">
        <f>BK267</f>
        <v>0</v>
      </c>
      <c r="K267" s="12"/>
      <c r="L267" s="157"/>
      <c r="M267" s="162"/>
      <c r="N267" s="163"/>
      <c r="O267" s="163"/>
      <c r="P267" s="164">
        <f>SUM(P268:P269)</f>
        <v>0</v>
      </c>
      <c r="Q267" s="163"/>
      <c r="R267" s="164">
        <f>SUM(R268:R269)</f>
        <v>0</v>
      </c>
      <c r="S267" s="163"/>
      <c r="T267" s="165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58" t="s">
        <v>157</v>
      </c>
      <c r="AT267" s="166" t="s">
        <v>76</v>
      </c>
      <c r="AU267" s="166" t="s">
        <v>85</v>
      </c>
      <c r="AY267" s="158" t="s">
        <v>125</v>
      </c>
      <c r="BK267" s="167">
        <f>SUM(BK268:BK269)</f>
        <v>0</v>
      </c>
    </row>
    <row r="268" s="2" customFormat="1" ht="16.5" customHeight="1">
      <c r="A268" s="37"/>
      <c r="B268" s="170"/>
      <c r="C268" s="171" t="s">
        <v>415</v>
      </c>
      <c r="D268" s="171" t="s">
        <v>128</v>
      </c>
      <c r="E268" s="172" t="s">
        <v>416</v>
      </c>
      <c r="F268" s="173" t="s">
        <v>414</v>
      </c>
      <c r="G268" s="174" t="s">
        <v>417</v>
      </c>
      <c r="H268" s="175">
        <v>1</v>
      </c>
      <c r="I268" s="176"/>
      <c r="J268" s="177">
        <f>ROUND(I268*H268,2)</f>
        <v>0</v>
      </c>
      <c r="K268" s="173" t="s">
        <v>132</v>
      </c>
      <c r="L268" s="38"/>
      <c r="M268" s="178" t="s">
        <v>1</v>
      </c>
      <c r="N268" s="179" t="s">
        <v>42</v>
      </c>
      <c r="O268" s="76"/>
      <c r="P268" s="180">
        <f>O268*H268</f>
        <v>0</v>
      </c>
      <c r="Q268" s="180">
        <v>0</v>
      </c>
      <c r="R268" s="180">
        <f>Q268*H268</f>
        <v>0</v>
      </c>
      <c r="S268" s="180">
        <v>0</v>
      </c>
      <c r="T268" s="18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2" t="s">
        <v>418</v>
      </c>
      <c r="AT268" s="182" t="s">
        <v>128</v>
      </c>
      <c r="AU268" s="182" t="s">
        <v>87</v>
      </c>
      <c r="AY268" s="18" t="s">
        <v>125</v>
      </c>
      <c r="BE268" s="183">
        <f>IF(N268="základní",J268,0)</f>
        <v>0</v>
      </c>
      <c r="BF268" s="183">
        <f>IF(N268="snížená",J268,0)</f>
        <v>0</v>
      </c>
      <c r="BG268" s="183">
        <f>IF(N268="zákl. přenesená",J268,0)</f>
        <v>0</v>
      </c>
      <c r="BH268" s="183">
        <f>IF(N268="sníž. přenesená",J268,0)</f>
        <v>0</v>
      </c>
      <c r="BI268" s="183">
        <f>IF(N268="nulová",J268,0)</f>
        <v>0</v>
      </c>
      <c r="BJ268" s="18" t="s">
        <v>85</v>
      </c>
      <c r="BK268" s="183">
        <f>ROUND(I268*H268,2)</f>
        <v>0</v>
      </c>
      <c r="BL268" s="18" t="s">
        <v>418</v>
      </c>
      <c r="BM268" s="182" t="s">
        <v>419</v>
      </c>
    </row>
    <row r="269" s="2" customFormat="1">
      <c r="A269" s="37"/>
      <c r="B269" s="38"/>
      <c r="C269" s="37"/>
      <c r="D269" s="184" t="s">
        <v>135</v>
      </c>
      <c r="E269" s="37"/>
      <c r="F269" s="185" t="s">
        <v>414</v>
      </c>
      <c r="G269" s="37"/>
      <c r="H269" s="37"/>
      <c r="I269" s="186"/>
      <c r="J269" s="37"/>
      <c r="K269" s="37"/>
      <c r="L269" s="38"/>
      <c r="M269" s="187"/>
      <c r="N269" s="188"/>
      <c r="O269" s="76"/>
      <c r="P269" s="76"/>
      <c r="Q269" s="76"/>
      <c r="R269" s="76"/>
      <c r="S269" s="76"/>
      <c r="T269" s="7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8" t="s">
        <v>135</v>
      </c>
      <c r="AU269" s="18" t="s">
        <v>87</v>
      </c>
    </row>
    <row r="270" s="12" customFormat="1" ht="22.8" customHeight="1">
      <c r="A270" s="12"/>
      <c r="B270" s="157"/>
      <c r="C270" s="12"/>
      <c r="D270" s="158" t="s">
        <v>76</v>
      </c>
      <c r="E270" s="168" t="s">
        <v>420</v>
      </c>
      <c r="F270" s="168" t="s">
        <v>421</v>
      </c>
      <c r="G270" s="12"/>
      <c r="H270" s="12"/>
      <c r="I270" s="160"/>
      <c r="J270" s="169">
        <f>BK270</f>
        <v>0</v>
      </c>
      <c r="K270" s="12"/>
      <c r="L270" s="157"/>
      <c r="M270" s="162"/>
      <c r="N270" s="163"/>
      <c r="O270" s="163"/>
      <c r="P270" s="164">
        <f>SUM(P271:P272)</f>
        <v>0</v>
      </c>
      <c r="Q270" s="163"/>
      <c r="R270" s="164">
        <f>SUM(R271:R272)</f>
        <v>0</v>
      </c>
      <c r="S270" s="163"/>
      <c r="T270" s="165">
        <f>SUM(T271:T272)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58" t="s">
        <v>157</v>
      </c>
      <c r="AT270" s="166" t="s">
        <v>76</v>
      </c>
      <c r="AU270" s="166" t="s">
        <v>85</v>
      </c>
      <c r="AY270" s="158" t="s">
        <v>125</v>
      </c>
      <c r="BK270" s="167">
        <f>SUM(BK271:BK272)</f>
        <v>0</v>
      </c>
    </row>
    <row r="271" s="2" customFormat="1" ht="16.5" customHeight="1">
      <c r="A271" s="37"/>
      <c r="B271" s="170"/>
      <c r="C271" s="171" t="s">
        <v>422</v>
      </c>
      <c r="D271" s="171" t="s">
        <v>128</v>
      </c>
      <c r="E271" s="172" t="s">
        <v>423</v>
      </c>
      <c r="F271" s="173" t="s">
        <v>421</v>
      </c>
      <c r="G271" s="174" t="s">
        <v>417</v>
      </c>
      <c r="H271" s="175">
        <v>1</v>
      </c>
      <c r="I271" s="176"/>
      <c r="J271" s="177">
        <f>ROUND(I271*H271,2)</f>
        <v>0</v>
      </c>
      <c r="K271" s="173" t="s">
        <v>132</v>
      </c>
      <c r="L271" s="38"/>
      <c r="M271" s="178" t="s">
        <v>1</v>
      </c>
      <c r="N271" s="179" t="s">
        <v>42</v>
      </c>
      <c r="O271" s="76"/>
      <c r="P271" s="180">
        <f>O271*H271</f>
        <v>0</v>
      </c>
      <c r="Q271" s="180">
        <v>0</v>
      </c>
      <c r="R271" s="180">
        <f>Q271*H271</f>
        <v>0</v>
      </c>
      <c r="S271" s="180">
        <v>0</v>
      </c>
      <c r="T271" s="181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2" t="s">
        <v>418</v>
      </c>
      <c r="AT271" s="182" t="s">
        <v>128</v>
      </c>
      <c r="AU271" s="182" t="s">
        <v>87</v>
      </c>
      <c r="AY271" s="18" t="s">
        <v>125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8" t="s">
        <v>85</v>
      </c>
      <c r="BK271" s="183">
        <f>ROUND(I271*H271,2)</f>
        <v>0</v>
      </c>
      <c r="BL271" s="18" t="s">
        <v>418</v>
      </c>
      <c r="BM271" s="182" t="s">
        <v>424</v>
      </c>
    </row>
    <row r="272" s="2" customFormat="1">
      <c r="A272" s="37"/>
      <c r="B272" s="38"/>
      <c r="C272" s="37"/>
      <c r="D272" s="184" t="s">
        <v>135</v>
      </c>
      <c r="E272" s="37"/>
      <c r="F272" s="185" t="s">
        <v>421</v>
      </c>
      <c r="G272" s="37"/>
      <c r="H272" s="37"/>
      <c r="I272" s="186"/>
      <c r="J272" s="37"/>
      <c r="K272" s="37"/>
      <c r="L272" s="38"/>
      <c r="M272" s="223"/>
      <c r="N272" s="224"/>
      <c r="O272" s="225"/>
      <c r="P272" s="225"/>
      <c r="Q272" s="225"/>
      <c r="R272" s="225"/>
      <c r="S272" s="225"/>
      <c r="T272" s="226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8" t="s">
        <v>135</v>
      </c>
      <c r="AU272" s="18" t="s">
        <v>87</v>
      </c>
    </row>
    <row r="273" s="2" customFormat="1" ht="6.96" customHeight="1">
      <c r="A273" s="37"/>
      <c r="B273" s="59"/>
      <c r="C273" s="60"/>
      <c r="D273" s="60"/>
      <c r="E273" s="60"/>
      <c r="F273" s="60"/>
      <c r="G273" s="60"/>
      <c r="H273" s="60"/>
      <c r="I273" s="60"/>
      <c r="J273" s="60"/>
      <c r="K273" s="60"/>
      <c r="L273" s="38"/>
      <c r="M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</row>
  </sheetData>
  <autoFilter ref="C126:K27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="1" customFormat="1" ht="24.96" customHeight="1">
      <c r="B4" s="21"/>
      <c r="D4" s="22" t="s">
        <v>91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0" t="str">
        <f>'Rekapitulace stavby'!K6</f>
        <v>UDRŽOVACÍ PRÁCE - VÝMĚNA STŘEŠNÍ KRYTINY NA OBJEKTU MĚSTSKÁ HABROVÁ 1557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92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425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31. 1. 2023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26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25</v>
      </c>
      <c r="J20" s="26" t="s">
        <v>32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33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35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ROUND(J119,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ROUND((SUM(BE119:BE173)),  2)</f>
        <v>0</v>
      </c>
      <c r="G33" s="37"/>
      <c r="H33" s="37"/>
      <c r="I33" s="127">
        <v>0.20999999999999999</v>
      </c>
      <c r="J33" s="126">
        <f>ROUND(((SUM(BE119:BE173))*I33),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ROUND((SUM(BF119:BF173)),  2)</f>
        <v>0</v>
      </c>
      <c r="G34" s="37"/>
      <c r="H34" s="37"/>
      <c r="I34" s="127">
        <v>0.14999999999999999</v>
      </c>
      <c r="J34" s="126">
        <f>ROUND(((SUM(BF119:BF173))*I34),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ROUND((SUM(BG119:BG173)),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ROUND((SUM(BH119:BH173)),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ROUND((SUM(BI119:BI173)),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0" t="str">
        <f>E7</f>
        <v>UDRŽOVACÍ PRÁCE - VÝMĚNA STŘEŠNÍ KRYTINY NA OBJEKTU MĚSTSKÁ HABROVÁ 1557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02 - Hromosvod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31. 1. 2023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Rychnov nad Kněžnou</v>
      </c>
      <c r="G91" s="37"/>
      <c r="H91" s="37"/>
      <c r="I91" s="31" t="s">
        <v>31</v>
      </c>
      <c r="J91" s="35" t="str">
        <f>E21</f>
        <v>IRBOS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35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95</v>
      </c>
      <c r="D94" s="128"/>
      <c r="E94" s="128"/>
      <c r="F94" s="128"/>
      <c r="G94" s="128"/>
      <c r="H94" s="128"/>
      <c r="I94" s="128"/>
      <c r="J94" s="137" t="s">
        <v>96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97</v>
      </c>
      <c r="D96" s="37"/>
      <c r="E96" s="37"/>
      <c r="F96" s="37"/>
      <c r="G96" s="37"/>
      <c r="H96" s="37"/>
      <c r="I96" s="37"/>
      <c r="J96" s="95">
        <f>J119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98</v>
      </c>
    </row>
    <row r="97" s="9" customFormat="1" ht="24.96" customHeight="1">
      <c r="A97" s="9"/>
      <c r="B97" s="139"/>
      <c r="C97" s="9"/>
      <c r="D97" s="140" t="s">
        <v>426</v>
      </c>
      <c r="E97" s="141"/>
      <c r="F97" s="141"/>
      <c r="G97" s="141"/>
      <c r="H97" s="141"/>
      <c r="I97" s="141"/>
      <c r="J97" s="142">
        <f>J120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427</v>
      </c>
      <c r="E98" s="145"/>
      <c r="F98" s="145"/>
      <c r="G98" s="145"/>
      <c r="H98" s="145"/>
      <c r="I98" s="145"/>
      <c r="J98" s="146">
        <f>J121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428</v>
      </c>
      <c r="E99" s="145"/>
      <c r="F99" s="145"/>
      <c r="G99" s="145"/>
      <c r="H99" s="145"/>
      <c r="I99" s="145"/>
      <c r="J99" s="146">
        <f>J166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110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7"/>
      <c r="D109" s="37"/>
      <c r="E109" s="120" t="str">
        <f>E7</f>
        <v>UDRŽOVACÍ PRÁCE - VÝMĚNA STŘEŠNÍ KRYTINY NA OBJEKTU MĚSTSKÁ HABROVÁ 1557</v>
      </c>
      <c r="F109" s="31"/>
      <c r="G109" s="31"/>
      <c r="H109" s="31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92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66" t="str">
        <f>E9</f>
        <v>02 - Hromosvod</v>
      </c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7"/>
      <c r="E113" s="37"/>
      <c r="F113" s="26" t="str">
        <f>F12</f>
        <v xml:space="preserve"> </v>
      </c>
      <c r="G113" s="37"/>
      <c r="H113" s="37"/>
      <c r="I113" s="31" t="s">
        <v>22</v>
      </c>
      <c r="J113" s="68" t="str">
        <f>IF(J12="","",J12)</f>
        <v>31. 1. 2023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7"/>
      <c r="E115" s="37"/>
      <c r="F115" s="26" t="str">
        <f>E15</f>
        <v>Město Rychnov nad Kněžnou</v>
      </c>
      <c r="G115" s="37"/>
      <c r="H115" s="37"/>
      <c r="I115" s="31" t="s">
        <v>31</v>
      </c>
      <c r="J115" s="35" t="str">
        <f>E21</f>
        <v>IRBOS s.r.o.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29</v>
      </c>
      <c r="D116" s="37"/>
      <c r="E116" s="37"/>
      <c r="F116" s="26" t="str">
        <f>IF(E18="","",E18)</f>
        <v>Vyplň údaj</v>
      </c>
      <c r="G116" s="37"/>
      <c r="H116" s="37"/>
      <c r="I116" s="31" t="s">
        <v>35</v>
      </c>
      <c r="J116" s="35" t="str">
        <f>E24</f>
        <v xml:space="preserve"> 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47"/>
      <c r="B118" s="148"/>
      <c r="C118" s="149" t="s">
        <v>111</v>
      </c>
      <c r="D118" s="150" t="s">
        <v>62</v>
      </c>
      <c r="E118" s="150" t="s">
        <v>58</v>
      </c>
      <c r="F118" s="150" t="s">
        <v>59</v>
      </c>
      <c r="G118" s="150" t="s">
        <v>112</v>
      </c>
      <c r="H118" s="150" t="s">
        <v>113</v>
      </c>
      <c r="I118" s="150" t="s">
        <v>114</v>
      </c>
      <c r="J118" s="150" t="s">
        <v>96</v>
      </c>
      <c r="K118" s="151" t="s">
        <v>115</v>
      </c>
      <c r="L118" s="152"/>
      <c r="M118" s="85" t="s">
        <v>1</v>
      </c>
      <c r="N118" s="86" t="s">
        <v>41</v>
      </c>
      <c r="O118" s="86" t="s">
        <v>116</v>
      </c>
      <c r="P118" s="86" t="s">
        <v>117</v>
      </c>
      <c r="Q118" s="86" t="s">
        <v>118</v>
      </c>
      <c r="R118" s="86" t="s">
        <v>119</v>
      </c>
      <c r="S118" s="86" t="s">
        <v>120</v>
      </c>
      <c r="T118" s="87" t="s">
        <v>121</v>
      </c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</row>
    <row r="119" s="2" customFormat="1" ht="22.8" customHeight="1">
      <c r="A119" s="37"/>
      <c r="B119" s="38"/>
      <c r="C119" s="92" t="s">
        <v>122</v>
      </c>
      <c r="D119" s="37"/>
      <c r="E119" s="37"/>
      <c r="F119" s="37"/>
      <c r="G119" s="37"/>
      <c r="H119" s="37"/>
      <c r="I119" s="37"/>
      <c r="J119" s="153">
        <f>BK119</f>
        <v>0</v>
      </c>
      <c r="K119" s="37"/>
      <c r="L119" s="38"/>
      <c r="M119" s="88"/>
      <c r="N119" s="72"/>
      <c r="O119" s="89"/>
      <c r="P119" s="154">
        <f>P120</f>
        <v>0</v>
      </c>
      <c r="Q119" s="89"/>
      <c r="R119" s="154">
        <f>R120</f>
        <v>0.29819000000000001</v>
      </c>
      <c r="S119" s="89"/>
      <c r="T119" s="155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76</v>
      </c>
      <c r="AU119" s="18" t="s">
        <v>98</v>
      </c>
      <c r="BK119" s="156">
        <f>BK120</f>
        <v>0</v>
      </c>
    </row>
    <row r="120" s="12" customFormat="1" ht="25.92" customHeight="1">
      <c r="A120" s="12"/>
      <c r="B120" s="157"/>
      <c r="C120" s="12"/>
      <c r="D120" s="158" t="s">
        <v>76</v>
      </c>
      <c r="E120" s="159" t="s">
        <v>223</v>
      </c>
      <c r="F120" s="159" t="s">
        <v>429</v>
      </c>
      <c r="G120" s="12"/>
      <c r="H120" s="12"/>
      <c r="I120" s="160"/>
      <c r="J120" s="161">
        <f>BK120</f>
        <v>0</v>
      </c>
      <c r="K120" s="12"/>
      <c r="L120" s="157"/>
      <c r="M120" s="162"/>
      <c r="N120" s="163"/>
      <c r="O120" s="163"/>
      <c r="P120" s="164">
        <f>P121+P166</f>
        <v>0</v>
      </c>
      <c r="Q120" s="163"/>
      <c r="R120" s="164">
        <f>R121+R166</f>
        <v>0.29819000000000001</v>
      </c>
      <c r="S120" s="163"/>
      <c r="T120" s="165">
        <f>T121+T166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147</v>
      </c>
      <c r="AT120" s="166" t="s">
        <v>76</v>
      </c>
      <c r="AU120" s="166" t="s">
        <v>77</v>
      </c>
      <c r="AY120" s="158" t="s">
        <v>125</v>
      </c>
      <c r="BK120" s="167">
        <f>BK121+BK166</f>
        <v>0</v>
      </c>
    </row>
    <row r="121" s="12" customFormat="1" ht="22.8" customHeight="1">
      <c r="A121" s="12"/>
      <c r="B121" s="157"/>
      <c r="C121" s="12"/>
      <c r="D121" s="158" t="s">
        <v>76</v>
      </c>
      <c r="E121" s="168" t="s">
        <v>430</v>
      </c>
      <c r="F121" s="168" t="s">
        <v>431</v>
      </c>
      <c r="G121" s="12"/>
      <c r="H121" s="12"/>
      <c r="I121" s="160"/>
      <c r="J121" s="169">
        <f>BK121</f>
        <v>0</v>
      </c>
      <c r="K121" s="12"/>
      <c r="L121" s="157"/>
      <c r="M121" s="162"/>
      <c r="N121" s="163"/>
      <c r="O121" s="163"/>
      <c r="P121" s="164">
        <f>SUM(P122:P165)</f>
        <v>0</v>
      </c>
      <c r="Q121" s="163"/>
      <c r="R121" s="164">
        <f>SUM(R122:R165)</f>
        <v>0.29683999999999999</v>
      </c>
      <c r="S121" s="163"/>
      <c r="T121" s="165">
        <f>SUM(T122:T165)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8" t="s">
        <v>147</v>
      </c>
      <c r="AT121" s="166" t="s">
        <v>76</v>
      </c>
      <c r="AU121" s="166" t="s">
        <v>85</v>
      </c>
      <c r="AY121" s="158" t="s">
        <v>125</v>
      </c>
      <c r="BK121" s="167">
        <f>SUM(BK122:BK165)</f>
        <v>0</v>
      </c>
    </row>
    <row r="122" s="2" customFormat="1" ht="37.8" customHeight="1">
      <c r="A122" s="37"/>
      <c r="B122" s="170"/>
      <c r="C122" s="171" t="s">
        <v>85</v>
      </c>
      <c r="D122" s="171" t="s">
        <v>128</v>
      </c>
      <c r="E122" s="172" t="s">
        <v>432</v>
      </c>
      <c r="F122" s="173" t="s">
        <v>433</v>
      </c>
      <c r="G122" s="174" t="s">
        <v>217</v>
      </c>
      <c r="H122" s="175">
        <v>50</v>
      </c>
      <c r="I122" s="176"/>
      <c r="J122" s="177">
        <f>ROUND(I122*H122,2)</f>
        <v>0</v>
      </c>
      <c r="K122" s="173" t="s">
        <v>132</v>
      </c>
      <c r="L122" s="38"/>
      <c r="M122" s="178" t="s">
        <v>1</v>
      </c>
      <c r="N122" s="179" t="s">
        <v>42</v>
      </c>
      <c r="O122" s="76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2" t="s">
        <v>434</v>
      </c>
      <c r="AT122" s="182" t="s">
        <v>128</v>
      </c>
      <c r="AU122" s="182" t="s">
        <v>87</v>
      </c>
      <c r="AY122" s="18" t="s">
        <v>125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8" t="s">
        <v>85</v>
      </c>
      <c r="BK122" s="183">
        <f>ROUND(I122*H122,2)</f>
        <v>0</v>
      </c>
      <c r="BL122" s="18" t="s">
        <v>434</v>
      </c>
      <c r="BM122" s="182" t="s">
        <v>435</v>
      </c>
    </row>
    <row r="123" s="2" customFormat="1">
      <c r="A123" s="37"/>
      <c r="B123" s="38"/>
      <c r="C123" s="37"/>
      <c r="D123" s="184" t="s">
        <v>135</v>
      </c>
      <c r="E123" s="37"/>
      <c r="F123" s="185" t="s">
        <v>436</v>
      </c>
      <c r="G123" s="37"/>
      <c r="H123" s="37"/>
      <c r="I123" s="186"/>
      <c r="J123" s="37"/>
      <c r="K123" s="37"/>
      <c r="L123" s="38"/>
      <c r="M123" s="187"/>
      <c r="N123" s="188"/>
      <c r="O123" s="76"/>
      <c r="P123" s="76"/>
      <c r="Q123" s="76"/>
      <c r="R123" s="76"/>
      <c r="S123" s="76"/>
      <c r="T123" s="7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135</v>
      </c>
      <c r="AU123" s="18" t="s">
        <v>87</v>
      </c>
    </row>
    <row r="124" s="2" customFormat="1" ht="16.5" customHeight="1">
      <c r="A124" s="37"/>
      <c r="B124" s="170"/>
      <c r="C124" s="212" t="s">
        <v>87</v>
      </c>
      <c r="D124" s="212" t="s">
        <v>223</v>
      </c>
      <c r="E124" s="213" t="s">
        <v>437</v>
      </c>
      <c r="F124" s="214" t="s">
        <v>438</v>
      </c>
      <c r="G124" s="215" t="s">
        <v>439</v>
      </c>
      <c r="H124" s="216">
        <v>50</v>
      </c>
      <c r="I124" s="217"/>
      <c r="J124" s="218">
        <f>ROUND(I124*H124,2)</f>
        <v>0</v>
      </c>
      <c r="K124" s="214" t="s">
        <v>132</v>
      </c>
      <c r="L124" s="219"/>
      <c r="M124" s="220" t="s">
        <v>1</v>
      </c>
      <c r="N124" s="221" t="s">
        <v>42</v>
      </c>
      <c r="O124" s="76"/>
      <c r="P124" s="180">
        <f>O124*H124</f>
        <v>0</v>
      </c>
      <c r="Q124" s="180">
        <v>0.001</v>
      </c>
      <c r="R124" s="180">
        <f>Q124*H124</f>
        <v>0.050000000000000003</v>
      </c>
      <c r="S124" s="180">
        <v>0</v>
      </c>
      <c r="T124" s="18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2" t="s">
        <v>440</v>
      </c>
      <c r="AT124" s="182" t="s">
        <v>223</v>
      </c>
      <c r="AU124" s="182" t="s">
        <v>87</v>
      </c>
      <c r="AY124" s="18" t="s">
        <v>125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8" t="s">
        <v>85</v>
      </c>
      <c r="BK124" s="183">
        <f>ROUND(I124*H124,2)</f>
        <v>0</v>
      </c>
      <c r="BL124" s="18" t="s">
        <v>440</v>
      </c>
      <c r="BM124" s="182" t="s">
        <v>441</v>
      </c>
    </row>
    <row r="125" s="2" customFormat="1">
      <c r="A125" s="37"/>
      <c r="B125" s="38"/>
      <c r="C125" s="37"/>
      <c r="D125" s="184" t="s">
        <v>135</v>
      </c>
      <c r="E125" s="37"/>
      <c r="F125" s="185" t="s">
        <v>438</v>
      </c>
      <c r="G125" s="37"/>
      <c r="H125" s="37"/>
      <c r="I125" s="186"/>
      <c r="J125" s="37"/>
      <c r="K125" s="37"/>
      <c r="L125" s="38"/>
      <c r="M125" s="187"/>
      <c r="N125" s="188"/>
      <c r="O125" s="76"/>
      <c r="P125" s="76"/>
      <c r="Q125" s="76"/>
      <c r="R125" s="76"/>
      <c r="S125" s="76"/>
      <c r="T125" s="7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135</v>
      </c>
      <c r="AU125" s="18" t="s">
        <v>87</v>
      </c>
    </row>
    <row r="126" s="2" customFormat="1" ht="16.5" customHeight="1">
      <c r="A126" s="37"/>
      <c r="B126" s="170"/>
      <c r="C126" s="212" t="s">
        <v>147</v>
      </c>
      <c r="D126" s="212" t="s">
        <v>223</v>
      </c>
      <c r="E126" s="213" t="s">
        <v>442</v>
      </c>
      <c r="F126" s="214" t="s">
        <v>443</v>
      </c>
      <c r="G126" s="215" t="s">
        <v>165</v>
      </c>
      <c r="H126" s="216">
        <v>8</v>
      </c>
      <c r="I126" s="217"/>
      <c r="J126" s="218">
        <f>ROUND(I126*H126,2)</f>
        <v>0</v>
      </c>
      <c r="K126" s="214" t="s">
        <v>132</v>
      </c>
      <c r="L126" s="219"/>
      <c r="M126" s="220" t="s">
        <v>1</v>
      </c>
      <c r="N126" s="221" t="s">
        <v>42</v>
      </c>
      <c r="O126" s="76"/>
      <c r="P126" s="180">
        <f>O126*H126</f>
        <v>0</v>
      </c>
      <c r="Q126" s="180">
        <v>0.00016000000000000001</v>
      </c>
      <c r="R126" s="180">
        <f>Q126*H126</f>
        <v>0.0012800000000000001</v>
      </c>
      <c r="S126" s="180">
        <v>0</v>
      </c>
      <c r="T126" s="18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2" t="s">
        <v>440</v>
      </c>
      <c r="AT126" s="182" t="s">
        <v>223</v>
      </c>
      <c r="AU126" s="182" t="s">
        <v>87</v>
      </c>
      <c r="AY126" s="18" t="s">
        <v>125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85</v>
      </c>
      <c r="BK126" s="183">
        <f>ROUND(I126*H126,2)</f>
        <v>0</v>
      </c>
      <c r="BL126" s="18" t="s">
        <v>440</v>
      </c>
      <c r="BM126" s="182" t="s">
        <v>444</v>
      </c>
    </row>
    <row r="127" s="2" customFormat="1">
      <c r="A127" s="37"/>
      <c r="B127" s="38"/>
      <c r="C127" s="37"/>
      <c r="D127" s="184" t="s">
        <v>135</v>
      </c>
      <c r="E127" s="37"/>
      <c r="F127" s="185" t="s">
        <v>443</v>
      </c>
      <c r="G127" s="37"/>
      <c r="H127" s="37"/>
      <c r="I127" s="186"/>
      <c r="J127" s="37"/>
      <c r="K127" s="37"/>
      <c r="L127" s="38"/>
      <c r="M127" s="187"/>
      <c r="N127" s="188"/>
      <c r="O127" s="76"/>
      <c r="P127" s="76"/>
      <c r="Q127" s="76"/>
      <c r="R127" s="76"/>
      <c r="S127" s="76"/>
      <c r="T127" s="7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135</v>
      </c>
      <c r="AU127" s="18" t="s">
        <v>87</v>
      </c>
    </row>
    <row r="128" s="2" customFormat="1" ht="16.5" customHeight="1">
      <c r="A128" s="37"/>
      <c r="B128" s="170"/>
      <c r="C128" s="212" t="s">
        <v>133</v>
      </c>
      <c r="D128" s="212" t="s">
        <v>223</v>
      </c>
      <c r="E128" s="213" t="s">
        <v>445</v>
      </c>
      <c r="F128" s="214" t="s">
        <v>446</v>
      </c>
      <c r="G128" s="215" t="s">
        <v>439</v>
      </c>
      <c r="H128" s="216">
        <v>35</v>
      </c>
      <c r="I128" s="217"/>
      <c r="J128" s="218">
        <f>ROUND(I128*H128,2)</f>
        <v>0</v>
      </c>
      <c r="K128" s="214" t="s">
        <v>132</v>
      </c>
      <c r="L128" s="219"/>
      <c r="M128" s="220" t="s">
        <v>1</v>
      </c>
      <c r="N128" s="221" t="s">
        <v>42</v>
      </c>
      <c r="O128" s="76"/>
      <c r="P128" s="180">
        <f>O128*H128</f>
        <v>0</v>
      </c>
      <c r="Q128" s="180">
        <v>0.001</v>
      </c>
      <c r="R128" s="180">
        <f>Q128*H128</f>
        <v>0.035000000000000003</v>
      </c>
      <c r="S128" s="180">
        <v>0</v>
      </c>
      <c r="T128" s="18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2" t="s">
        <v>440</v>
      </c>
      <c r="AT128" s="182" t="s">
        <v>223</v>
      </c>
      <c r="AU128" s="182" t="s">
        <v>87</v>
      </c>
      <c r="AY128" s="18" t="s">
        <v>125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85</v>
      </c>
      <c r="BK128" s="183">
        <f>ROUND(I128*H128,2)</f>
        <v>0</v>
      </c>
      <c r="BL128" s="18" t="s">
        <v>440</v>
      </c>
      <c r="BM128" s="182" t="s">
        <v>447</v>
      </c>
    </row>
    <row r="129" s="2" customFormat="1">
      <c r="A129" s="37"/>
      <c r="B129" s="38"/>
      <c r="C129" s="37"/>
      <c r="D129" s="184" t="s">
        <v>135</v>
      </c>
      <c r="E129" s="37"/>
      <c r="F129" s="185" t="s">
        <v>446</v>
      </c>
      <c r="G129" s="37"/>
      <c r="H129" s="37"/>
      <c r="I129" s="186"/>
      <c r="J129" s="37"/>
      <c r="K129" s="37"/>
      <c r="L129" s="38"/>
      <c r="M129" s="187"/>
      <c r="N129" s="188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135</v>
      </c>
      <c r="AU129" s="18" t="s">
        <v>87</v>
      </c>
    </row>
    <row r="130" s="2" customFormat="1" ht="24.15" customHeight="1">
      <c r="A130" s="37"/>
      <c r="B130" s="170"/>
      <c r="C130" s="171" t="s">
        <v>157</v>
      </c>
      <c r="D130" s="171" t="s">
        <v>128</v>
      </c>
      <c r="E130" s="172" t="s">
        <v>448</v>
      </c>
      <c r="F130" s="173" t="s">
        <v>449</v>
      </c>
      <c r="G130" s="174" t="s">
        <v>217</v>
      </c>
      <c r="H130" s="175">
        <v>280</v>
      </c>
      <c r="I130" s="176"/>
      <c r="J130" s="177">
        <f>ROUND(I130*H130,2)</f>
        <v>0</v>
      </c>
      <c r="K130" s="173" t="s">
        <v>132</v>
      </c>
      <c r="L130" s="38"/>
      <c r="M130" s="178" t="s">
        <v>1</v>
      </c>
      <c r="N130" s="179" t="s">
        <v>42</v>
      </c>
      <c r="O130" s="76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2" t="s">
        <v>434</v>
      </c>
      <c r="AT130" s="182" t="s">
        <v>128</v>
      </c>
      <c r="AU130" s="182" t="s">
        <v>87</v>
      </c>
      <c r="AY130" s="18" t="s">
        <v>125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85</v>
      </c>
      <c r="BK130" s="183">
        <f>ROUND(I130*H130,2)</f>
        <v>0</v>
      </c>
      <c r="BL130" s="18" t="s">
        <v>434</v>
      </c>
      <c r="BM130" s="182" t="s">
        <v>450</v>
      </c>
    </row>
    <row r="131" s="2" customFormat="1">
      <c r="A131" s="37"/>
      <c r="B131" s="38"/>
      <c r="C131" s="37"/>
      <c r="D131" s="184" t="s">
        <v>135</v>
      </c>
      <c r="E131" s="37"/>
      <c r="F131" s="185" t="s">
        <v>451</v>
      </c>
      <c r="G131" s="37"/>
      <c r="H131" s="37"/>
      <c r="I131" s="186"/>
      <c r="J131" s="37"/>
      <c r="K131" s="37"/>
      <c r="L131" s="38"/>
      <c r="M131" s="187"/>
      <c r="N131" s="188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135</v>
      </c>
      <c r="AU131" s="18" t="s">
        <v>87</v>
      </c>
    </row>
    <row r="132" s="13" customFormat="1">
      <c r="A132" s="13"/>
      <c r="B132" s="189"/>
      <c r="C132" s="13"/>
      <c r="D132" s="184" t="s">
        <v>137</v>
      </c>
      <c r="E132" s="190" t="s">
        <v>1</v>
      </c>
      <c r="F132" s="191" t="s">
        <v>452</v>
      </c>
      <c r="G132" s="13"/>
      <c r="H132" s="192">
        <v>280</v>
      </c>
      <c r="I132" s="193"/>
      <c r="J132" s="13"/>
      <c r="K132" s="13"/>
      <c r="L132" s="189"/>
      <c r="M132" s="194"/>
      <c r="N132" s="195"/>
      <c r="O132" s="195"/>
      <c r="P132" s="195"/>
      <c r="Q132" s="195"/>
      <c r="R132" s="195"/>
      <c r="S132" s="195"/>
      <c r="T132" s="19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0" t="s">
        <v>137</v>
      </c>
      <c r="AU132" s="190" t="s">
        <v>87</v>
      </c>
      <c r="AV132" s="13" t="s">
        <v>87</v>
      </c>
      <c r="AW132" s="13" t="s">
        <v>34</v>
      </c>
      <c r="AX132" s="13" t="s">
        <v>85</v>
      </c>
      <c r="AY132" s="190" t="s">
        <v>125</v>
      </c>
    </row>
    <row r="133" s="2" customFormat="1" ht="16.5" customHeight="1">
      <c r="A133" s="37"/>
      <c r="B133" s="170"/>
      <c r="C133" s="212" t="s">
        <v>162</v>
      </c>
      <c r="D133" s="212" t="s">
        <v>223</v>
      </c>
      <c r="E133" s="213" t="s">
        <v>453</v>
      </c>
      <c r="F133" s="214" t="s">
        <v>454</v>
      </c>
      <c r="G133" s="215" t="s">
        <v>439</v>
      </c>
      <c r="H133" s="216">
        <v>24</v>
      </c>
      <c r="I133" s="217"/>
      <c r="J133" s="218">
        <f>ROUND(I133*H133,2)</f>
        <v>0</v>
      </c>
      <c r="K133" s="214" t="s">
        <v>132</v>
      </c>
      <c r="L133" s="219"/>
      <c r="M133" s="220" t="s">
        <v>1</v>
      </c>
      <c r="N133" s="221" t="s">
        <v>42</v>
      </c>
      <c r="O133" s="76"/>
      <c r="P133" s="180">
        <f>O133*H133</f>
        <v>0</v>
      </c>
      <c r="Q133" s="180">
        <v>0.001</v>
      </c>
      <c r="R133" s="180">
        <f>Q133*H133</f>
        <v>0.024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440</v>
      </c>
      <c r="AT133" s="182" t="s">
        <v>223</v>
      </c>
      <c r="AU133" s="182" t="s">
        <v>87</v>
      </c>
      <c r="AY133" s="18" t="s">
        <v>125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85</v>
      </c>
      <c r="BK133" s="183">
        <f>ROUND(I133*H133,2)</f>
        <v>0</v>
      </c>
      <c r="BL133" s="18" t="s">
        <v>440</v>
      </c>
      <c r="BM133" s="182" t="s">
        <v>455</v>
      </c>
    </row>
    <row r="134" s="2" customFormat="1">
      <c r="A134" s="37"/>
      <c r="B134" s="38"/>
      <c r="C134" s="37"/>
      <c r="D134" s="184" t="s">
        <v>135</v>
      </c>
      <c r="E134" s="37"/>
      <c r="F134" s="185" t="s">
        <v>454</v>
      </c>
      <c r="G134" s="37"/>
      <c r="H134" s="37"/>
      <c r="I134" s="186"/>
      <c r="J134" s="37"/>
      <c r="K134" s="37"/>
      <c r="L134" s="38"/>
      <c r="M134" s="187"/>
      <c r="N134" s="188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135</v>
      </c>
      <c r="AU134" s="18" t="s">
        <v>87</v>
      </c>
    </row>
    <row r="135" s="13" customFormat="1">
      <c r="A135" s="13"/>
      <c r="B135" s="189"/>
      <c r="C135" s="13"/>
      <c r="D135" s="184" t="s">
        <v>137</v>
      </c>
      <c r="E135" s="190" t="s">
        <v>1</v>
      </c>
      <c r="F135" s="191" t="s">
        <v>456</v>
      </c>
      <c r="G135" s="13"/>
      <c r="H135" s="192">
        <v>24</v>
      </c>
      <c r="I135" s="193"/>
      <c r="J135" s="13"/>
      <c r="K135" s="13"/>
      <c r="L135" s="189"/>
      <c r="M135" s="194"/>
      <c r="N135" s="195"/>
      <c r="O135" s="195"/>
      <c r="P135" s="195"/>
      <c r="Q135" s="195"/>
      <c r="R135" s="195"/>
      <c r="S135" s="195"/>
      <c r="T135" s="19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0" t="s">
        <v>137</v>
      </c>
      <c r="AU135" s="190" t="s">
        <v>87</v>
      </c>
      <c r="AV135" s="13" t="s">
        <v>87</v>
      </c>
      <c r="AW135" s="13" t="s">
        <v>34</v>
      </c>
      <c r="AX135" s="13" t="s">
        <v>85</v>
      </c>
      <c r="AY135" s="190" t="s">
        <v>125</v>
      </c>
    </row>
    <row r="136" s="2" customFormat="1" ht="16.5" customHeight="1">
      <c r="A136" s="37"/>
      <c r="B136" s="170"/>
      <c r="C136" s="212" t="s">
        <v>169</v>
      </c>
      <c r="D136" s="212" t="s">
        <v>223</v>
      </c>
      <c r="E136" s="213" t="s">
        <v>457</v>
      </c>
      <c r="F136" s="214" t="s">
        <v>458</v>
      </c>
      <c r="G136" s="215" t="s">
        <v>217</v>
      </c>
      <c r="H136" s="216">
        <v>120</v>
      </c>
      <c r="I136" s="217"/>
      <c r="J136" s="218">
        <f>ROUND(I136*H136,2)</f>
        <v>0</v>
      </c>
      <c r="K136" s="214" t="s">
        <v>132</v>
      </c>
      <c r="L136" s="219"/>
      <c r="M136" s="220" t="s">
        <v>1</v>
      </c>
      <c r="N136" s="221" t="s">
        <v>42</v>
      </c>
      <c r="O136" s="76"/>
      <c r="P136" s="180">
        <f>O136*H136</f>
        <v>0</v>
      </c>
      <c r="Q136" s="180">
        <v>0.001</v>
      </c>
      <c r="R136" s="180">
        <f>Q136*H136</f>
        <v>0.12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440</v>
      </c>
      <c r="AT136" s="182" t="s">
        <v>223</v>
      </c>
      <c r="AU136" s="182" t="s">
        <v>87</v>
      </c>
      <c r="AY136" s="18" t="s">
        <v>125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85</v>
      </c>
      <c r="BK136" s="183">
        <f>ROUND(I136*H136,2)</f>
        <v>0</v>
      </c>
      <c r="BL136" s="18" t="s">
        <v>440</v>
      </c>
      <c r="BM136" s="182" t="s">
        <v>459</v>
      </c>
    </row>
    <row r="137" s="2" customFormat="1">
      <c r="A137" s="37"/>
      <c r="B137" s="38"/>
      <c r="C137" s="37"/>
      <c r="D137" s="184" t="s">
        <v>135</v>
      </c>
      <c r="E137" s="37"/>
      <c r="F137" s="185" t="s">
        <v>458</v>
      </c>
      <c r="G137" s="37"/>
      <c r="H137" s="37"/>
      <c r="I137" s="186"/>
      <c r="J137" s="37"/>
      <c r="K137" s="37"/>
      <c r="L137" s="38"/>
      <c r="M137" s="187"/>
      <c r="N137" s="188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135</v>
      </c>
      <c r="AU137" s="18" t="s">
        <v>87</v>
      </c>
    </row>
    <row r="138" s="2" customFormat="1" ht="21.75" customHeight="1">
      <c r="A138" s="37"/>
      <c r="B138" s="170"/>
      <c r="C138" s="212" t="s">
        <v>168</v>
      </c>
      <c r="D138" s="212" t="s">
        <v>223</v>
      </c>
      <c r="E138" s="213" t="s">
        <v>460</v>
      </c>
      <c r="F138" s="214" t="s">
        <v>461</v>
      </c>
      <c r="G138" s="215" t="s">
        <v>165</v>
      </c>
      <c r="H138" s="216">
        <v>72</v>
      </c>
      <c r="I138" s="217"/>
      <c r="J138" s="218">
        <f>ROUND(I138*H138,2)</f>
        <v>0</v>
      </c>
      <c r="K138" s="214" t="s">
        <v>132</v>
      </c>
      <c r="L138" s="219"/>
      <c r="M138" s="220" t="s">
        <v>1</v>
      </c>
      <c r="N138" s="221" t="s">
        <v>42</v>
      </c>
      <c r="O138" s="76"/>
      <c r="P138" s="180">
        <f>O138*H138</f>
        <v>0</v>
      </c>
      <c r="Q138" s="180">
        <v>0.00018000000000000001</v>
      </c>
      <c r="R138" s="180">
        <f>Q138*H138</f>
        <v>0.012960000000000001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440</v>
      </c>
      <c r="AT138" s="182" t="s">
        <v>223</v>
      </c>
      <c r="AU138" s="182" t="s">
        <v>87</v>
      </c>
      <c r="AY138" s="18" t="s">
        <v>125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85</v>
      </c>
      <c r="BK138" s="183">
        <f>ROUND(I138*H138,2)</f>
        <v>0</v>
      </c>
      <c r="BL138" s="18" t="s">
        <v>440</v>
      </c>
      <c r="BM138" s="182" t="s">
        <v>462</v>
      </c>
    </row>
    <row r="139" s="2" customFormat="1">
      <c r="A139" s="37"/>
      <c r="B139" s="38"/>
      <c r="C139" s="37"/>
      <c r="D139" s="184" t="s">
        <v>135</v>
      </c>
      <c r="E139" s="37"/>
      <c r="F139" s="185" t="s">
        <v>463</v>
      </c>
      <c r="G139" s="37"/>
      <c r="H139" s="37"/>
      <c r="I139" s="186"/>
      <c r="J139" s="37"/>
      <c r="K139" s="37"/>
      <c r="L139" s="38"/>
      <c r="M139" s="187"/>
      <c r="N139" s="18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135</v>
      </c>
      <c r="AU139" s="18" t="s">
        <v>87</v>
      </c>
    </row>
    <row r="140" s="2" customFormat="1" ht="16.5" customHeight="1">
      <c r="A140" s="37"/>
      <c r="B140" s="170"/>
      <c r="C140" s="212" t="s">
        <v>126</v>
      </c>
      <c r="D140" s="212" t="s">
        <v>223</v>
      </c>
      <c r="E140" s="213" t="s">
        <v>464</v>
      </c>
      <c r="F140" s="214" t="s">
        <v>465</v>
      </c>
      <c r="G140" s="215" t="s">
        <v>165</v>
      </c>
      <c r="H140" s="216">
        <v>60</v>
      </c>
      <c r="I140" s="217"/>
      <c r="J140" s="218">
        <f>ROUND(I140*H140,2)</f>
        <v>0</v>
      </c>
      <c r="K140" s="214" t="s">
        <v>132</v>
      </c>
      <c r="L140" s="219"/>
      <c r="M140" s="220" t="s">
        <v>1</v>
      </c>
      <c r="N140" s="221" t="s">
        <v>42</v>
      </c>
      <c r="O140" s="76"/>
      <c r="P140" s="180">
        <f>O140*H140</f>
        <v>0</v>
      </c>
      <c r="Q140" s="180">
        <v>0.00044999999999999999</v>
      </c>
      <c r="R140" s="180">
        <f>Q140*H140</f>
        <v>0.027</v>
      </c>
      <c r="S140" s="180">
        <v>0</v>
      </c>
      <c r="T140" s="18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2" t="s">
        <v>440</v>
      </c>
      <c r="AT140" s="182" t="s">
        <v>223</v>
      </c>
      <c r="AU140" s="182" t="s">
        <v>87</v>
      </c>
      <c r="AY140" s="18" t="s">
        <v>125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85</v>
      </c>
      <c r="BK140" s="183">
        <f>ROUND(I140*H140,2)</f>
        <v>0</v>
      </c>
      <c r="BL140" s="18" t="s">
        <v>440</v>
      </c>
      <c r="BM140" s="182" t="s">
        <v>466</v>
      </c>
    </row>
    <row r="141" s="2" customFormat="1">
      <c r="A141" s="37"/>
      <c r="B141" s="38"/>
      <c r="C141" s="37"/>
      <c r="D141" s="184" t="s">
        <v>135</v>
      </c>
      <c r="E141" s="37"/>
      <c r="F141" s="185" t="s">
        <v>467</v>
      </c>
      <c r="G141" s="37"/>
      <c r="H141" s="37"/>
      <c r="I141" s="186"/>
      <c r="J141" s="37"/>
      <c r="K141" s="37"/>
      <c r="L141" s="38"/>
      <c r="M141" s="187"/>
      <c r="N141" s="188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135</v>
      </c>
      <c r="AU141" s="18" t="s">
        <v>87</v>
      </c>
    </row>
    <row r="142" s="2" customFormat="1" ht="21.75" customHeight="1">
      <c r="A142" s="37"/>
      <c r="B142" s="170"/>
      <c r="C142" s="171" t="s">
        <v>182</v>
      </c>
      <c r="D142" s="171" t="s">
        <v>128</v>
      </c>
      <c r="E142" s="172" t="s">
        <v>468</v>
      </c>
      <c r="F142" s="173" t="s">
        <v>469</v>
      </c>
      <c r="G142" s="174" t="s">
        <v>165</v>
      </c>
      <c r="H142" s="175">
        <v>8</v>
      </c>
      <c r="I142" s="176"/>
      <c r="J142" s="177">
        <f>ROUND(I142*H142,2)</f>
        <v>0</v>
      </c>
      <c r="K142" s="173" t="s">
        <v>132</v>
      </c>
      <c r="L142" s="38"/>
      <c r="M142" s="178" t="s">
        <v>1</v>
      </c>
      <c r="N142" s="179" t="s">
        <v>42</v>
      </c>
      <c r="O142" s="76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434</v>
      </c>
      <c r="AT142" s="182" t="s">
        <v>128</v>
      </c>
      <c r="AU142" s="182" t="s">
        <v>87</v>
      </c>
      <c r="AY142" s="18" t="s">
        <v>125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85</v>
      </c>
      <c r="BK142" s="183">
        <f>ROUND(I142*H142,2)</f>
        <v>0</v>
      </c>
      <c r="BL142" s="18" t="s">
        <v>434</v>
      </c>
      <c r="BM142" s="182" t="s">
        <v>470</v>
      </c>
    </row>
    <row r="143" s="2" customFormat="1">
      <c r="A143" s="37"/>
      <c r="B143" s="38"/>
      <c r="C143" s="37"/>
      <c r="D143" s="184" t="s">
        <v>135</v>
      </c>
      <c r="E143" s="37"/>
      <c r="F143" s="185" t="s">
        <v>471</v>
      </c>
      <c r="G143" s="37"/>
      <c r="H143" s="37"/>
      <c r="I143" s="186"/>
      <c r="J143" s="37"/>
      <c r="K143" s="37"/>
      <c r="L143" s="38"/>
      <c r="M143" s="187"/>
      <c r="N143" s="18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135</v>
      </c>
      <c r="AU143" s="18" t="s">
        <v>87</v>
      </c>
    </row>
    <row r="144" s="2" customFormat="1" ht="16.5" customHeight="1">
      <c r="A144" s="37"/>
      <c r="B144" s="170"/>
      <c r="C144" s="212" t="s">
        <v>188</v>
      </c>
      <c r="D144" s="212" t="s">
        <v>223</v>
      </c>
      <c r="E144" s="213" t="s">
        <v>472</v>
      </c>
      <c r="F144" s="214" t="s">
        <v>473</v>
      </c>
      <c r="G144" s="215" t="s">
        <v>165</v>
      </c>
      <c r="H144" s="216">
        <v>6</v>
      </c>
      <c r="I144" s="217"/>
      <c r="J144" s="218">
        <f>ROUND(I144*H144,2)</f>
        <v>0</v>
      </c>
      <c r="K144" s="214" t="s">
        <v>1</v>
      </c>
      <c r="L144" s="219"/>
      <c r="M144" s="220" t="s">
        <v>1</v>
      </c>
      <c r="N144" s="221" t="s">
        <v>42</v>
      </c>
      <c r="O144" s="76"/>
      <c r="P144" s="180">
        <f>O144*H144</f>
        <v>0</v>
      </c>
      <c r="Q144" s="180">
        <v>0.0023500000000000001</v>
      </c>
      <c r="R144" s="180">
        <f>Q144*H144</f>
        <v>0.014100000000000001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440</v>
      </c>
      <c r="AT144" s="182" t="s">
        <v>223</v>
      </c>
      <c r="AU144" s="182" t="s">
        <v>87</v>
      </c>
      <c r="AY144" s="18" t="s">
        <v>125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85</v>
      </c>
      <c r="BK144" s="183">
        <f>ROUND(I144*H144,2)</f>
        <v>0</v>
      </c>
      <c r="BL144" s="18" t="s">
        <v>440</v>
      </c>
      <c r="BM144" s="182" t="s">
        <v>474</v>
      </c>
    </row>
    <row r="145" s="2" customFormat="1">
      <c r="A145" s="37"/>
      <c r="B145" s="38"/>
      <c r="C145" s="37"/>
      <c r="D145" s="184" t="s">
        <v>135</v>
      </c>
      <c r="E145" s="37"/>
      <c r="F145" s="185" t="s">
        <v>475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135</v>
      </c>
      <c r="AU145" s="18" t="s">
        <v>87</v>
      </c>
    </row>
    <row r="146" s="2" customFormat="1" ht="16.5" customHeight="1">
      <c r="A146" s="37"/>
      <c r="B146" s="170"/>
      <c r="C146" s="212" t="s">
        <v>193</v>
      </c>
      <c r="D146" s="212" t="s">
        <v>223</v>
      </c>
      <c r="E146" s="213" t="s">
        <v>476</v>
      </c>
      <c r="F146" s="214" t="s">
        <v>477</v>
      </c>
      <c r="G146" s="215" t="s">
        <v>165</v>
      </c>
      <c r="H146" s="216">
        <v>2</v>
      </c>
      <c r="I146" s="217"/>
      <c r="J146" s="218">
        <f>ROUND(I146*H146,2)</f>
        <v>0</v>
      </c>
      <c r="K146" s="214" t="s">
        <v>1</v>
      </c>
      <c r="L146" s="219"/>
      <c r="M146" s="220" t="s">
        <v>1</v>
      </c>
      <c r="N146" s="221" t="s">
        <v>42</v>
      </c>
      <c r="O146" s="76"/>
      <c r="P146" s="180">
        <f>O146*H146</f>
        <v>0</v>
      </c>
      <c r="Q146" s="180">
        <v>0.0023500000000000001</v>
      </c>
      <c r="R146" s="180">
        <f>Q146*H146</f>
        <v>0.0047000000000000002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440</v>
      </c>
      <c r="AT146" s="182" t="s">
        <v>223</v>
      </c>
      <c r="AU146" s="182" t="s">
        <v>87</v>
      </c>
      <c r="AY146" s="18" t="s">
        <v>125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85</v>
      </c>
      <c r="BK146" s="183">
        <f>ROUND(I146*H146,2)</f>
        <v>0</v>
      </c>
      <c r="BL146" s="18" t="s">
        <v>440</v>
      </c>
      <c r="BM146" s="182" t="s">
        <v>478</v>
      </c>
    </row>
    <row r="147" s="2" customFormat="1">
      <c r="A147" s="37"/>
      <c r="B147" s="38"/>
      <c r="C147" s="37"/>
      <c r="D147" s="184" t="s">
        <v>135</v>
      </c>
      <c r="E147" s="37"/>
      <c r="F147" s="185" t="s">
        <v>479</v>
      </c>
      <c r="G147" s="37"/>
      <c r="H147" s="37"/>
      <c r="I147" s="186"/>
      <c r="J147" s="37"/>
      <c r="K147" s="37"/>
      <c r="L147" s="38"/>
      <c r="M147" s="187"/>
      <c r="N147" s="188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135</v>
      </c>
      <c r="AU147" s="18" t="s">
        <v>87</v>
      </c>
    </row>
    <row r="148" s="2" customFormat="1" ht="21.75" customHeight="1">
      <c r="A148" s="37"/>
      <c r="B148" s="170"/>
      <c r="C148" s="171" t="s">
        <v>199</v>
      </c>
      <c r="D148" s="171" t="s">
        <v>128</v>
      </c>
      <c r="E148" s="172" t="s">
        <v>480</v>
      </c>
      <c r="F148" s="173" t="s">
        <v>481</v>
      </c>
      <c r="G148" s="174" t="s">
        <v>165</v>
      </c>
      <c r="H148" s="175">
        <v>40</v>
      </c>
      <c r="I148" s="176"/>
      <c r="J148" s="177">
        <f>ROUND(I148*H148,2)</f>
        <v>0</v>
      </c>
      <c r="K148" s="173" t="s">
        <v>132</v>
      </c>
      <c r="L148" s="38"/>
      <c r="M148" s="178" t="s">
        <v>1</v>
      </c>
      <c r="N148" s="179" t="s">
        <v>42</v>
      </c>
      <c r="O148" s="76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2" t="s">
        <v>434</v>
      </c>
      <c r="AT148" s="182" t="s">
        <v>128</v>
      </c>
      <c r="AU148" s="182" t="s">
        <v>87</v>
      </c>
      <c r="AY148" s="18" t="s">
        <v>125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85</v>
      </c>
      <c r="BK148" s="183">
        <f>ROUND(I148*H148,2)</f>
        <v>0</v>
      </c>
      <c r="BL148" s="18" t="s">
        <v>434</v>
      </c>
      <c r="BM148" s="182" t="s">
        <v>482</v>
      </c>
    </row>
    <row r="149" s="2" customFormat="1">
      <c r="A149" s="37"/>
      <c r="B149" s="38"/>
      <c r="C149" s="37"/>
      <c r="D149" s="184" t="s">
        <v>135</v>
      </c>
      <c r="E149" s="37"/>
      <c r="F149" s="185" t="s">
        <v>483</v>
      </c>
      <c r="G149" s="37"/>
      <c r="H149" s="37"/>
      <c r="I149" s="186"/>
      <c r="J149" s="37"/>
      <c r="K149" s="37"/>
      <c r="L149" s="38"/>
      <c r="M149" s="187"/>
      <c r="N149" s="188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135</v>
      </c>
      <c r="AU149" s="18" t="s">
        <v>87</v>
      </c>
    </row>
    <row r="150" s="2" customFormat="1" ht="16.5" customHeight="1">
      <c r="A150" s="37"/>
      <c r="B150" s="170"/>
      <c r="C150" s="212" t="s">
        <v>208</v>
      </c>
      <c r="D150" s="212" t="s">
        <v>223</v>
      </c>
      <c r="E150" s="213" t="s">
        <v>484</v>
      </c>
      <c r="F150" s="214" t="s">
        <v>485</v>
      </c>
      <c r="G150" s="215" t="s">
        <v>165</v>
      </c>
      <c r="H150" s="216">
        <v>28</v>
      </c>
      <c r="I150" s="217"/>
      <c r="J150" s="218">
        <f>ROUND(I150*H150,2)</f>
        <v>0</v>
      </c>
      <c r="K150" s="214" t="s">
        <v>132</v>
      </c>
      <c r="L150" s="219"/>
      <c r="M150" s="220" t="s">
        <v>1</v>
      </c>
      <c r="N150" s="221" t="s">
        <v>42</v>
      </c>
      <c r="O150" s="76"/>
      <c r="P150" s="180">
        <f>O150*H150</f>
        <v>0</v>
      </c>
      <c r="Q150" s="180">
        <v>0.00014999999999999999</v>
      </c>
      <c r="R150" s="180">
        <f>Q150*H150</f>
        <v>0.0041999999999999997</v>
      </c>
      <c r="S150" s="180">
        <v>0</v>
      </c>
      <c r="T150" s="18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440</v>
      </c>
      <c r="AT150" s="182" t="s">
        <v>223</v>
      </c>
      <c r="AU150" s="182" t="s">
        <v>87</v>
      </c>
      <c r="AY150" s="18" t="s">
        <v>125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85</v>
      </c>
      <c r="BK150" s="183">
        <f>ROUND(I150*H150,2)</f>
        <v>0</v>
      </c>
      <c r="BL150" s="18" t="s">
        <v>440</v>
      </c>
      <c r="BM150" s="182" t="s">
        <v>486</v>
      </c>
    </row>
    <row r="151" s="2" customFormat="1">
      <c r="A151" s="37"/>
      <c r="B151" s="38"/>
      <c r="C151" s="37"/>
      <c r="D151" s="184" t="s">
        <v>135</v>
      </c>
      <c r="E151" s="37"/>
      <c r="F151" s="185" t="s">
        <v>485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135</v>
      </c>
      <c r="AU151" s="18" t="s">
        <v>87</v>
      </c>
    </row>
    <row r="152" s="2" customFormat="1" ht="16.5" customHeight="1">
      <c r="A152" s="37"/>
      <c r="B152" s="170"/>
      <c r="C152" s="212" t="s">
        <v>8</v>
      </c>
      <c r="D152" s="212" t="s">
        <v>223</v>
      </c>
      <c r="E152" s="213" t="s">
        <v>487</v>
      </c>
      <c r="F152" s="214" t="s">
        <v>488</v>
      </c>
      <c r="G152" s="215" t="s">
        <v>165</v>
      </c>
      <c r="H152" s="216">
        <v>12</v>
      </c>
      <c r="I152" s="217"/>
      <c r="J152" s="218">
        <f>ROUND(I152*H152,2)</f>
        <v>0</v>
      </c>
      <c r="K152" s="214" t="s">
        <v>132</v>
      </c>
      <c r="L152" s="219"/>
      <c r="M152" s="220" t="s">
        <v>1</v>
      </c>
      <c r="N152" s="221" t="s">
        <v>42</v>
      </c>
      <c r="O152" s="76"/>
      <c r="P152" s="180">
        <f>O152*H152</f>
        <v>0</v>
      </c>
      <c r="Q152" s="180">
        <v>0.00010000000000000001</v>
      </c>
      <c r="R152" s="180">
        <f>Q152*H152</f>
        <v>0.0012000000000000001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440</v>
      </c>
      <c r="AT152" s="182" t="s">
        <v>223</v>
      </c>
      <c r="AU152" s="182" t="s">
        <v>87</v>
      </c>
      <c r="AY152" s="18" t="s">
        <v>125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85</v>
      </c>
      <c r="BK152" s="183">
        <f>ROUND(I152*H152,2)</f>
        <v>0</v>
      </c>
      <c r="BL152" s="18" t="s">
        <v>440</v>
      </c>
      <c r="BM152" s="182" t="s">
        <v>489</v>
      </c>
    </row>
    <row r="153" s="2" customFormat="1">
      <c r="A153" s="37"/>
      <c r="B153" s="38"/>
      <c r="C153" s="37"/>
      <c r="D153" s="184" t="s">
        <v>135</v>
      </c>
      <c r="E153" s="37"/>
      <c r="F153" s="185" t="s">
        <v>488</v>
      </c>
      <c r="G153" s="37"/>
      <c r="H153" s="37"/>
      <c r="I153" s="186"/>
      <c r="J153" s="37"/>
      <c r="K153" s="37"/>
      <c r="L153" s="38"/>
      <c r="M153" s="187"/>
      <c r="N153" s="188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135</v>
      </c>
      <c r="AU153" s="18" t="s">
        <v>87</v>
      </c>
    </row>
    <row r="154" s="2" customFormat="1" ht="16.5" customHeight="1">
      <c r="A154" s="37"/>
      <c r="B154" s="170"/>
      <c r="C154" s="171" t="s">
        <v>211</v>
      </c>
      <c r="D154" s="171" t="s">
        <v>128</v>
      </c>
      <c r="E154" s="172" t="s">
        <v>490</v>
      </c>
      <c r="F154" s="173" t="s">
        <v>491</v>
      </c>
      <c r="G154" s="174" t="s">
        <v>165</v>
      </c>
      <c r="H154" s="175">
        <v>24</v>
      </c>
      <c r="I154" s="176"/>
      <c r="J154" s="177">
        <f>ROUND(I154*H154,2)</f>
        <v>0</v>
      </c>
      <c r="K154" s="173" t="s">
        <v>132</v>
      </c>
      <c r="L154" s="38"/>
      <c r="M154" s="178" t="s">
        <v>1</v>
      </c>
      <c r="N154" s="179" t="s">
        <v>42</v>
      </c>
      <c r="O154" s="76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2" t="s">
        <v>434</v>
      </c>
      <c r="AT154" s="182" t="s">
        <v>128</v>
      </c>
      <c r="AU154" s="182" t="s">
        <v>87</v>
      </c>
      <c r="AY154" s="18" t="s">
        <v>125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85</v>
      </c>
      <c r="BK154" s="183">
        <f>ROUND(I154*H154,2)</f>
        <v>0</v>
      </c>
      <c r="BL154" s="18" t="s">
        <v>434</v>
      </c>
      <c r="BM154" s="182" t="s">
        <v>492</v>
      </c>
    </row>
    <row r="155" s="2" customFormat="1">
      <c r="A155" s="37"/>
      <c r="B155" s="38"/>
      <c r="C155" s="37"/>
      <c r="D155" s="184" t="s">
        <v>135</v>
      </c>
      <c r="E155" s="37"/>
      <c r="F155" s="185" t="s">
        <v>493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135</v>
      </c>
      <c r="AU155" s="18" t="s">
        <v>87</v>
      </c>
    </row>
    <row r="156" s="2" customFormat="1" ht="16.5" customHeight="1">
      <c r="A156" s="37"/>
      <c r="B156" s="170"/>
      <c r="C156" s="212" t="s">
        <v>232</v>
      </c>
      <c r="D156" s="212" t="s">
        <v>223</v>
      </c>
      <c r="E156" s="213" t="s">
        <v>494</v>
      </c>
      <c r="F156" s="214" t="s">
        <v>495</v>
      </c>
      <c r="G156" s="215" t="s">
        <v>165</v>
      </c>
      <c r="H156" s="216">
        <v>24</v>
      </c>
      <c r="I156" s="217"/>
      <c r="J156" s="218">
        <f>ROUND(I156*H156,2)</f>
        <v>0</v>
      </c>
      <c r="K156" s="214" t="s">
        <v>132</v>
      </c>
      <c r="L156" s="219"/>
      <c r="M156" s="220" t="s">
        <v>1</v>
      </c>
      <c r="N156" s="221" t="s">
        <v>42</v>
      </c>
      <c r="O156" s="76"/>
      <c r="P156" s="180">
        <f>O156*H156</f>
        <v>0</v>
      </c>
      <c r="Q156" s="180">
        <v>0.00010000000000000001</v>
      </c>
      <c r="R156" s="180">
        <f>Q156*H156</f>
        <v>0.0024000000000000002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440</v>
      </c>
      <c r="AT156" s="182" t="s">
        <v>223</v>
      </c>
      <c r="AU156" s="182" t="s">
        <v>87</v>
      </c>
      <c r="AY156" s="18" t="s">
        <v>125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85</v>
      </c>
      <c r="BK156" s="183">
        <f>ROUND(I156*H156,2)</f>
        <v>0</v>
      </c>
      <c r="BL156" s="18" t="s">
        <v>440</v>
      </c>
      <c r="BM156" s="182" t="s">
        <v>496</v>
      </c>
    </row>
    <row r="157" s="2" customFormat="1">
      <c r="A157" s="37"/>
      <c r="B157" s="38"/>
      <c r="C157" s="37"/>
      <c r="D157" s="184" t="s">
        <v>135</v>
      </c>
      <c r="E157" s="37"/>
      <c r="F157" s="185" t="s">
        <v>495</v>
      </c>
      <c r="G157" s="37"/>
      <c r="H157" s="37"/>
      <c r="I157" s="186"/>
      <c r="J157" s="37"/>
      <c r="K157" s="37"/>
      <c r="L157" s="38"/>
      <c r="M157" s="187"/>
      <c r="N157" s="188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135</v>
      </c>
      <c r="AU157" s="18" t="s">
        <v>87</v>
      </c>
    </row>
    <row r="158" s="2" customFormat="1" ht="37.8" customHeight="1">
      <c r="A158" s="37"/>
      <c r="B158" s="170"/>
      <c r="C158" s="171" t="s">
        <v>237</v>
      </c>
      <c r="D158" s="171" t="s">
        <v>128</v>
      </c>
      <c r="E158" s="172" t="s">
        <v>497</v>
      </c>
      <c r="F158" s="173" t="s">
        <v>498</v>
      </c>
      <c r="G158" s="174" t="s">
        <v>165</v>
      </c>
      <c r="H158" s="175">
        <v>1</v>
      </c>
      <c r="I158" s="176"/>
      <c r="J158" s="177">
        <f>ROUND(I158*H158,2)</f>
        <v>0</v>
      </c>
      <c r="K158" s="173" t="s">
        <v>132</v>
      </c>
      <c r="L158" s="38"/>
      <c r="M158" s="178" t="s">
        <v>1</v>
      </c>
      <c r="N158" s="179" t="s">
        <v>42</v>
      </c>
      <c r="O158" s="76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2" t="s">
        <v>434</v>
      </c>
      <c r="AT158" s="182" t="s">
        <v>128</v>
      </c>
      <c r="AU158" s="182" t="s">
        <v>87</v>
      </c>
      <c r="AY158" s="18" t="s">
        <v>125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85</v>
      </c>
      <c r="BK158" s="183">
        <f>ROUND(I158*H158,2)</f>
        <v>0</v>
      </c>
      <c r="BL158" s="18" t="s">
        <v>434</v>
      </c>
      <c r="BM158" s="182" t="s">
        <v>499</v>
      </c>
    </row>
    <row r="159" s="2" customFormat="1">
      <c r="A159" s="37"/>
      <c r="B159" s="38"/>
      <c r="C159" s="37"/>
      <c r="D159" s="184" t="s">
        <v>135</v>
      </c>
      <c r="E159" s="37"/>
      <c r="F159" s="185" t="s">
        <v>500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135</v>
      </c>
      <c r="AU159" s="18" t="s">
        <v>87</v>
      </c>
    </row>
    <row r="160" s="2" customFormat="1" ht="24.15" customHeight="1">
      <c r="A160" s="37"/>
      <c r="B160" s="170"/>
      <c r="C160" s="171" t="s">
        <v>242</v>
      </c>
      <c r="D160" s="171" t="s">
        <v>128</v>
      </c>
      <c r="E160" s="172" t="s">
        <v>501</v>
      </c>
      <c r="F160" s="173" t="s">
        <v>502</v>
      </c>
      <c r="G160" s="174" t="s">
        <v>172</v>
      </c>
      <c r="H160" s="175">
        <v>12</v>
      </c>
      <c r="I160" s="176"/>
      <c r="J160" s="177">
        <f>ROUND(I160*H160,2)</f>
        <v>0</v>
      </c>
      <c r="K160" s="173" t="s">
        <v>1</v>
      </c>
      <c r="L160" s="38"/>
      <c r="M160" s="178" t="s">
        <v>1</v>
      </c>
      <c r="N160" s="179" t="s">
        <v>42</v>
      </c>
      <c r="O160" s="76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434</v>
      </c>
      <c r="AT160" s="182" t="s">
        <v>128</v>
      </c>
      <c r="AU160" s="182" t="s">
        <v>87</v>
      </c>
      <c r="AY160" s="18" t="s">
        <v>125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85</v>
      </c>
      <c r="BK160" s="183">
        <f>ROUND(I160*H160,2)</f>
        <v>0</v>
      </c>
      <c r="BL160" s="18" t="s">
        <v>434</v>
      </c>
      <c r="BM160" s="182" t="s">
        <v>503</v>
      </c>
    </row>
    <row r="161" s="2" customFormat="1">
      <c r="A161" s="37"/>
      <c r="B161" s="38"/>
      <c r="C161" s="37"/>
      <c r="D161" s="184" t="s">
        <v>135</v>
      </c>
      <c r="E161" s="37"/>
      <c r="F161" s="185" t="s">
        <v>502</v>
      </c>
      <c r="G161" s="37"/>
      <c r="H161" s="37"/>
      <c r="I161" s="186"/>
      <c r="J161" s="37"/>
      <c r="K161" s="37"/>
      <c r="L161" s="38"/>
      <c r="M161" s="187"/>
      <c r="N161" s="188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135</v>
      </c>
      <c r="AU161" s="18" t="s">
        <v>87</v>
      </c>
    </row>
    <row r="162" s="2" customFormat="1" ht="16.5" customHeight="1">
      <c r="A162" s="37"/>
      <c r="B162" s="170"/>
      <c r="C162" s="171" t="s">
        <v>247</v>
      </c>
      <c r="D162" s="171" t="s">
        <v>128</v>
      </c>
      <c r="E162" s="172" t="s">
        <v>504</v>
      </c>
      <c r="F162" s="173" t="s">
        <v>505</v>
      </c>
      <c r="G162" s="174" t="s">
        <v>172</v>
      </c>
      <c r="H162" s="175">
        <v>1</v>
      </c>
      <c r="I162" s="176"/>
      <c r="J162" s="177">
        <f>ROUND(I162*H162,2)</f>
        <v>0</v>
      </c>
      <c r="K162" s="173" t="s">
        <v>1</v>
      </c>
      <c r="L162" s="38"/>
      <c r="M162" s="178" t="s">
        <v>1</v>
      </c>
      <c r="N162" s="179" t="s">
        <v>42</v>
      </c>
      <c r="O162" s="76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2" t="s">
        <v>434</v>
      </c>
      <c r="AT162" s="182" t="s">
        <v>128</v>
      </c>
      <c r="AU162" s="182" t="s">
        <v>87</v>
      </c>
      <c r="AY162" s="18" t="s">
        <v>125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85</v>
      </c>
      <c r="BK162" s="183">
        <f>ROUND(I162*H162,2)</f>
        <v>0</v>
      </c>
      <c r="BL162" s="18" t="s">
        <v>434</v>
      </c>
      <c r="BM162" s="182" t="s">
        <v>506</v>
      </c>
    </row>
    <row r="163" s="2" customFormat="1">
      <c r="A163" s="37"/>
      <c r="B163" s="38"/>
      <c r="C163" s="37"/>
      <c r="D163" s="184" t="s">
        <v>135</v>
      </c>
      <c r="E163" s="37"/>
      <c r="F163" s="185" t="s">
        <v>505</v>
      </c>
      <c r="G163" s="37"/>
      <c r="H163" s="37"/>
      <c r="I163" s="186"/>
      <c r="J163" s="37"/>
      <c r="K163" s="37"/>
      <c r="L163" s="38"/>
      <c r="M163" s="187"/>
      <c r="N163" s="188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135</v>
      </c>
      <c r="AU163" s="18" t="s">
        <v>87</v>
      </c>
    </row>
    <row r="164" s="2" customFormat="1" ht="24.15" customHeight="1">
      <c r="A164" s="37"/>
      <c r="B164" s="170"/>
      <c r="C164" s="171" t="s">
        <v>7</v>
      </c>
      <c r="D164" s="171" t="s">
        <v>128</v>
      </c>
      <c r="E164" s="172" t="s">
        <v>507</v>
      </c>
      <c r="F164" s="173" t="s">
        <v>508</v>
      </c>
      <c r="G164" s="174" t="s">
        <v>172</v>
      </c>
      <c r="H164" s="175">
        <v>1</v>
      </c>
      <c r="I164" s="176"/>
      <c r="J164" s="177">
        <f>ROUND(I164*H164,2)</f>
        <v>0</v>
      </c>
      <c r="K164" s="173" t="s">
        <v>1</v>
      </c>
      <c r="L164" s="38"/>
      <c r="M164" s="178" t="s">
        <v>1</v>
      </c>
      <c r="N164" s="179" t="s">
        <v>42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434</v>
      </c>
      <c r="AT164" s="182" t="s">
        <v>128</v>
      </c>
      <c r="AU164" s="182" t="s">
        <v>87</v>
      </c>
      <c r="AY164" s="18" t="s">
        <v>125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85</v>
      </c>
      <c r="BK164" s="183">
        <f>ROUND(I164*H164,2)</f>
        <v>0</v>
      </c>
      <c r="BL164" s="18" t="s">
        <v>434</v>
      </c>
      <c r="BM164" s="182" t="s">
        <v>509</v>
      </c>
    </row>
    <row r="165" s="2" customFormat="1">
      <c r="A165" s="37"/>
      <c r="B165" s="38"/>
      <c r="C165" s="37"/>
      <c r="D165" s="184" t="s">
        <v>135</v>
      </c>
      <c r="E165" s="37"/>
      <c r="F165" s="185" t="s">
        <v>510</v>
      </c>
      <c r="G165" s="37"/>
      <c r="H165" s="37"/>
      <c r="I165" s="186"/>
      <c r="J165" s="37"/>
      <c r="K165" s="37"/>
      <c r="L165" s="38"/>
      <c r="M165" s="187"/>
      <c r="N165" s="188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135</v>
      </c>
      <c r="AU165" s="18" t="s">
        <v>87</v>
      </c>
    </row>
    <row r="166" s="12" customFormat="1" ht="22.8" customHeight="1">
      <c r="A166" s="12"/>
      <c r="B166" s="157"/>
      <c r="C166" s="12"/>
      <c r="D166" s="158" t="s">
        <v>76</v>
      </c>
      <c r="E166" s="168" t="s">
        <v>511</v>
      </c>
      <c r="F166" s="168" t="s">
        <v>512</v>
      </c>
      <c r="G166" s="12"/>
      <c r="H166" s="12"/>
      <c r="I166" s="160"/>
      <c r="J166" s="169">
        <f>BK166</f>
        <v>0</v>
      </c>
      <c r="K166" s="12"/>
      <c r="L166" s="157"/>
      <c r="M166" s="162"/>
      <c r="N166" s="163"/>
      <c r="O166" s="163"/>
      <c r="P166" s="164">
        <f>SUM(P167:P173)</f>
        <v>0</v>
      </c>
      <c r="Q166" s="163"/>
      <c r="R166" s="164">
        <f>SUM(R167:R173)</f>
        <v>0.0013500000000000001</v>
      </c>
      <c r="S166" s="163"/>
      <c r="T166" s="165">
        <f>SUM(T167:T173)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8" t="s">
        <v>147</v>
      </c>
      <c r="AT166" s="166" t="s">
        <v>76</v>
      </c>
      <c r="AU166" s="166" t="s">
        <v>85</v>
      </c>
      <c r="AY166" s="158" t="s">
        <v>125</v>
      </c>
      <c r="BK166" s="167">
        <f>SUM(BK167:BK173)</f>
        <v>0</v>
      </c>
    </row>
    <row r="167" s="2" customFormat="1" ht="24.15" customHeight="1">
      <c r="A167" s="37"/>
      <c r="B167" s="170"/>
      <c r="C167" s="171" t="s">
        <v>256</v>
      </c>
      <c r="D167" s="171" t="s">
        <v>128</v>
      </c>
      <c r="E167" s="172" t="s">
        <v>513</v>
      </c>
      <c r="F167" s="173" t="s">
        <v>514</v>
      </c>
      <c r="G167" s="174" t="s">
        <v>217</v>
      </c>
      <c r="H167" s="175">
        <v>45</v>
      </c>
      <c r="I167" s="176"/>
      <c r="J167" s="177">
        <f>ROUND(I167*H167,2)</f>
        <v>0</v>
      </c>
      <c r="K167" s="173" t="s">
        <v>132</v>
      </c>
      <c r="L167" s="38"/>
      <c r="M167" s="178" t="s">
        <v>1</v>
      </c>
      <c r="N167" s="179" t="s">
        <v>42</v>
      </c>
      <c r="O167" s="76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2" t="s">
        <v>434</v>
      </c>
      <c r="AT167" s="182" t="s">
        <v>128</v>
      </c>
      <c r="AU167" s="182" t="s">
        <v>87</v>
      </c>
      <c r="AY167" s="18" t="s">
        <v>125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85</v>
      </c>
      <c r="BK167" s="183">
        <f>ROUND(I167*H167,2)</f>
        <v>0</v>
      </c>
      <c r="BL167" s="18" t="s">
        <v>434</v>
      </c>
      <c r="BM167" s="182" t="s">
        <v>515</v>
      </c>
    </row>
    <row r="168" s="2" customFormat="1">
      <c r="A168" s="37"/>
      <c r="B168" s="38"/>
      <c r="C168" s="37"/>
      <c r="D168" s="184" t="s">
        <v>135</v>
      </c>
      <c r="E168" s="37"/>
      <c r="F168" s="185" t="s">
        <v>516</v>
      </c>
      <c r="G168" s="37"/>
      <c r="H168" s="37"/>
      <c r="I168" s="186"/>
      <c r="J168" s="37"/>
      <c r="K168" s="37"/>
      <c r="L168" s="38"/>
      <c r="M168" s="187"/>
      <c r="N168" s="188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135</v>
      </c>
      <c r="AU168" s="18" t="s">
        <v>87</v>
      </c>
    </row>
    <row r="169" s="2" customFormat="1" ht="24.15" customHeight="1">
      <c r="A169" s="37"/>
      <c r="B169" s="170"/>
      <c r="C169" s="171" t="s">
        <v>259</v>
      </c>
      <c r="D169" s="171" t="s">
        <v>128</v>
      </c>
      <c r="E169" s="172" t="s">
        <v>517</v>
      </c>
      <c r="F169" s="173" t="s">
        <v>518</v>
      </c>
      <c r="G169" s="174" t="s">
        <v>226</v>
      </c>
      <c r="H169" s="175">
        <v>7.875</v>
      </c>
      <c r="I169" s="176"/>
      <c r="J169" s="177">
        <f>ROUND(I169*H169,2)</f>
        <v>0</v>
      </c>
      <c r="K169" s="173" t="s">
        <v>132</v>
      </c>
      <c r="L169" s="38"/>
      <c r="M169" s="178" t="s">
        <v>1</v>
      </c>
      <c r="N169" s="179" t="s">
        <v>42</v>
      </c>
      <c r="O169" s="76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2" t="s">
        <v>434</v>
      </c>
      <c r="AT169" s="182" t="s">
        <v>128</v>
      </c>
      <c r="AU169" s="182" t="s">
        <v>87</v>
      </c>
      <c r="AY169" s="18" t="s">
        <v>125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85</v>
      </c>
      <c r="BK169" s="183">
        <f>ROUND(I169*H169,2)</f>
        <v>0</v>
      </c>
      <c r="BL169" s="18" t="s">
        <v>434</v>
      </c>
      <c r="BM169" s="182" t="s">
        <v>519</v>
      </c>
    </row>
    <row r="170" s="2" customFormat="1">
      <c r="A170" s="37"/>
      <c r="B170" s="38"/>
      <c r="C170" s="37"/>
      <c r="D170" s="184" t="s">
        <v>135</v>
      </c>
      <c r="E170" s="37"/>
      <c r="F170" s="185" t="s">
        <v>520</v>
      </c>
      <c r="G170" s="37"/>
      <c r="H170" s="37"/>
      <c r="I170" s="186"/>
      <c r="J170" s="37"/>
      <c r="K170" s="37"/>
      <c r="L170" s="38"/>
      <c r="M170" s="187"/>
      <c r="N170" s="188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135</v>
      </c>
      <c r="AU170" s="18" t="s">
        <v>87</v>
      </c>
    </row>
    <row r="171" s="13" customFormat="1">
      <c r="A171" s="13"/>
      <c r="B171" s="189"/>
      <c r="C171" s="13"/>
      <c r="D171" s="184" t="s">
        <v>137</v>
      </c>
      <c r="E171" s="190" t="s">
        <v>1</v>
      </c>
      <c r="F171" s="191" t="s">
        <v>521</v>
      </c>
      <c r="G171" s="13"/>
      <c r="H171" s="192">
        <v>7.875</v>
      </c>
      <c r="I171" s="193"/>
      <c r="J171" s="13"/>
      <c r="K171" s="13"/>
      <c r="L171" s="189"/>
      <c r="M171" s="194"/>
      <c r="N171" s="195"/>
      <c r="O171" s="195"/>
      <c r="P171" s="195"/>
      <c r="Q171" s="195"/>
      <c r="R171" s="195"/>
      <c r="S171" s="195"/>
      <c r="T171" s="19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0" t="s">
        <v>137</v>
      </c>
      <c r="AU171" s="190" t="s">
        <v>87</v>
      </c>
      <c r="AV171" s="13" t="s">
        <v>87</v>
      </c>
      <c r="AW171" s="13" t="s">
        <v>34</v>
      </c>
      <c r="AX171" s="13" t="s">
        <v>85</v>
      </c>
      <c r="AY171" s="190" t="s">
        <v>125</v>
      </c>
    </row>
    <row r="172" s="2" customFormat="1" ht="16.5" customHeight="1">
      <c r="A172" s="37"/>
      <c r="B172" s="170"/>
      <c r="C172" s="171" t="s">
        <v>264</v>
      </c>
      <c r="D172" s="171" t="s">
        <v>128</v>
      </c>
      <c r="E172" s="172" t="s">
        <v>522</v>
      </c>
      <c r="F172" s="173" t="s">
        <v>523</v>
      </c>
      <c r="G172" s="174" t="s">
        <v>131</v>
      </c>
      <c r="H172" s="175">
        <v>45</v>
      </c>
      <c r="I172" s="176"/>
      <c r="J172" s="177">
        <f>ROUND(I172*H172,2)</f>
        <v>0</v>
      </c>
      <c r="K172" s="173" t="s">
        <v>132</v>
      </c>
      <c r="L172" s="38"/>
      <c r="M172" s="178" t="s">
        <v>1</v>
      </c>
      <c r="N172" s="179" t="s">
        <v>42</v>
      </c>
      <c r="O172" s="76"/>
      <c r="P172" s="180">
        <f>O172*H172</f>
        <v>0</v>
      </c>
      <c r="Q172" s="180">
        <v>3.0000000000000001E-05</v>
      </c>
      <c r="R172" s="180">
        <f>Q172*H172</f>
        <v>0.0013500000000000001</v>
      </c>
      <c r="S172" s="180">
        <v>0</v>
      </c>
      <c r="T172" s="18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2" t="s">
        <v>434</v>
      </c>
      <c r="AT172" s="182" t="s">
        <v>128</v>
      </c>
      <c r="AU172" s="182" t="s">
        <v>87</v>
      </c>
      <c r="AY172" s="18" t="s">
        <v>125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85</v>
      </c>
      <c r="BK172" s="183">
        <f>ROUND(I172*H172,2)</f>
        <v>0</v>
      </c>
      <c r="BL172" s="18" t="s">
        <v>434</v>
      </c>
      <c r="BM172" s="182" t="s">
        <v>524</v>
      </c>
    </row>
    <row r="173" s="2" customFormat="1">
      <c r="A173" s="37"/>
      <c r="B173" s="38"/>
      <c r="C173" s="37"/>
      <c r="D173" s="184" t="s">
        <v>135</v>
      </c>
      <c r="E173" s="37"/>
      <c r="F173" s="185" t="s">
        <v>525</v>
      </c>
      <c r="G173" s="37"/>
      <c r="H173" s="37"/>
      <c r="I173" s="186"/>
      <c r="J173" s="37"/>
      <c r="K173" s="37"/>
      <c r="L173" s="38"/>
      <c r="M173" s="223"/>
      <c r="N173" s="224"/>
      <c r="O173" s="225"/>
      <c r="P173" s="225"/>
      <c r="Q173" s="225"/>
      <c r="R173" s="225"/>
      <c r="S173" s="225"/>
      <c r="T173" s="226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135</v>
      </c>
      <c r="AU173" s="18" t="s">
        <v>87</v>
      </c>
    </row>
    <row r="174" s="2" customFormat="1" ht="6.96" customHeight="1">
      <c r="A174" s="37"/>
      <c r="B174" s="59"/>
      <c r="C174" s="60"/>
      <c r="D174" s="60"/>
      <c r="E174" s="60"/>
      <c r="F174" s="60"/>
      <c r="G174" s="60"/>
      <c r="H174" s="60"/>
      <c r="I174" s="60"/>
      <c r="J174" s="60"/>
      <c r="K174" s="60"/>
      <c r="L174" s="38"/>
      <c r="M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</row>
  </sheetData>
  <autoFilter ref="C118:K17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DESKTOP-DIV9H0Q\MK</dc:creator>
  <cp:lastModifiedBy>DESKTOP-DIV9H0Q\MK</cp:lastModifiedBy>
  <dcterms:created xsi:type="dcterms:W3CDTF">2023-02-01T12:42:59Z</dcterms:created>
  <dcterms:modified xsi:type="dcterms:W3CDTF">2023-02-01T12:43:03Z</dcterms:modified>
</cp:coreProperties>
</file>