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2026"/>
  <workbookPr/>
  <mc:AlternateContent xmlns:mc="http://schemas.openxmlformats.org/markup-compatibility/2006">
    <mc:Choice Requires="x15">
      <x15ac:absPath xmlns:x15ac="http://schemas.microsoft.com/office/spreadsheetml/2010/11/ac" url="E:\ROAD-PLAN\Projekty\18_20 Rekonstrukce ul. B. Němcové - část u stadionu, Rychnov nad Kněžnou\8. Tisk\F. Soupis prací_neoceněné\"/>
    </mc:Choice>
  </mc:AlternateContent>
  <xr:revisionPtr revIDLastSave="0" documentId="13_ncr:1_{A6B2DFBE-BA70-49AB-B681-2CA518FC9FB6}" xr6:coauthVersionLast="45" xr6:coauthVersionMax="45" xr10:uidLastSave="{00000000-0000-0000-0000-000000000000}"/>
  <bookViews>
    <workbookView xWindow="28680" yWindow="-120" windowWidth="29040" windowHeight="17790" xr2:uid="{00000000-000D-0000-FFFF-FFFF00000000}"/>
  </bookViews>
  <sheets>
    <sheet name="Rekapitulace stavby" sheetId="1" r:id="rId1"/>
    <sheet name="SO 301 - Kanalizace" sheetId="2" r:id="rId2"/>
    <sheet name="SO 352 - Vodovod" sheetId="3" r:id="rId3"/>
    <sheet name="Pokyny pro vyplnění" sheetId="4" r:id="rId4"/>
  </sheets>
  <definedNames>
    <definedName name="_xlnm._FilterDatabase" localSheetId="1" hidden="1">'SO 301 - Kanalizace'!$C$85:$K$546</definedName>
    <definedName name="_xlnm._FilterDatabase" localSheetId="2" hidden="1">'SO 352 - Vodovod'!$C$86:$K$483</definedName>
    <definedName name="_xlnm.Print_Titles" localSheetId="0">'Rekapitulace stavby'!$52:$52</definedName>
    <definedName name="_xlnm.Print_Titles" localSheetId="1">'SO 301 - Kanalizace'!$85:$85</definedName>
    <definedName name="_xlnm.Print_Titles" localSheetId="2">'SO 352 - Vodovod'!$86:$86</definedName>
    <definedName name="_xlnm.Print_Area" localSheetId="3">'Pokyny pro vyplnění'!$B$2:$K$71,'Pokyny pro vyplnění'!$B$74:$K$118,'Pokyny pro vyplnění'!$B$121:$K$190,'Pokyny pro vyplnění'!$B$198:$K$218</definedName>
    <definedName name="_xlnm.Print_Area" localSheetId="0">'Rekapitulace stavby'!$D$4:$AO$36,'Rekapitulace stavby'!$C$42:$AQ$57</definedName>
    <definedName name="_xlnm.Print_Area" localSheetId="1">'SO 301 - Kanalizace'!$C$4:$J$39,'SO 301 - Kanalizace'!$C$45:$J$67,'SO 301 - Kanalizace'!$C$73:$K$546</definedName>
    <definedName name="_xlnm.Print_Area" localSheetId="2">'SO 352 - Vodovod'!$C$4:$J$39,'SO 352 - Vodovod'!$C$45:$J$68,'SO 352 - Vodovod'!$C$74:$K$483</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37" i="3" l="1"/>
  <c r="J36" i="3"/>
  <c r="AY56" i="1"/>
  <c r="J35" i="3"/>
  <c r="AX56" i="1"/>
  <c r="BI481" i="3"/>
  <c r="BH481" i="3"/>
  <c r="BG481" i="3"/>
  <c r="BF481" i="3"/>
  <c r="T481" i="3"/>
  <c r="R481" i="3"/>
  <c r="P481" i="3"/>
  <c r="BK481" i="3"/>
  <c r="J481" i="3"/>
  <c r="BE481" i="3"/>
  <c r="BI478" i="3"/>
  <c r="BH478" i="3"/>
  <c r="BG478" i="3"/>
  <c r="BF478" i="3"/>
  <c r="T478" i="3"/>
  <c r="R478" i="3"/>
  <c r="P478" i="3"/>
  <c r="P472" i="3" s="1"/>
  <c r="P471" i="3" s="1"/>
  <c r="BK478" i="3"/>
  <c r="J478" i="3"/>
  <c r="BE478" i="3" s="1"/>
  <c r="BI473" i="3"/>
  <c r="BH473" i="3"/>
  <c r="BG473" i="3"/>
  <c r="BF473" i="3"/>
  <c r="T473" i="3"/>
  <c r="T472" i="3"/>
  <c r="T471" i="3" s="1"/>
  <c r="R473" i="3"/>
  <c r="P473" i="3"/>
  <c r="BK473" i="3"/>
  <c r="J473" i="3"/>
  <c r="BE473" i="3" s="1"/>
  <c r="BI468" i="3"/>
  <c r="BH468" i="3"/>
  <c r="BG468" i="3"/>
  <c r="BF468" i="3"/>
  <c r="T468" i="3"/>
  <c r="T467" i="3"/>
  <c r="R468" i="3"/>
  <c r="R467" i="3" s="1"/>
  <c r="P468" i="3"/>
  <c r="P467" i="3"/>
  <c r="BK468" i="3"/>
  <c r="BK467" i="3" s="1"/>
  <c r="J467" i="3" s="1"/>
  <c r="J65" i="3" s="1"/>
  <c r="J468" i="3"/>
  <c r="BE468" i="3" s="1"/>
  <c r="BI465" i="3"/>
  <c r="BH465" i="3"/>
  <c r="BG465" i="3"/>
  <c r="BF465" i="3"/>
  <c r="T465" i="3"/>
  <c r="R465" i="3"/>
  <c r="P465" i="3"/>
  <c r="BK465" i="3"/>
  <c r="J465" i="3"/>
  <c r="BE465" i="3"/>
  <c r="BI462" i="3"/>
  <c r="BH462" i="3"/>
  <c r="BG462" i="3"/>
  <c r="BF462" i="3"/>
  <c r="T462" i="3"/>
  <c r="R462" i="3"/>
  <c r="P462" i="3"/>
  <c r="BK462" i="3"/>
  <c r="J462" i="3"/>
  <c r="BE462" i="3"/>
  <c r="BI456" i="3"/>
  <c r="BH456" i="3"/>
  <c r="BG456" i="3"/>
  <c r="BF456" i="3"/>
  <c r="T456" i="3"/>
  <c r="R456" i="3"/>
  <c r="P456" i="3"/>
  <c r="BK456" i="3"/>
  <c r="J456" i="3"/>
  <c r="BE456" i="3" s="1"/>
  <c r="BI454" i="3"/>
  <c r="BH454" i="3"/>
  <c r="BG454" i="3"/>
  <c r="BF454" i="3"/>
  <c r="T454" i="3"/>
  <c r="R454" i="3"/>
  <c r="P454" i="3"/>
  <c r="BK454" i="3"/>
  <c r="J454" i="3"/>
  <c r="BE454" i="3"/>
  <c r="BI451" i="3"/>
  <c r="BH451" i="3"/>
  <c r="BG451" i="3"/>
  <c r="BF451" i="3"/>
  <c r="T451" i="3"/>
  <c r="T440" i="3" s="1"/>
  <c r="R451" i="3"/>
  <c r="P451" i="3"/>
  <c r="BK451" i="3"/>
  <c r="J451" i="3"/>
  <c r="BE451" i="3"/>
  <c r="BI448" i="3"/>
  <c r="BH448" i="3"/>
  <c r="BG448" i="3"/>
  <c r="BF448" i="3"/>
  <c r="T448" i="3"/>
  <c r="R448" i="3"/>
  <c r="P448" i="3"/>
  <c r="P440" i="3" s="1"/>
  <c r="BK448" i="3"/>
  <c r="J448" i="3"/>
  <c r="BE448" i="3"/>
  <c r="BI443" i="3"/>
  <c r="BH443" i="3"/>
  <c r="BG443" i="3"/>
  <c r="BF443" i="3"/>
  <c r="T443" i="3"/>
  <c r="R443" i="3"/>
  <c r="P443" i="3"/>
  <c r="BK443" i="3"/>
  <c r="J443" i="3"/>
  <c r="BE443" i="3" s="1"/>
  <c r="BI441" i="3"/>
  <c r="BH441" i="3"/>
  <c r="BG441" i="3"/>
  <c r="BF441" i="3"/>
  <c r="T441" i="3"/>
  <c r="R441" i="3"/>
  <c r="R440" i="3" s="1"/>
  <c r="P441" i="3"/>
  <c r="BK441" i="3"/>
  <c r="BK440" i="3"/>
  <c r="J440" i="3" s="1"/>
  <c r="J64" i="3" s="1"/>
  <c r="J441" i="3"/>
  <c r="BE441" i="3" s="1"/>
  <c r="BI437" i="3"/>
  <c r="BH437" i="3"/>
  <c r="BG437" i="3"/>
  <c r="BF437" i="3"/>
  <c r="T437" i="3"/>
  <c r="R437" i="3"/>
  <c r="P437" i="3"/>
  <c r="BK437" i="3"/>
  <c r="J437" i="3"/>
  <c r="BE437" i="3"/>
  <c r="BI434" i="3"/>
  <c r="BH434" i="3"/>
  <c r="BG434" i="3"/>
  <c r="BF434" i="3"/>
  <c r="T434" i="3"/>
  <c r="R434" i="3"/>
  <c r="P434" i="3"/>
  <c r="BK434" i="3"/>
  <c r="J434" i="3"/>
  <c r="BE434" i="3" s="1"/>
  <c r="BI431" i="3"/>
  <c r="BH431" i="3"/>
  <c r="BG431" i="3"/>
  <c r="BF431" i="3"/>
  <c r="T431" i="3"/>
  <c r="R431" i="3"/>
  <c r="P431" i="3"/>
  <c r="BK431" i="3"/>
  <c r="J431" i="3"/>
  <c r="BE431" i="3"/>
  <c r="BI428" i="3"/>
  <c r="BH428" i="3"/>
  <c r="BG428" i="3"/>
  <c r="BF428" i="3"/>
  <c r="T428" i="3"/>
  <c r="R428" i="3"/>
  <c r="P428" i="3"/>
  <c r="BK428" i="3"/>
  <c r="J428" i="3"/>
  <c r="BE428" i="3" s="1"/>
  <c r="BI425" i="3"/>
  <c r="BH425" i="3"/>
  <c r="BG425" i="3"/>
  <c r="BF425" i="3"/>
  <c r="T425" i="3"/>
  <c r="R425" i="3"/>
  <c r="P425" i="3"/>
  <c r="BK425" i="3"/>
  <c r="J425" i="3"/>
  <c r="BE425" i="3"/>
  <c r="BI422" i="3"/>
  <c r="BH422" i="3"/>
  <c r="BG422" i="3"/>
  <c r="BF422" i="3"/>
  <c r="T422" i="3"/>
  <c r="R422" i="3"/>
  <c r="P422" i="3"/>
  <c r="BK422" i="3"/>
  <c r="J422" i="3"/>
  <c r="BE422" i="3" s="1"/>
  <c r="BI419" i="3"/>
  <c r="BH419" i="3"/>
  <c r="BG419" i="3"/>
  <c r="BF419" i="3"/>
  <c r="T419" i="3"/>
  <c r="R419" i="3"/>
  <c r="P419" i="3"/>
  <c r="BK419" i="3"/>
  <c r="J419" i="3"/>
  <c r="BE419" i="3"/>
  <c r="BI415" i="3"/>
  <c r="BH415" i="3"/>
  <c r="BG415" i="3"/>
  <c r="BF415" i="3"/>
  <c r="T415" i="3"/>
  <c r="R415" i="3"/>
  <c r="P415" i="3"/>
  <c r="BK415" i="3"/>
  <c r="J415" i="3"/>
  <c r="BE415" i="3" s="1"/>
  <c r="BI408" i="3"/>
  <c r="BH408" i="3"/>
  <c r="BG408" i="3"/>
  <c r="BF408" i="3"/>
  <c r="T408" i="3"/>
  <c r="R408" i="3"/>
  <c r="P408" i="3"/>
  <c r="BK408" i="3"/>
  <c r="J408" i="3"/>
  <c r="BE408" i="3"/>
  <c r="BI400" i="3"/>
  <c r="BH400" i="3"/>
  <c r="BG400" i="3"/>
  <c r="BF400" i="3"/>
  <c r="T400" i="3"/>
  <c r="R400" i="3"/>
  <c r="P400" i="3"/>
  <c r="BK400" i="3"/>
  <c r="J400" i="3"/>
  <c r="BE400" i="3" s="1"/>
  <c r="BI398" i="3"/>
  <c r="BH398" i="3"/>
  <c r="BG398" i="3"/>
  <c r="BF398" i="3"/>
  <c r="T398" i="3"/>
  <c r="R398" i="3"/>
  <c r="P398" i="3"/>
  <c r="BK398" i="3"/>
  <c r="J398" i="3"/>
  <c r="BE398" i="3"/>
  <c r="BI394" i="3"/>
  <c r="BH394" i="3"/>
  <c r="BG394" i="3"/>
  <c r="BF394" i="3"/>
  <c r="T394" i="3"/>
  <c r="R394" i="3"/>
  <c r="P394" i="3"/>
  <c r="BK394" i="3"/>
  <c r="J394" i="3"/>
  <c r="BE394" i="3" s="1"/>
  <c r="BI390" i="3"/>
  <c r="BH390" i="3"/>
  <c r="BG390" i="3"/>
  <c r="BF390" i="3"/>
  <c r="T390" i="3"/>
  <c r="R390" i="3"/>
  <c r="P390" i="3"/>
  <c r="BK390" i="3"/>
  <c r="J390" i="3"/>
  <c r="BE390" i="3"/>
  <c r="BI386" i="3"/>
  <c r="BH386" i="3"/>
  <c r="BG386" i="3"/>
  <c r="BF386" i="3"/>
  <c r="T386" i="3"/>
  <c r="R386" i="3"/>
  <c r="P386" i="3"/>
  <c r="BK386" i="3"/>
  <c r="J386" i="3"/>
  <c r="BE386" i="3" s="1"/>
  <c r="BI382" i="3"/>
  <c r="BH382" i="3"/>
  <c r="BG382" i="3"/>
  <c r="BF382" i="3"/>
  <c r="T382" i="3"/>
  <c r="R382" i="3"/>
  <c r="P382" i="3"/>
  <c r="BK382" i="3"/>
  <c r="J382" i="3"/>
  <c r="BE382" i="3"/>
  <c r="BI378" i="3"/>
  <c r="BH378" i="3"/>
  <c r="BG378" i="3"/>
  <c r="BF378" i="3"/>
  <c r="T378" i="3"/>
  <c r="R378" i="3"/>
  <c r="P378" i="3"/>
  <c r="BK378" i="3"/>
  <c r="J378" i="3"/>
  <c r="BE378" i="3" s="1"/>
  <c r="BI374" i="3"/>
  <c r="BH374" i="3"/>
  <c r="BG374" i="3"/>
  <c r="BF374" i="3"/>
  <c r="T374" i="3"/>
  <c r="R374" i="3"/>
  <c r="P374" i="3"/>
  <c r="BK374" i="3"/>
  <c r="J374" i="3"/>
  <c r="BE374" i="3"/>
  <c r="BI370" i="3"/>
  <c r="BH370" i="3"/>
  <c r="BG370" i="3"/>
  <c r="BF370" i="3"/>
  <c r="T370" i="3"/>
  <c r="R370" i="3"/>
  <c r="P370" i="3"/>
  <c r="BK370" i="3"/>
  <c r="J370" i="3"/>
  <c r="BE370" i="3" s="1"/>
  <c r="BI367" i="3"/>
  <c r="BH367" i="3"/>
  <c r="BG367" i="3"/>
  <c r="BF367" i="3"/>
  <c r="T367" i="3"/>
  <c r="R367" i="3"/>
  <c r="P367" i="3"/>
  <c r="BK367" i="3"/>
  <c r="J367" i="3"/>
  <c r="BE367" i="3"/>
  <c r="BI364" i="3"/>
  <c r="BH364" i="3"/>
  <c r="BG364" i="3"/>
  <c r="BF364" i="3"/>
  <c r="T364" i="3"/>
  <c r="R364" i="3"/>
  <c r="P364" i="3"/>
  <c r="BK364" i="3"/>
  <c r="J364" i="3"/>
  <c r="BE364" i="3" s="1"/>
  <c r="BI360" i="3"/>
  <c r="BH360" i="3"/>
  <c r="BG360" i="3"/>
  <c r="BF360" i="3"/>
  <c r="T360" i="3"/>
  <c r="R360" i="3"/>
  <c r="P360" i="3"/>
  <c r="BK360" i="3"/>
  <c r="J360" i="3"/>
  <c r="BE360" i="3"/>
  <c r="BI358" i="3"/>
  <c r="BH358" i="3"/>
  <c r="BG358" i="3"/>
  <c r="BF358" i="3"/>
  <c r="T358" i="3"/>
  <c r="R358" i="3"/>
  <c r="P358" i="3"/>
  <c r="BK358" i="3"/>
  <c r="J358" i="3"/>
  <c r="BE358" i="3" s="1"/>
  <c r="BI356" i="3"/>
  <c r="BH356" i="3"/>
  <c r="BG356" i="3"/>
  <c r="BF356" i="3"/>
  <c r="T356" i="3"/>
  <c r="R356" i="3"/>
  <c r="P356" i="3"/>
  <c r="BK356" i="3"/>
  <c r="J356" i="3"/>
  <c r="BE356" i="3"/>
  <c r="BI352" i="3"/>
  <c r="BH352" i="3"/>
  <c r="BG352" i="3"/>
  <c r="BF352" i="3"/>
  <c r="T352" i="3"/>
  <c r="R352" i="3"/>
  <c r="P352" i="3"/>
  <c r="BK352" i="3"/>
  <c r="J352" i="3"/>
  <c r="BE352" i="3" s="1"/>
  <c r="BI350" i="3"/>
  <c r="BH350" i="3"/>
  <c r="BG350" i="3"/>
  <c r="BF350" i="3"/>
  <c r="T350" i="3"/>
  <c r="R350" i="3"/>
  <c r="P350" i="3"/>
  <c r="BK350" i="3"/>
  <c r="J350" i="3"/>
  <c r="BE350" i="3"/>
  <c r="BI347" i="3"/>
  <c r="BH347" i="3"/>
  <c r="BG347" i="3"/>
  <c r="BF347" i="3"/>
  <c r="T347" i="3"/>
  <c r="R347" i="3"/>
  <c r="P347" i="3"/>
  <c r="BK347" i="3"/>
  <c r="J347" i="3"/>
  <c r="BE347" i="3" s="1"/>
  <c r="BI343" i="3"/>
  <c r="BH343" i="3"/>
  <c r="BG343" i="3"/>
  <c r="BF343" i="3"/>
  <c r="T343" i="3"/>
  <c r="R343" i="3"/>
  <c r="P343" i="3"/>
  <c r="BK343" i="3"/>
  <c r="J343" i="3"/>
  <c r="BE343" i="3"/>
  <c r="BI340" i="3"/>
  <c r="BH340" i="3"/>
  <c r="BG340" i="3"/>
  <c r="BF340" i="3"/>
  <c r="T340" i="3"/>
  <c r="R340" i="3"/>
  <c r="P340" i="3"/>
  <c r="BK340" i="3"/>
  <c r="J340" i="3"/>
  <c r="BE340" i="3" s="1"/>
  <c r="BI337" i="3"/>
  <c r="BH337" i="3"/>
  <c r="BG337" i="3"/>
  <c r="BF337" i="3"/>
  <c r="T337" i="3"/>
  <c r="R337" i="3"/>
  <c r="P337" i="3"/>
  <c r="BK337" i="3"/>
  <c r="J337" i="3"/>
  <c r="BE337" i="3"/>
  <c r="BI334" i="3"/>
  <c r="BH334" i="3"/>
  <c r="BG334" i="3"/>
  <c r="BF334" i="3"/>
  <c r="T334" i="3"/>
  <c r="R334" i="3"/>
  <c r="P334" i="3"/>
  <c r="BK334" i="3"/>
  <c r="J334" i="3"/>
  <c r="BE334" i="3" s="1"/>
  <c r="BI331" i="3"/>
  <c r="BH331" i="3"/>
  <c r="BG331" i="3"/>
  <c r="BF331" i="3"/>
  <c r="T331" i="3"/>
  <c r="R331" i="3"/>
  <c r="P331" i="3"/>
  <c r="BK331" i="3"/>
  <c r="J331" i="3"/>
  <c r="BE331" i="3"/>
  <c r="BI323" i="3"/>
  <c r="BH323" i="3"/>
  <c r="BG323" i="3"/>
  <c r="BF323" i="3"/>
  <c r="T323" i="3"/>
  <c r="R323" i="3"/>
  <c r="P323" i="3"/>
  <c r="BK323" i="3"/>
  <c r="J323" i="3"/>
  <c r="BE323" i="3" s="1"/>
  <c r="BI320" i="3"/>
  <c r="BH320" i="3"/>
  <c r="BG320" i="3"/>
  <c r="BF320" i="3"/>
  <c r="T320" i="3"/>
  <c r="R320" i="3"/>
  <c r="P320" i="3"/>
  <c r="BK320" i="3"/>
  <c r="J320" i="3"/>
  <c r="BE320" i="3"/>
  <c r="BI317" i="3"/>
  <c r="BH317" i="3"/>
  <c r="BG317" i="3"/>
  <c r="BF317" i="3"/>
  <c r="T317" i="3"/>
  <c r="R317" i="3"/>
  <c r="P317" i="3"/>
  <c r="BK317" i="3"/>
  <c r="J317" i="3"/>
  <c r="BE317" i="3" s="1"/>
  <c r="BI310" i="3"/>
  <c r="BH310" i="3"/>
  <c r="BG310" i="3"/>
  <c r="BF310" i="3"/>
  <c r="T310" i="3"/>
  <c r="R310" i="3"/>
  <c r="P310" i="3"/>
  <c r="BK310" i="3"/>
  <c r="J310" i="3"/>
  <c r="BE310" i="3"/>
  <c r="BI307" i="3"/>
  <c r="BH307" i="3"/>
  <c r="BG307" i="3"/>
  <c r="BF307" i="3"/>
  <c r="T307" i="3"/>
  <c r="R307" i="3"/>
  <c r="P307" i="3"/>
  <c r="BK307" i="3"/>
  <c r="J307" i="3"/>
  <c r="BE307" i="3" s="1"/>
  <c r="BI301" i="3"/>
  <c r="BH301" i="3"/>
  <c r="BG301" i="3"/>
  <c r="BF301" i="3"/>
  <c r="T301" i="3"/>
  <c r="R301" i="3"/>
  <c r="P301" i="3"/>
  <c r="BK301" i="3"/>
  <c r="J301" i="3"/>
  <c r="BE301" i="3"/>
  <c r="BI297" i="3"/>
  <c r="BH297" i="3"/>
  <c r="BG297" i="3"/>
  <c r="BF297" i="3"/>
  <c r="T297" i="3"/>
  <c r="R297" i="3"/>
  <c r="P297" i="3"/>
  <c r="BK297" i="3"/>
  <c r="BK277" i="3" s="1"/>
  <c r="J277" i="3" s="1"/>
  <c r="J63" i="3" s="1"/>
  <c r="J297" i="3"/>
  <c r="BE297" i="3" s="1"/>
  <c r="BI291" i="3"/>
  <c r="BH291" i="3"/>
  <c r="BG291" i="3"/>
  <c r="BF291" i="3"/>
  <c r="T291" i="3"/>
  <c r="R291" i="3"/>
  <c r="P291" i="3"/>
  <c r="BK291" i="3"/>
  <c r="J291" i="3"/>
  <c r="BE291" i="3"/>
  <c r="BI287" i="3"/>
  <c r="BH287" i="3"/>
  <c r="BG287" i="3"/>
  <c r="BF287" i="3"/>
  <c r="T287" i="3"/>
  <c r="R287" i="3"/>
  <c r="P287" i="3"/>
  <c r="BK287" i="3"/>
  <c r="J287" i="3"/>
  <c r="BE287" i="3" s="1"/>
  <c r="BI282" i="3"/>
  <c r="BH282" i="3"/>
  <c r="BG282" i="3"/>
  <c r="BF282" i="3"/>
  <c r="T282" i="3"/>
  <c r="R282" i="3"/>
  <c r="P282" i="3"/>
  <c r="BK282" i="3"/>
  <c r="J282" i="3"/>
  <c r="BE282" i="3"/>
  <c r="BI278" i="3"/>
  <c r="BH278" i="3"/>
  <c r="BG278" i="3"/>
  <c r="BF278" i="3"/>
  <c r="T278" i="3"/>
  <c r="T277" i="3" s="1"/>
  <c r="R278" i="3"/>
  <c r="R277" i="3"/>
  <c r="P278" i="3"/>
  <c r="P277" i="3" s="1"/>
  <c r="BK278" i="3"/>
  <c r="J278" i="3"/>
  <c r="BE278" i="3" s="1"/>
  <c r="BI273" i="3"/>
  <c r="BH273" i="3"/>
  <c r="BG273" i="3"/>
  <c r="BF273" i="3"/>
  <c r="T273" i="3"/>
  <c r="R273" i="3"/>
  <c r="P273" i="3"/>
  <c r="BK273" i="3"/>
  <c r="J273" i="3"/>
  <c r="BE273" i="3"/>
  <c r="BI269" i="3"/>
  <c r="BH269" i="3"/>
  <c r="BG269" i="3"/>
  <c r="BF269" i="3"/>
  <c r="T269" i="3"/>
  <c r="R269" i="3"/>
  <c r="P269" i="3"/>
  <c r="BK269" i="3"/>
  <c r="J269" i="3"/>
  <c r="BE269" i="3" s="1"/>
  <c r="BI264" i="3"/>
  <c r="BH264" i="3"/>
  <c r="BG264" i="3"/>
  <c r="BF264" i="3"/>
  <c r="T264" i="3"/>
  <c r="R264" i="3"/>
  <c r="P264" i="3"/>
  <c r="P247" i="3" s="1"/>
  <c r="BK264" i="3"/>
  <c r="J264" i="3"/>
  <c r="BE264" i="3"/>
  <c r="BI259" i="3"/>
  <c r="BH259" i="3"/>
  <c r="BG259" i="3"/>
  <c r="BF259" i="3"/>
  <c r="T259" i="3"/>
  <c r="T247" i="3" s="1"/>
  <c r="R259" i="3"/>
  <c r="P259" i="3"/>
  <c r="BK259" i="3"/>
  <c r="J259" i="3"/>
  <c r="BE259" i="3"/>
  <c r="BI248" i="3"/>
  <c r="BH248" i="3"/>
  <c r="BG248" i="3"/>
  <c r="BF248" i="3"/>
  <c r="T248" i="3"/>
  <c r="R248" i="3"/>
  <c r="R247" i="3"/>
  <c r="P248" i="3"/>
  <c r="BK248" i="3"/>
  <c r="BK247" i="3" s="1"/>
  <c r="J247" i="3" s="1"/>
  <c r="J62" i="3" s="1"/>
  <c r="J248" i="3"/>
  <c r="BE248" i="3" s="1"/>
  <c r="BI239" i="3"/>
  <c r="BH239" i="3"/>
  <c r="BG239" i="3"/>
  <c r="BF239" i="3"/>
  <c r="T239" i="3"/>
  <c r="R239" i="3"/>
  <c r="P239" i="3"/>
  <c r="BK239" i="3"/>
  <c r="J239" i="3"/>
  <c r="BE239" i="3"/>
  <c r="BI235" i="3"/>
  <c r="BH235" i="3"/>
  <c r="BG235" i="3"/>
  <c r="BF235" i="3"/>
  <c r="T235" i="3"/>
  <c r="R235" i="3"/>
  <c r="P235" i="3"/>
  <c r="BK235" i="3"/>
  <c r="J235" i="3"/>
  <c r="BE235" i="3" s="1"/>
  <c r="BI220" i="3"/>
  <c r="BH220" i="3"/>
  <c r="BG220" i="3"/>
  <c r="BF220" i="3"/>
  <c r="T220" i="3"/>
  <c r="R220" i="3"/>
  <c r="P220" i="3"/>
  <c r="BK220" i="3"/>
  <c r="J220" i="3"/>
  <c r="BE220" i="3"/>
  <c r="BI216" i="3"/>
  <c r="BH216" i="3"/>
  <c r="BG216" i="3"/>
  <c r="BF216" i="3"/>
  <c r="T216" i="3"/>
  <c r="R216" i="3"/>
  <c r="P216" i="3"/>
  <c r="BK216" i="3"/>
  <c r="J216" i="3"/>
  <c r="BE216" i="3" s="1"/>
  <c r="BI203" i="3"/>
  <c r="BH203" i="3"/>
  <c r="BG203" i="3"/>
  <c r="BF203" i="3"/>
  <c r="T203" i="3"/>
  <c r="R203" i="3"/>
  <c r="P203" i="3"/>
  <c r="BK203" i="3"/>
  <c r="J203" i="3"/>
  <c r="BE203" i="3"/>
  <c r="BI197" i="3"/>
  <c r="BH197" i="3"/>
  <c r="BG197" i="3"/>
  <c r="BF197" i="3"/>
  <c r="T197" i="3"/>
  <c r="R197" i="3"/>
  <c r="P197" i="3"/>
  <c r="BK197" i="3"/>
  <c r="J197" i="3"/>
  <c r="BE197" i="3" s="1"/>
  <c r="BI191" i="3"/>
  <c r="BH191" i="3"/>
  <c r="BG191" i="3"/>
  <c r="BF191" i="3"/>
  <c r="T191" i="3"/>
  <c r="R191" i="3"/>
  <c r="P191" i="3"/>
  <c r="BK191" i="3"/>
  <c r="J191" i="3"/>
  <c r="BE191" i="3"/>
  <c r="BI188" i="3"/>
  <c r="BH188" i="3"/>
  <c r="BG188" i="3"/>
  <c r="BF188" i="3"/>
  <c r="T188" i="3"/>
  <c r="R188" i="3"/>
  <c r="P188" i="3"/>
  <c r="BK188" i="3"/>
  <c r="J188" i="3"/>
  <c r="BE188" i="3" s="1"/>
  <c r="BI181" i="3"/>
  <c r="BH181" i="3"/>
  <c r="BG181" i="3"/>
  <c r="BF181" i="3"/>
  <c r="T181" i="3"/>
  <c r="R181" i="3"/>
  <c r="P181" i="3"/>
  <c r="BK181" i="3"/>
  <c r="J181" i="3"/>
  <c r="BE181" i="3"/>
  <c r="BI178" i="3"/>
  <c r="BH178" i="3"/>
  <c r="BG178" i="3"/>
  <c r="BF178" i="3"/>
  <c r="T178" i="3"/>
  <c r="R178" i="3"/>
  <c r="P178" i="3"/>
  <c r="BK178" i="3"/>
  <c r="J178" i="3"/>
  <c r="BE178" i="3" s="1"/>
  <c r="BI174" i="3"/>
  <c r="BH174" i="3"/>
  <c r="BG174" i="3"/>
  <c r="BF174" i="3"/>
  <c r="T174" i="3"/>
  <c r="R174" i="3"/>
  <c r="P174" i="3"/>
  <c r="BK174" i="3"/>
  <c r="J174" i="3"/>
  <c r="BE174" i="3"/>
  <c r="BI171" i="3"/>
  <c r="BH171" i="3"/>
  <c r="BG171" i="3"/>
  <c r="BF171" i="3"/>
  <c r="T171" i="3"/>
  <c r="R171" i="3"/>
  <c r="P171" i="3"/>
  <c r="BK171" i="3"/>
  <c r="J171" i="3"/>
  <c r="BE171" i="3" s="1"/>
  <c r="BI163" i="3"/>
  <c r="BH163" i="3"/>
  <c r="BG163" i="3"/>
  <c r="BF163" i="3"/>
  <c r="T163" i="3"/>
  <c r="R163" i="3"/>
  <c r="P163" i="3"/>
  <c r="BK163" i="3"/>
  <c r="J163" i="3"/>
  <c r="BE163" i="3"/>
  <c r="BI160" i="3"/>
  <c r="BH160" i="3"/>
  <c r="BG160" i="3"/>
  <c r="BF160" i="3"/>
  <c r="T160" i="3"/>
  <c r="R160" i="3"/>
  <c r="P160" i="3"/>
  <c r="BK160" i="3"/>
  <c r="J160" i="3"/>
  <c r="BE160" i="3" s="1"/>
  <c r="BI153" i="3"/>
  <c r="BH153" i="3"/>
  <c r="BG153" i="3"/>
  <c r="BF153" i="3"/>
  <c r="T153" i="3"/>
  <c r="R153" i="3"/>
  <c r="P153" i="3"/>
  <c r="BK153" i="3"/>
  <c r="J153" i="3"/>
  <c r="BE153" i="3"/>
  <c r="BI150" i="3"/>
  <c r="BH150" i="3"/>
  <c r="BG150" i="3"/>
  <c r="BF150" i="3"/>
  <c r="T150" i="3"/>
  <c r="R150" i="3"/>
  <c r="P150" i="3"/>
  <c r="BK150" i="3"/>
  <c r="J150" i="3"/>
  <c r="BE150" i="3" s="1"/>
  <c r="BI146" i="3"/>
  <c r="BH146" i="3"/>
  <c r="BG146" i="3"/>
  <c r="BF146" i="3"/>
  <c r="T146" i="3"/>
  <c r="R146" i="3"/>
  <c r="P146" i="3"/>
  <c r="BK146" i="3"/>
  <c r="J146" i="3"/>
  <c r="BE146" i="3"/>
  <c r="BI142" i="3"/>
  <c r="BH142" i="3"/>
  <c r="BG142" i="3"/>
  <c r="BF142" i="3"/>
  <c r="T142" i="3"/>
  <c r="R142" i="3"/>
  <c r="P142" i="3"/>
  <c r="BK142" i="3"/>
  <c r="J142" i="3"/>
  <c r="BE142" i="3" s="1"/>
  <c r="BI138" i="3"/>
  <c r="BH138" i="3"/>
  <c r="BG138" i="3"/>
  <c r="BF138" i="3"/>
  <c r="T138" i="3"/>
  <c r="R138" i="3"/>
  <c r="P138" i="3"/>
  <c r="BK138" i="3"/>
  <c r="J138" i="3"/>
  <c r="BE138" i="3"/>
  <c r="BI134" i="3"/>
  <c r="BH134" i="3"/>
  <c r="BG134" i="3"/>
  <c r="BF134" i="3"/>
  <c r="T134" i="3"/>
  <c r="R134" i="3"/>
  <c r="P134" i="3"/>
  <c r="BK134" i="3"/>
  <c r="J134" i="3"/>
  <c r="BE134" i="3" s="1"/>
  <c r="BI130" i="3"/>
  <c r="BH130" i="3"/>
  <c r="BG130" i="3"/>
  <c r="BF130" i="3"/>
  <c r="T130" i="3"/>
  <c r="R130" i="3"/>
  <c r="P130" i="3"/>
  <c r="BK130" i="3"/>
  <c r="J130" i="3"/>
  <c r="BE130" i="3"/>
  <c r="BI126" i="3"/>
  <c r="BH126" i="3"/>
  <c r="BG126" i="3"/>
  <c r="BF126" i="3"/>
  <c r="T126" i="3"/>
  <c r="R126" i="3"/>
  <c r="P126" i="3"/>
  <c r="BK126" i="3"/>
  <c r="J126" i="3"/>
  <c r="BE126" i="3" s="1"/>
  <c r="BI112" i="3"/>
  <c r="BH112" i="3"/>
  <c r="BG112" i="3"/>
  <c r="BF112" i="3"/>
  <c r="T112" i="3"/>
  <c r="R112" i="3"/>
  <c r="P112" i="3"/>
  <c r="BK112" i="3"/>
  <c r="J112" i="3"/>
  <c r="BE112" i="3"/>
  <c r="BI108" i="3"/>
  <c r="BH108" i="3"/>
  <c r="BG108" i="3"/>
  <c r="BF108" i="3"/>
  <c r="T108" i="3"/>
  <c r="R108" i="3"/>
  <c r="P108" i="3"/>
  <c r="BK108" i="3"/>
  <c r="J108" i="3"/>
  <c r="BE108" i="3" s="1"/>
  <c r="BI100" i="3"/>
  <c r="BH100" i="3"/>
  <c r="BG100" i="3"/>
  <c r="BF100" i="3"/>
  <c r="T100" i="3"/>
  <c r="R100" i="3"/>
  <c r="P100" i="3"/>
  <c r="BK100" i="3"/>
  <c r="J100" i="3"/>
  <c r="BE100" i="3"/>
  <c r="BI95" i="3"/>
  <c r="BH95" i="3"/>
  <c r="BG95" i="3"/>
  <c r="BF95" i="3"/>
  <c r="T95" i="3"/>
  <c r="R95" i="3"/>
  <c r="P95" i="3"/>
  <c r="BK95" i="3"/>
  <c r="J95" i="3"/>
  <c r="BE95" i="3" s="1"/>
  <c r="BI90" i="3"/>
  <c r="F37" i="3"/>
  <c r="BD56" i="1" s="1"/>
  <c r="BH90" i="3"/>
  <c r="BG90" i="3"/>
  <c r="F35" i="3" s="1"/>
  <c r="BB56" i="1" s="1"/>
  <c r="BF90" i="3"/>
  <c r="T90" i="3"/>
  <c r="T89" i="3" s="1"/>
  <c r="R90" i="3"/>
  <c r="R89" i="3"/>
  <c r="P90" i="3"/>
  <c r="P89" i="3" s="1"/>
  <c r="P88" i="3" s="1"/>
  <c r="BK90" i="3"/>
  <c r="J90" i="3"/>
  <c r="BE90" i="3" s="1"/>
  <c r="J83" i="3"/>
  <c r="F83" i="3"/>
  <c r="F81" i="3"/>
  <c r="E79" i="3"/>
  <c r="J54" i="3"/>
  <c r="F54" i="3"/>
  <c r="F52" i="3"/>
  <c r="E50" i="3"/>
  <c r="J24" i="3"/>
  <c r="E24" i="3"/>
  <c r="J84" i="3" s="1"/>
  <c r="J23" i="3"/>
  <c r="J18" i="3"/>
  <c r="E18" i="3"/>
  <c r="F84" i="3" s="1"/>
  <c r="F55" i="3"/>
  <c r="J17" i="3"/>
  <c r="J12" i="3"/>
  <c r="J81" i="3" s="1"/>
  <c r="J52" i="3"/>
  <c r="E7" i="3"/>
  <c r="E77" i="3" s="1"/>
  <c r="J37" i="2"/>
  <c r="J36" i="2"/>
  <c r="AY55" i="1" s="1"/>
  <c r="J35" i="2"/>
  <c r="AX55" i="1" s="1"/>
  <c r="BI544" i="2"/>
  <c r="BH544" i="2"/>
  <c r="BG544" i="2"/>
  <c r="BF544" i="2"/>
  <c r="T544" i="2"/>
  <c r="T543" i="2" s="1"/>
  <c r="R544" i="2"/>
  <c r="R543" i="2" s="1"/>
  <c r="P544" i="2"/>
  <c r="P543" i="2" s="1"/>
  <c r="BK544" i="2"/>
  <c r="BK543" i="2" s="1"/>
  <c r="J543" i="2" s="1"/>
  <c r="J66" i="2" s="1"/>
  <c r="J544" i="2"/>
  <c r="BE544" i="2" s="1"/>
  <c r="BI536" i="2"/>
  <c r="BH536" i="2"/>
  <c r="BG536" i="2"/>
  <c r="BF536" i="2"/>
  <c r="T536" i="2"/>
  <c r="T535" i="2" s="1"/>
  <c r="R536" i="2"/>
  <c r="R535" i="2" s="1"/>
  <c r="P536" i="2"/>
  <c r="P535" i="2" s="1"/>
  <c r="BK536" i="2"/>
  <c r="BK535" i="2" s="1"/>
  <c r="J535" i="2" s="1"/>
  <c r="J65" i="2" s="1"/>
  <c r="J536" i="2"/>
  <c r="BE536" i="2" s="1"/>
  <c r="BI533" i="2"/>
  <c r="BH533" i="2"/>
  <c r="BG533" i="2"/>
  <c r="BF533" i="2"/>
  <c r="T533" i="2"/>
  <c r="R533" i="2"/>
  <c r="P533" i="2"/>
  <c r="BK533" i="2"/>
  <c r="J533" i="2"/>
  <c r="BE533" i="2" s="1"/>
  <c r="BI530" i="2"/>
  <c r="BH530" i="2"/>
  <c r="BG530" i="2"/>
  <c r="BF530" i="2"/>
  <c r="T530" i="2"/>
  <c r="R530" i="2"/>
  <c r="P530" i="2"/>
  <c r="BK530" i="2"/>
  <c r="J530" i="2"/>
  <c r="BE530" i="2" s="1"/>
  <c r="BI527" i="2"/>
  <c r="BH527" i="2"/>
  <c r="BG527" i="2"/>
  <c r="BF527" i="2"/>
  <c r="T527" i="2"/>
  <c r="R527" i="2"/>
  <c r="P527" i="2"/>
  <c r="BK527" i="2"/>
  <c r="J527" i="2"/>
  <c r="BE527" i="2" s="1"/>
  <c r="BI524" i="2"/>
  <c r="BH524" i="2"/>
  <c r="BG524" i="2"/>
  <c r="BF524" i="2"/>
  <c r="T524" i="2"/>
  <c r="R524" i="2"/>
  <c r="P524" i="2"/>
  <c r="BK524" i="2"/>
  <c r="J524" i="2"/>
  <c r="BE524" i="2"/>
  <c r="BI520" i="2"/>
  <c r="BH520" i="2"/>
  <c r="BG520" i="2"/>
  <c r="BF520" i="2"/>
  <c r="T520" i="2"/>
  <c r="R520" i="2"/>
  <c r="P520" i="2"/>
  <c r="BK520" i="2"/>
  <c r="J520" i="2"/>
  <c r="BE520" i="2" s="1"/>
  <c r="BI517" i="2"/>
  <c r="BH517" i="2"/>
  <c r="BG517" i="2"/>
  <c r="BF517" i="2"/>
  <c r="T517" i="2"/>
  <c r="R517" i="2"/>
  <c r="P517" i="2"/>
  <c r="BK517" i="2"/>
  <c r="J517" i="2"/>
  <c r="BE517" i="2" s="1"/>
  <c r="BI506" i="2"/>
  <c r="BH506" i="2"/>
  <c r="BG506" i="2"/>
  <c r="BF506" i="2"/>
  <c r="T506" i="2"/>
  <c r="R506" i="2"/>
  <c r="P506" i="2"/>
  <c r="BK506" i="2"/>
  <c r="J506" i="2"/>
  <c r="BE506" i="2" s="1"/>
  <c r="BI504" i="2"/>
  <c r="BH504" i="2"/>
  <c r="BG504" i="2"/>
  <c r="BF504" i="2"/>
  <c r="T504" i="2"/>
  <c r="R504" i="2"/>
  <c r="P504" i="2"/>
  <c r="BK504" i="2"/>
  <c r="J504" i="2"/>
  <c r="BE504" i="2" s="1"/>
  <c r="BI499" i="2"/>
  <c r="BH499" i="2"/>
  <c r="BG499" i="2"/>
  <c r="BF499" i="2"/>
  <c r="T499" i="2"/>
  <c r="R499" i="2"/>
  <c r="P499" i="2"/>
  <c r="BK499" i="2"/>
  <c r="J499" i="2"/>
  <c r="BE499" i="2" s="1"/>
  <c r="BI495" i="2"/>
  <c r="BH495" i="2"/>
  <c r="BG495" i="2"/>
  <c r="BF495" i="2"/>
  <c r="T495" i="2"/>
  <c r="R495" i="2"/>
  <c r="P495" i="2"/>
  <c r="BK495" i="2"/>
  <c r="J495" i="2"/>
  <c r="BE495" i="2" s="1"/>
  <c r="BI492" i="2"/>
  <c r="BH492" i="2"/>
  <c r="BG492" i="2"/>
  <c r="BF492" i="2"/>
  <c r="T492" i="2"/>
  <c r="R492" i="2"/>
  <c r="P492" i="2"/>
  <c r="BK492" i="2"/>
  <c r="J492" i="2"/>
  <c r="BE492" i="2" s="1"/>
  <c r="BI489" i="2"/>
  <c r="BH489" i="2"/>
  <c r="BG489" i="2"/>
  <c r="BF489" i="2"/>
  <c r="T489" i="2"/>
  <c r="R489" i="2"/>
  <c r="P489" i="2"/>
  <c r="BK489" i="2"/>
  <c r="J489" i="2"/>
  <c r="BE489" i="2" s="1"/>
  <c r="BI483" i="2"/>
  <c r="BH483" i="2"/>
  <c r="BG483" i="2"/>
  <c r="BF483" i="2"/>
  <c r="T483" i="2"/>
  <c r="R483" i="2"/>
  <c r="P483" i="2"/>
  <c r="BK483" i="2"/>
  <c r="J483" i="2"/>
  <c r="BE483" i="2" s="1"/>
  <c r="BI479" i="2"/>
  <c r="BH479" i="2"/>
  <c r="BG479" i="2"/>
  <c r="BF479" i="2"/>
  <c r="T479" i="2"/>
  <c r="R479" i="2"/>
  <c r="P479" i="2"/>
  <c r="BK479" i="2"/>
  <c r="J479" i="2"/>
  <c r="BE479" i="2" s="1"/>
  <c r="BI474" i="2"/>
  <c r="BH474" i="2"/>
  <c r="BG474" i="2"/>
  <c r="BF474" i="2"/>
  <c r="T474" i="2"/>
  <c r="R474" i="2"/>
  <c r="P474" i="2"/>
  <c r="BK474" i="2"/>
  <c r="J474" i="2"/>
  <c r="BE474" i="2" s="1"/>
  <c r="BI470" i="2"/>
  <c r="BH470" i="2"/>
  <c r="BG470" i="2"/>
  <c r="BF470" i="2"/>
  <c r="T470" i="2"/>
  <c r="R470" i="2"/>
  <c r="P470" i="2"/>
  <c r="BK470" i="2"/>
  <c r="J470" i="2"/>
  <c r="BE470" i="2" s="1"/>
  <c r="BI465" i="2"/>
  <c r="BH465" i="2"/>
  <c r="BG465" i="2"/>
  <c r="BF465" i="2"/>
  <c r="T465" i="2"/>
  <c r="R465" i="2"/>
  <c r="P465" i="2"/>
  <c r="BK465" i="2"/>
  <c r="J465" i="2"/>
  <c r="BE465" i="2" s="1"/>
  <c r="BI460" i="2"/>
  <c r="BH460" i="2"/>
  <c r="BG460" i="2"/>
  <c r="BF460" i="2"/>
  <c r="T460" i="2"/>
  <c r="R460" i="2"/>
  <c r="P460" i="2"/>
  <c r="BK460" i="2"/>
  <c r="J460" i="2"/>
  <c r="BE460" i="2" s="1"/>
  <c r="BI456" i="2"/>
  <c r="BH456" i="2"/>
  <c r="BG456" i="2"/>
  <c r="BF456" i="2"/>
  <c r="T456" i="2"/>
  <c r="R456" i="2"/>
  <c r="P456" i="2"/>
  <c r="BK456" i="2"/>
  <c r="J456" i="2"/>
  <c r="BE456" i="2" s="1"/>
  <c r="BI452" i="2"/>
  <c r="BH452" i="2"/>
  <c r="BG452" i="2"/>
  <c r="BF452" i="2"/>
  <c r="T452" i="2"/>
  <c r="R452" i="2"/>
  <c r="P452" i="2"/>
  <c r="BK452" i="2"/>
  <c r="J452" i="2"/>
  <c r="BE452" i="2" s="1"/>
  <c r="BI448" i="2"/>
  <c r="BH448" i="2"/>
  <c r="BG448" i="2"/>
  <c r="BF448" i="2"/>
  <c r="T448" i="2"/>
  <c r="R448" i="2"/>
  <c r="P448" i="2"/>
  <c r="BK448" i="2"/>
  <c r="J448" i="2"/>
  <c r="BE448" i="2" s="1"/>
  <c r="BI443" i="2"/>
  <c r="BH443" i="2"/>
  <c r="BG443" i="2"/>
  <c r="BF443" i="2"/>
  <c r="T443" i="2"/>
  <c r="R443" i="2"/>
  <c r="P443" i="2"/>
  <c r="BK443" i="2"/>
  <c r="J443" i="2"/>
  <c r="BE443" i="2" s="1"/>
  <c r="BI435" i="2"/>
  <c r="BH435" i="2"/>
  <c r="BG435" i="2"/>
  <c r="BF435" i="2"/>
  <c r="T435" i="2"/>
  <c r="R435" i="2"/>
  <c r="P435" i="2"/>
  <c r="BK435" i="2"/>
  <c r="J435" i="2"/>
  <c r="BE435" i="2" s="1"/>
  <c r="BI431" i="2"/>
  <c r="BH431" i="2"/>
  <c r="BG431" i="2"/>
  <c r="BF431" i="2"/>
  <c r="T431" i="2"/>
  <c r="R431" i="2"/>
  <c r="P431" i="2"/>
  <c r="BK431" i="2"/>
  <c r="J431" i="2"/>
  <c r="BE431" i="2" s="1"/>
  <c r="BI425" i="2"/>
  <c r="BH425" i="2"/>
  <c r="BG425" i="2"/>
  <c r="BF425" i="2"/>
  <c r="T425" i="2"/>
  <c r="R425" i="2"/>
  <c r="P425" i="2"/>
  <c r="BK425" i="2"/>
  <c r="J425" i="2"/>
  <c r="BE425" i="2" s="1"/>
  <c r="BI418" i="2"/>
  <c r="BH418" i="2"/>
  <c r="BG418" i="2"/>
  <c r="BF418" i="2"/>
  <c r="T418" i="2"/>
  <c r="R418" i="2"/>
  <c r="P418" i="2"/>
  <c r="BK418" i="2"/>
  <c r="J418" i="2"/>
  <c r="BE418" i="2" s="1"/>
  <c r="BI413" i="2"/>
  <c r="BH413" i="2"/>
  <c r="BG413" i="2"/>
  <c r="BF413" i="2"/>
  <c r="T413" i="2"/>
  <c r="R413" i="2"/>
  <c r="P413" i="2"/>
  <c r="BK413" i="2"/>
  <c r="J413" i="2"/>
  <c r="BE413" i="2" s="1"/>
  <c r="BI409" i="2"/>
  <c r="BH409" i="2"/>
  <c r="BG409" i="2"/>
  <c r="BF409" i="2"/>
  <c r="T409" i="2"/>
  <c r="R409" i="2"/>
  <c r="P409" i="2"/>
  <c r="BK409" i="2"/>
  <c r="J409" i="2"/>
  <c r="BE409" i="2" s="1"/>
  <c r="BI401" i="2"/>
  <c r="BH401" i="2"/>
  <c r="BG401" i="2"/>
  <c r="BF401" i="2"/>
  <c r="T401" i="2"/>
  <c r="R401" i="2"/>
  <c r="P401" i="2"/>
  <c r="BK401" i="2"/>
  <c r="J401" i="2"/>
  <c r="BE401" i="2" s="1"/>
  <c r="BI395" i="2"/>
  <c r="BH395" i="2"/>
  <c r="BG395" i="2"/>
  <c r="BF395" i="2"/>
  <c r="T395" i="2"/>
  <c r="R395" i="2"/>
  <c r="P395" i="2"/>
  <c r="BK395" i="2"/>
  <c r="J395" i="2"/>
  <c r="BE395" i="2" s="1"/>
  <c r="BI389" i="2"/>
  <c r="BH389" i="2"/>
  <c r="BG389" i="2"/>
  <c r="BF389" i="2"/>
  <c r="T389" i="2"/>
  <c r="R389" i="2"/>
  <c r="P389" i="2"/>
  <c r="BK389" i="2"/>
  <c r="J389" i="2"/>
  <c r="BE389" i="2" s="1"/>
  <c r="BI382" i="2"/>
  <c r="BH382" i="2"/>
  <c r="BG382" i="2"/>
  <c r="BF382" i="2"/>
  <c r="T382" i="2"/>
  <c r="R382" i="2"/>
  <c r="P382" i="2"/>
  <c r="BK382" i="2"/>
  <c r="J382" i="2"/>
  <c r="BE382" i="2" s="1"/>
  <c r="BI376" i="2"/>
  <c r="BH376" i="2"/>
  <c r="BG376" i="2"/>
  <c r="BF376" i="2"/>
  <c r="T376" i="2"/>
  <c r="R376" i="2"/>
  <c r="R325" i="2" s="1"/>
  <c r="P376" i="2"/>
  <c r="BK376" i="2"/>
  <c r="J376" i="2"/>
  <c r="BE376" i="2" s="1"/>
  <c r="BI370" i="2"/>
  <c r="BH370" i="2"/>
  <c r="BG370" i="2"/>
  <c r="BF370" i="2"/>
  <c r="T370" i="2"/>
  <c r="R370" i="2"/>
  <c r="P370" i="2"/>
  <c r="BK370" i="2"/>
  <c r="J370" i="2"/>
  <c r="BE370" i="2" s="1"/>
  <c r="BI359" i="2"/>
  <c r="BH359" i="2"/>
  <c r="BG359" i="2"/>
  <c r="BF359" i="2"/>
  <c r="T359" i="2"/>
  <c r="R359" i="2"/>
  <c r="P359" i="2"/>
  <c r="BK359" i="2"/>
  <c r="J359" i="2"/>
  <c r="BE359" i="2" s="1"/>
  <c r="BI353" i="2"/>
  <c r="BH353" i="2"/>
  <c r="BG353" i="2"/>
  <c r="BF353" i="2"/>
  <c r="T353" i="2"/>
  <c r="R353" i="2"/>
  <c r="P353" i="2"/>
  <c r="BK353" i="2"/>
  <c r="J353" i="2"/>
  <c r="BE353" i="2" s="1"/>
  <c r="BI346" i="2"/>
  <c r="BH346" i="2"/>
  <c r="BG346" i="2"/>
  <c r="BF346" i="2"/>
  <c r="T346" i="2"/>
  <c r="R346" i="2"/>
  <c r="P346" i="2"/>
  <c r="BK346" i="2"/>
  <c r="J346" i="2"/>
  <c r="BE346" i="2" s="1"/>
  <c r="BI340" i="2"/>
  <c r="BH340" i="2"/>
  <c r="BG340" i="2"/>
  <c r="BF340" i="2"/>
  <c r="T340" i="2"/>
  <c r="R340" i="2"/>
  <c r="P340" i="2"/>
  <c r="BK340" i="2"/>
  <c r="J340" i="2"/>
  <c r="BE340" i="2"/>
  <c r="BI332" i="2"/>
  <c r="BH332" i="2"/>
  <c r="BG332" i="2"/>
  <c r="BF332" i="2"/>
  <c r="T332" i="2"/>
  <c r="T325" i="2" s="1"/>
  <c r="R332" i="2"/>
  <c r="P332" i="2"/>
  <c r="BK332" i="2"/>
  <c r="J332" i="2"/>
  <c r="BE332" i="2"/>
  <c r="BI326" i="2"/>
  <c r="BH326" i="2"/>
  <c r="BG326" i="2"/>
  <c r="BF326" i="2"/>
  <c r="T326" i="2"/>
  <c r="R326" i="2"/>
  <c r="P326" i="2"/>
  <c r="P325" i="2" s="1"/>
  <c r="BK326" i="2"/>
  <c r="BK325" i="2" s="1"/>
  <c r="J325" i="2" s="1"/>
  <c r="J63" i="2" s="1"/>
  <c r="J326" i="2"/>
  <c r="BE326" i="2" s="1"/>
  <c r="BI318" i="2"/>
  <c r="BH318" i="2"/>
  <c r="BG318" i="2"/>
  <c r="BF318" i="2"/>
  <c r="T318" i="2"/>
  <c r="R318" i="2"/>
  <c r="P318" i="2"/>
  <c r="BK318" i="2"/>
  <c r="J318" i="2"/>
  <c r="BE318" i="2"/>
  <c r="BI310" i="2"/>
  <c r="BH310" i="2"/>
  <c r="BG310" i="2"/>
  <c r="BF310" i="2"/>
  <c r="T310" i="2"/>
  <c r="R310" i="2"/>
  <c r="P310" i="2"/>
  <c r="BK310" i="2"/>
  <c r="J310" i="2"/>
  <c r="BE310" i="2"/>
  <c r="BI306" i="2"/>
  <c r="BH306" i="2"/>
  <c r="BG306" i="2"/>
  <c r="BF306" i="2"/>
  <c r="T306" i="2"/>
  <c r="R306" i="2"/>
  <c r="P306" i="2"/>
  <c r="BK306" i="2"/>
  <c r="J306" i="2"/>
  <c r="BE306" i="2"/>
  <c r="BI300" i="2"/>
  <c r="BH300" i="2"/>
  <c r="BG300" i="2"/>
  <c r="BF300" i="2"/>
  <c r="T300" i="2"/>
  <c r="R300" i="2"/>
  <c r="P300" i="2"/>
  <c r="BK300" i="2"/>
  <c r="J300" i="2"/>
  <c r="BE300" i="2" s="1"/>
  <c r="BI293" i="2"/>
  <c r="BH293" i="2"/>
  <c r="BG293" i="2"/>
  <c r="BF293" i="2"/>
  <c r="T293" i="2"/>
  <c r="R293" i="2"/>
  <c r="R271" i="2" s="1"/>
  <c r="P293" i="2"/>
  <c r="BK293" i="2"/>
  <c r="J293" i="2"/>
  <c r="BE293" i="2"/>
  <c r="BI285" i="2"/>
  <c r="BH285" i="2"/>
  <c r="BG285" i="2"/>
  <c r="BF285" i="2"/>
  <c r="T285" i="2"/>
  <c r="T271" i="2" s="1"/>
  <c r="R285" i="2"/>
  <c r="P285" i="2"/>
  <c r="BK285" i="2"/>
  <c r="J285" i="2"/>
  <c r="BE285" i="2"/>
  <c r="BI272" i="2"/>
  <c r="BH272" i="2"/>
  <c r="BG272" i="2"/>
  <c r="BF272" i="2"/>
  <c r="T272" i="2"/>
  <c r="R272" i="2"/>
  <c r="P272" i="2"/>
  <c r="P271" i="2"/>
  <c r="BK272" i="2"/>
  <c r="BK271" i="2" s="1"/>
  <c r="J271" i="2" s="1"/>
  <c r="J62" i="2" s="1"/>
  <c r="J272" i="2"/>
  <c r="BE272" i="2" s="1"/>
  <c r="BI249" i="2"/>
  <c r="BH249" i="2"/>
  <c r="BG249" i="2"/>
  <c r="BF249" i="2"/>
  <c r="T249" i="2"/>
  <c r="R249" i="2"/>
  <c r="P249" i="2"/>
  <c r="BK249" i="2"/>
  <c r="J249" i="2"/>
  <c r="BE249" i="2"/>
  <c r="BI245" i="2"/>
  <c r="BH245" i="2"/>
  <c r="BG245" i="2"/>
  <c r="BF245" i="2"/>
  <c r="T245" i="2"/>
  <c r="R245" i="2"/>
  <c r="P245" i="2"/>
  <c r="BK245" i="2"/>
  <c r="J245" i="2"/>
  <c r="BE245" i="2" s="1"/>
  <c r="BI219" i="2"/>
  <c r="BH219" i="2"/>
  <c r="BG219" i="2"/>
  <c r="BF219" i="2"/>
  <c r="T219" i="2"/>
  <c r="R219" i="2"/>
  <c r="P219" i="2"/>
  <c r="BK219" i="2"/>
  <c r="J219" i="2"/>
  <c r="BE219" i="2" s="1"/>
  <c r="BI215" i="2"/>
  <c r="BH215" i="2"/>
  <c r="BG215" i="2"/>
  <c r="BF215" i="2"/>
  <c r="T215" i="2"/>
  <c r="R215" i="2"/>
  <c r="P215" i="2"/>
  <c r="BK215" i="2"/>
  <c r="J215" i="2"/>
  <c r="BE215" i="2"/>
  <c r="BI183" i="2"/>
  <c r="BH183" i="2"/>
  <c r="BG183" i="2"/>
  <c r="BF183" i="2"/>
  <c r="T183" i="2"/>
  <c r="R183" i="2"/>
  <c r="P183" i="2"/>
  <c r="BK183" i="2"/>
  <c r="J183" i="2"/>
  <c r="BE183" i="2"/>
  <c r="BI178" i="2"/>
  <c r="BH178" i="2"/>
  <c r="BG178" i="2"/>
  <c r="BF178" i="2"/>
  <c r="T178" i="2"/>
  <c r="R178" i="2"/>
  <c r="P178" i="2"/>
  <c r="BK178" i="2"/>
  <c r="J178" i="2"/>
  <c r="BE178" i="2" s="1"/>
  <c r="BI174" i="2"/>
  <c r="BH174" i="2"/>
  <c r="BG174" i="2"/>
  <c r="BF174" i="2"/>
  <c r="T174" i="2"/>
  <c r="R174" i="2"/>
  <c r="P174" i="2"/>
  <c r="BK174" i="2"/>
  <c r="J174" i="2"/>
  <c r="BE174" i="2" s="1"/>
  <c r="BI171" i="2"/>
  <c r="BH171" i="2"/>
  <c r="BG171" i="2"/>
  <c r="BF171" i="2"/>
  <c r="T171" i="2"/>
  <c r="R171" i="2"/>
  <c r="P171" i="2"/>
  <c r="BK171" i="2"/>
  <c r="J171" i="2"/>
  <c r="BE171" i="2"/>
  <c r="BI144" i="2"/>
  <c r="BH144" i="2"/>
  <c r="BG144" i="2"/>
  <c r="BF144" i="2"/>
  <c r="T144" i="2"/>
  <c r="R144" i="2"/>
  <c r="P144" i="2"/>
  <c r="BK144" i="2"/>
  <c r="J144" i="2"/>
  <c r="BE144" i="2"/>
  <c r="BI140" i="2"/>
  <c r="BH140" i="2"/>
  <c r="BG140" i="2"/>
  <c r="BF140" i="2"/>
  <c r="T140" i="2"/>
  <c r="R140" i="2"/>
  <c r="P140" i="2"/>
  <c r="BK140" i="2"/>
  <c r="J140" i="2"/>
  <c r="BE140" i="2" s="1"/>
  <c r="BI136" i="2"/>
  <c r="BH136" i="2"/>
  <c r="BG136" i="2"/>
  <c r="BF136" i="2"/>
  <c r="T136" i="2"/>
  <c r="R136" i="2"/>
  <c r="P136" i="2"/>
  <c r="BK136" i="2"/>
  <c r="J136" i="2"/>
  <c r="BE136" i="2" s="1"/>
  <c r="BI132" i="2"/>
  <c r="BH132" i="2"/>
  <c r="BG132" i="2"/>
  <c r="BF132" i="2"/>
  <c r="T132" i="2"/>
  <c r="R132" i="2"/>
  <c r="P132" i="2"/>
  <c r="BK132" i="2"/>
  <c r="J132" i="2"/>
  <c r="BE132" i="2"/>
  <c r="BI102" i="2"/>
  <c r="BH102" i="2"/>
  <c r="BG102" i="2"/>
  <c r="BF102" i="2"/>
  <c r="T102" i="2"/>
  <c r="R102" i="2"/>
  <c r="P102" i="2"/>
  <c r="BK102" i="2"/>
  <c r="J102" i="2"/>
  <c r="BE102" i="2"/>
  <c r="BI96" i="2"/>
  <c r="BH96" i="2"/>
  <c r="BG96" i="2"/>
  <c r="F35" i="2" s="1"/>
  <c r="BB55" i="1" s="1"/>
  <c r="BB54" i="1" s="1"/>
  <c r="BF96" i="2"/>
  <c r="T96" i="2"/>
  <c r="R96" i="2"/>
  <c r="P96" i="2"/>
  <c r="BK96" i="2"/>
  <c r="J96" i="2"/>
  <c r="BE96" i="2" s="1"/>
  <c r="BI92" i="2"/>
  <c r="F37" i="2" s="1"/>
  <c r="BD55" i="1" s="1"/>
  <c r="BD54" i="1" s="1"/>
  <c r="W33" i="1" s="1"/>
  <c r="BH92" i="2"/>
  <c r="BG92" i="2"/>
  <c r="BF92" i="2"/>
  <c r="T92" i="2"/>
  <c r="R92" i="2"/>
  <c r="R88" i="2" s="1"/>
  <c r="P92" i="2"/>
  <c r="P88" i="2" s="1"/>
  <c r="BK92" i="2"/>
  <c r="J92" i="2"/>
  <c r="BE92" i="2" s="1"/>
  <c r="BI89" i="2"/>
  <c r="BH89" i="2"/>
  <c r="BG89" i="2"/>
  <c r="BF89" i="2"/>
  <c r="T89" i="2"/>
  <c r="T88" i="2" s="1"/>
  <c r="R89" i="2"/>
  <c r="P89" i="2"/>
  <c r="BK89" i="2"/>
  <c r="BK88" i="2" s="1"/>
  <c r="J89" i="2"/>
  <c r="BE89" i="2" s="1"/>
  <c r="J82" i="2"/>
  <c r="F82" i="2"/>
  <c r="F80" i="2"/>
  <c r="E78" i="2"/>
  <c r="J54" i="2"/>
  <c r="F54" i="2"/>
  <c r="F52" i="2"/>
  <c r="E50" i="2"/>
  <c r="J24" i="2"/>
  <c r="E24" i="2"/>
  <c r="J83" i="2" s="1"/>
  <c r="J23" i="2"/>
  <c r="J18" i="2"/>
  <c r="E18" i="2"/>
  <c r="F55" i="2" s="1"/>
  <c r="F83" i="2"/>
  <c r="J17" i="2"/>
  <c r="J12" i="2"/>
  <c r="J80" i="2" s="1"/>
  <c r="E7" i="2"/>
  <c r="E76" i="2" s="1"/>
  <c r="E48" i="2"/>
  <c r="AS54" i="1"/>
  <c r="L50" i="1"/>
  <c r="AM50" i="1"/>
  <c r="AM49" i="1"/>
  <c r="L49" i="1"/>
  <c r="AM47" i="1"/>
  <c r="L47" i="1"/>
  <c r="L45" i="1"/>
  <c r="L44" i="1"/>
  <c r="T88" i="3" l="1"/>
  <c r="T87" i="3" s="1"/>
  <c r="T523" i="2"/>
  <c r="T87" i="2" s="1"/>
  <c r="T86" i="2" s="1"/>
  <c r="F36" i="3"/>
  <c r="BC56" i="1" s="1"/>
  <c r="R472" i="3"/>
  <c r="R471" i="3" s="1"/>
  <c r="R87" i="3" s="1"/>
  <c r="J34" i="2"/>
  <c r="AW55" i="1" s="1"/>
  <c r="J55" i="3"/>
  <c r="R88" i="3"/>
  <c r="BK523" i="2"/>
  <c r="J523" i="2" s="1"/>
  <c r="J64" i="2" s="1"/>
  <c r="J34" i="3"/>
  <c r="AW56" i="1" s="1"/>
  <c r="BK472" i="3"/>
  <c r="F36" i="2"/>
  <c r="BC55" i="1" s="1"/>
  <c r="P523" i="2"/>
  <c r="P87" i="2" s="1"/>
  <c r="P86" i="2" s="1"/>
  <c r="AU55" i="1" s="1"/>
  <c r="BK89" i="3"/>
  <c r="BK88" i="3" s="1"/>
  <c r="J52" i="2"/>
  <c r="J55" i="2"/>
  <c r="R523" i="2"/>
  <c r="R87" i="2" s="1"/>
  <c r="R86" i="2" s="1"/>
  <c r="E48" i="3"/>
  <c r="J33" i="2"/>
  <c r="AV55" i="1" s="1"/>
  <c r="F33" i="2"/>
  <c r="AZ55" i="1" s="1"/>
  <c r="BK87" i="2"/>
  <c r="J88" i="2"/>
  <c r="J61" i="2" s="1"/>
  <c r="W31" i="1"/>
  <c r="AX54" i="1"/>
  <c r="F34" i="2"/>
  <c r="BA55" i="1" s="1"/>
  <c r="BA54" i="1" s="1"/>
  <c r="J33" i="3"/>
  <c r="AV56" i="1" s="1"/>
  <c r="AT56" i="1" s="1"/>
  <c r="F33" i="3"/>
  <c r="AZ56" i="1" s="1"/>
  <c r="P87" i="3"/>
  <c r="AU56" i="1" s="1"/>
  <c r="J472" i="3"/>
  <c r="J67" i="3" s="1"/>
  <c r="BK471" i="3"/>
  <c r="J471" i="3" s="1"/>
  <c r="J66" i="3" s="1"/>
  <c r="F34" i="3"/>
  <c r="BA56" i="1" s="1"/>
  <c r="AT55" i="1" l="1"/>
  <c r="J89" i="3"/>
  <c r="J61" i="3" s="1"/>
  <c r="BC54" i="1"/>
  <c r="AU54" i="1"/>
  <c r="AW54" i="1"/>
  <c r="AK30" i="1" s="1"/>
  <c r="W30" i="1"/>
  <c r="BK86" i="2"/>
  <c r="J86" i="2" s="1"/>
  <c r="J87" i="2"/>
  <c r="J60" i="2" s="1"/>
  <c r="AZ54" i="1"/>
  <c r="J88" i="3"/>
  <c r="J60" i="3" s="1"/>
  <c r="BK87" i="3"/>
  <c r="J87" i="3" s="1"/>
  <c r="W32" i="1" l="1"/>
  <c r="AY54" i="1"/>
  <c r="J30" i="3"/>
  <c r="J59" i="3"/>
  <c r="AV54" i="1"/>
  <c r="W29" i="1"/>
  <c r="J59" i="2"/>
  <c r="J30" i="2"/>
  <c r="AG55" i="1" l="1"/>
  <c r="J39" i="2"/>
  <c r="AK29" i="1"/>
  <c r="AT54" i="1"/>
  <c r="J39" i="3"/>
  <c r="AG56" i="1"/>
  <c r="AN56" i="1" s="1"/>
  <c r="AN55" i="1" l="1"/>
  <c r="AG54" i="1"/>
  <c r="AK26" i="1" l="1"/>
  <c r="AK35" i="1" s="1"/>
  <c r="AN54" i="1"/>
</calcChain>
</file>

<file path=xl/sharedStrings.xml><?xml version="1.0" encoding="utf-8"?>
<sst xmlns="http://schemas.openxmlformats.org/spreadsheetml/2006/main" count="8255" uniqueCount="1276">
  <si>
    <t>Export Komplet</t>
  </si>
  <si>
    <t>VZ</t>
  </si>
  <si>
    <t>2.0</t>
  </si>
  <si>
    <t>ZAMOK</t>
  </si>
  <si>
    <t>False</t>
  </si>
  <si>
    <t>{b6cd9f0f-7634-4213-9b82-e610801d0dc8}</t>
  </si>
  <si>
    <t>0,01</t>
  </si>
  <si>
    <t>21</t>
  </si>
  <si>
    <t>15</t>
  </si>
  <si>
    <t>REKAPITULACE STAVBY</t>
  </si>
  <si>
    <t>v ---  níže se nacházejí doplnkové a pomocné údaje k sestavám  --- v</t>
  </si>
  <si>
    <t>Návod na vyplnění</t>
  </si>
  <si>
    <t>0,001</t>
  </si>
  <si>
    <t>Kód:</t>
  </si>
  <si>
    <t>19_10_rychII</t>
  </si>
  <si>
    <t>Měnit lze pouze buňky se žlutým podbarvením!_x000D_
_x000D_
1) v Rekapitulaci stavby vyplňte údaje o Uchazeči (přenesou se do ostatních sestav i v jiných listech)_x000D_
_x000D_
2) na vybraných listech vyplňte v sestavě Soupis prací ceny u položek</t>
  </si>
  <si>
    <t>Stavba:</t>
  </si>
  <si>
    <t>Rekonstrukce ul. B. Němcové – část U Stadionu, Rychnov nad Kněžnou</t>
  </si>
  <si>
    <t>KSO:</t>
  </si>
  <si>
    <t/>
  </si>
  <si>
    <t>CC-CZ:</t>
  </si>
  <si>
    <t>Místo:</t>
  </si>
  <si>
    <t>Rychnov n. K.</t>
  </si>
  <si>
    <t>Datum:</t>
  </si>
  <si>
    <t>10. 10. 2019</t>
  </si>
  <si>
    <t>Zadavatel:</t>
  </si>
  <si>
    <t>IČ:</t>
  </si>
  <si>
    <t>00275336</t>
  </si>
  <si>
    <t>Město Rychnov nad Kněžnou</t>
  </si>
  <si>
    <t>DIČ:</t>
  </si>
  <si>
    <t>CZ00275336</t>
  </si>
  <si>
    <t>Uchazeč:</t>
  </si>
  <si>
    <t>Vyplň údaj</t>
  </si>
  <si>
    <t>Projektant:</t>
  </si>
  <si>
    <t>05968551</t>
  </si>
  <si>
    <t>VHRoušar, s.r.o.</t>
  </si>
  <si>
    <t>CZ05968551</t>
  </si>
  <si>
    <t>True</t>
  </si>
  <si>
    <t>Zpracovatel:</t>
  </si>
  <si>
    <t xml:space="preserve"> </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</si>
  <si>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</si>
  <si>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</si>
  <si>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</si>
  <si>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</si>
  <si>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</si>
  <si>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</si>
  <si>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</si>
  <si>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</si>
  <si>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</si>
  <si>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</si>
  <si>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</si>
  <si>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</si>
  <si>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</si>
  <si>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</si>
  <si>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</si>
  <si>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</si>
  <si>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</si>
  <si>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</si>
  <si>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</si>
  <si>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</si>
  <si>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</si>
  <si>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</si>
  <si>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</si>
  <si>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</si>
  <si>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</si>
  <si>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</si>
  <si>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</si>
  <si>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</si>
  <si>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</si>
  <si>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</si>
  <si>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</si>
  <si>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</si>
  <si>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</si>
  <si>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</si>
  <si>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</si>
  <si>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</si>
  <si>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</si>
  <si>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</si>
  <si>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</si>
  <si>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</si>
  <si>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t>
  </si>
  <si>
    <t>SO 301</t>
  </si>
  <si>
    <t>Kanalizace</t>
  </si>
  <si>
    <t>STA</t>
  </si>
  <si>
    <t>1</t>
  </si>
  <si>
    <t>{5aa57025-e462-4fa3-978f-aafdb3d73f3a}</t>
  </si>
  <si>
    <t>2</t>
  </si>
  <si>
    <t>SO 352</t>
  </si>
  <si>
    <t>Vodovod</t>
  </si>
  <si>
    <t>{c25b07ae-a4db-423b-a5bb-e5c7ef9f75f6}</t>
  </si>
  <si>
    <t>rozšíř_uŠD</t>
  </si>
  <si>
    <t>Rozšíření výkopu u ŠD</t>
  </si>
  <si>
    <t>m3</t>
  </si>
  <si>
    <t>16,352</t>
  </si>
  <si>
    <t>ryha200</t>
  </si>
  <si>
    <t>Výkop rýn do 2,0 m</t>
  </si>
  <si>
    <t>366,167</t>
  </si>
  <si>
    <t>KRYCÍ LIST SOUPISU PRACÍ</t>
  </si>
  <si>
    <t>pažení</t>
  </si>
  <si>
    <t>Pažení stěn výkopu</t>
  </si>
  <si>
    <t>m2</t>
  </si>
  <si>
    <t>508,333</t>
  </si>
  <si>
    <t>zásyp_ŠD</t>
  </si>
  <si>
    <t>Zásyp se zhutněním štěrkodrtí</t>
  </si>
  <si>
    <t>221,934</t>
  </si>
  <si>
    <t>obsyp</t>
  </si>
  <si>
    <t>Obsyp potrubí</t>
  </si>
  <si>
    <t>70,786</t>
  </si>
  <si>
    <t>bour_trub_BET</t>
  </si>
  <si>
    <t>Bourání bet. trub do DN300 a DN400</t>
  </si>
  <si>
    <t>m</t>
  </si>
  <si>
    <t>111,4</t>
  </si>
  <si>
    <t>Objekt:</t>
  </si>
  <si>
    <t>bour_bet_S</t>
  </si>
  <si>
    <t>Bourání šachet</t>
  </si>
  <si>
    <t>11,813</t>
  </si>
  <si>
    <t>SO 301 - Kanalizace</t>
  </si>
  <si>
    <t>REKAPITULACE ČLENĚNÍ SOUPISU PRACÍ</t>
  </si>
  <si>
    <t>Kód dílu - Popis</t>
  </si>
  <si>
    <t>Cena celkem [CZK]</t>
  </si>
  <si>
    <t>-1</t>
  </si>
  <si>
    <t>HSV - Práce a dodávky HSV</t>
  </si>
  <si>
    <t xml:space="preserve">    1 - Zemní práce</t>
  </si>
  <si>
    <t xml:space="preserve">    4 - Vodorovné konstrukce</t>
  </si>
  <si>
    <t xml:space="preserve">    8 - Trubní vedení</t>
  </si>
  <si>
    <t xml:space="preserve">    9 - Ostatní konstrukce a práce, bourání</t>
  </si>
  <si>
    <t xml:space="preserve">    997 - Přesun sutě</t>
  </si>
  <si>
    <t xml:space="preserve">    998 - Přesun hmot</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</si>
  <si>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</si>
  <si>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</si>
  <si>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</si>
  <si>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</si>
  <si>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</si>
  <si>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</si>
  <si>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</si>
  <si>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</si>
  <si>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</si>
  <si>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</si>
  <si>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</si>
  <si>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</si>
  <si>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</si>
  <si>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</si>
  <si>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</si>
  <si>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</si>
  <si>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Zemní práce</t>
  </si>
  <si>
    <t>K</t>
  </si>
  <si>
    <t>115-R100</t>
  </si>
  <si>
    <t>Dočasná opatření, převedení - čerpání odpadních vod při práci na kanalizační síti</t>
  </si>
  <si>
    <t>kpl.</t>
  </si>
  <si>
    <t>4</t>
  </si>
  <si>
    <t>-282431088</t>
  </si>
  <si>
    <t>PP</t>
  </si>
  <si>
    <t>Položka zahrnuje zejména:
 - zahrazení kanalizačních potrubí v sachtách těsnícími vaky
 - čerpání odpadních vod (splašků)
 - odvedení odpadních vod potrubím</t>
  </si>
  <si>
    <t>P</t>
  </si>
  <si>
    <t>Poznámka k položce:_x000D_
Předpokládaný způsob provádění prací a potřebná dočasná opatření jsou popsány v Technické zprávě.</t>
  </si>
  <si>
    <t>119001421</t>
  </si>
  <si>
    <t>Dočasné zajištění kabelů a kabelových tratí ze 3 volně ložených kabelů</t>
  </si>
  <si>
    <t>CS ÚRS 2019 02</t>
  </si>
  <si>
    <t>2006896520</t>
  </si>
  <si>
    <t>Dočasné zajištění podzemního potrubí nebo vedení ve výkopišti ve stavu i poloze , ve kterých byla na začátku zemních prací a to s podepřením, vzepřením nebo vyvěšením, příp. s ochranným bedněním, se zřízením a odstraněním zajišťovací konstrukce, s opotřebením hmot kabelů a kabelových tratí z volně ložených kabelů a to do 3 kabelů</t>
  </si>
  <si>
    <t>PSC</t>
  </si>
  <si>
    <t xml:space="preserve">Poznámka k souboru cen:_x000D_
1. Ceny nelze použít pro dočasné zajištění potrubí v provozu pod tlakem přes 1 MPa a potrubí nebo jiných vedení v provozu u nichž investor zakazuje použít při vykopávce kovové nástroje nebo nářadí._x000D_
2. Ztížení vykopávky v blízkosti vedení, potrubí a stok ve výkopišti nebo podél jeho stěn se oceňuje cenami souboru cen 120 00- . . a 130 00- . . Příplatky za ztížení vykopávky._x000D_
</t>
  </si>
  <si>
    <t>VV</t>
  </si>
  <si>
    <t>3,0*4 "viz D.1.2.3"</t>
  </si>
  <si>
    <t>3</t>
  </si>
  <si>
    <t>130001101</t>
  </si>
  <si>
    <t>Příplatek za ztížení vykopávky v blízkosti podzemního vedení</t>
  </si>
  <si>
    <t>1513351893</t>
  </si>
  <si>
    <t>Příplatek k cenám hloubených vykopávek za ztížení vykopávky v blízkosti podzemního vedení nebo výbušnin pro jakoukoliv třídu horniny</t>
  </si>
  <si>
    <t xml:space="preserve">Poznámka k souboru cen:_x000D_
1. Cena je určena:_x000D_
a) i pro soubor cen 123 . 0-21 Vykopávky zářezů se šikmými stěnami pro podzemní vedení části A 02,_x000D_
b) pro podzemní vedení procházející hloubenou vykopávkou nebo uložené ve stěně výkopu při jakékoliv hloubce vedení pod původním terénem nebo jeho výšce nade dnem výkopu a jakémkoliv směru vedení ke stranám výkopu;_x000D_
c) pro výbušniny nezaložené dodavatelem._x000D_
2. Cenu lze použít i tehdy, narazí-li se na vedení nebo výbušninu až při vykopávce a to pro zbývající objem výkopu, který je projektantem nebo investorem označen, v němž by toto nebo jiné nepředvídané vedení nebo výbušnina mohlo být uloženo. Toto ustanovení neplatí pro objem hornin tř. 6 a 7._x000D_
3. Cenu nelze použít pro ztížení vykopávky v blízkosti podzemních vedení nebo výbušnin, u nichž je projektem zakázáno použít při vykopávce kovové nástroje nebo nářadí._x000D_
4. Množství ztížení vykopávky v blízkosti_x000D_
a) podzemního vedení, jehož půdorysná a výšková poloha_x000D_
- je v projektu uvedena, se určí jako objem myšleného hranolu, jehož průřez je pravidelný čtyřúhelník jehož horní vodorovná a obě svislé strany jsou ve vzdálenosti 0,5 m a dolní vodorovná hrana ve vzdálenosti 1 m od přilehlého vnějšího líce vedení, příp. jeho obalu a délka se rovná osové délce vedení ve výkopišti nebo délce vedení ve stěně výkopu. Vymezí-li projekt větší prostor, v němž je nutno při vykopávce postupovat opatrně, lze použít cena pro celý objem výkopu v tomto prostoru. Od takto zjištěného množství se odečítá objem vedení i s příp. se vyskytujícím obalem;_x000D_
- není v projektu uvedena, avšak která podle projektu nebo sdělení investora jsou pravděpodobně ve výkopišti uložena, se rovná objemu výkopu, který je projektantem nebo investorem označen._x000D_
b) výbušniny, určí vždy projektant nebo investor, ať je v projektu uvedeno či neuvedeno._x000D_
5. Je-li vedení uloženo ve výkopišti tak, že se vykopávka v celém výše popsaném objemu nevykopává, např. blízko stěn nebo dna výkopu, oceňuje se ztížení vykopávky jen pro tu část objemu, v níž se ztížená vykopávka provádí._x000D_
6. Jsou-li ve výkopišti dvě vedení položena tak blízko sebe, že se výše uvedené objemy pro obě vedení pronikají, určí se množství ztížení vykopávky tak, aby se pronik započetl jen jednou._x000D_
7. Objem ztížení vykopávky se od celkového objemu výkopu neodečítá._x000D_
8. Dočasné zajištění různých podzemních vedení ve výkopišti se oceňuje cenami souboru cen 119 00-14 Dočasné zajištění podzemního potrubí nebo vedení ve výkopišti._x000D_
</t>
  </si>
  <si>
    <t>3,0*1,1*(2,84+2,75+2,20+2,01) "v dl. 3,0m 4 ks - viz D.1.2.3"</t>
  </si>
  <si>
    <t>3,0*1,4*0,6 * 4 "vodovod v souběhu</t>
  </si>
  <si>
    <t>Součet</t>
  </si>
  <si>
    <t>132201202</t>
  </si>
  <si>
    <t>Hloubení rýh š do 2000 mm v hornině tř. 3 objemu do 1000 m3</t>
  </si>
  <si>
    <t>119602708</t>
  </si>
  <si>
    <t>Hloubení zapažených i nezapažených rýh šířky přes 600 do 2 000 mm s urovnáním dna do předepsaného profilu a spádu v hornině tř. 3 přes 100 do 1 000 m3</t>
  </si>
  <si>
    <t xml:space="preserve">Poznámka k souboru cen:_x000D_
1. V cenách jsou započteny i náklady na případné nutné přemístění výkopku ve výkopišti na vzdálenost do 3 m a na přehození výkopku na přilehlém terénu na vzdálenost do 5 m od okraje jámy nebo naložení na dopravní prostředek._x000D_
2. Hloubení rýh při lesnicko-technických melioracích se oceňuje:_x000D_
a) ve stržích cenami platnými pro objem výkopu do 100 m3, i když skutečný objem výkopu je větší,_x000D_
b) mimo strže pro příčná a podélná zpevnění dna a břehů pod obrysem výkopu pro koryta vodotečí, zejména pro konstrukce těles, stupňů, boků, předprahů, prahů, odháněk, výhonů a pro základy zdí, dlažeb, rovnanin, plůtků a hatí, pro jakoukoliv šířku rýhy, při objemu do 100 m3 cenami příslušnými pro objem výkopu do 100 m3 a při jakémkoliv objemu výkopu přes 100 m3 cenami příslušnými pro objem výkopu přes 100 do 1 000 m3._x000D_
3. Náklady na svislé přemístění výkopku nad 1 m hloubky se určí dle ustanovení článku č. 3161 všeobecných podmínek katalogu._x000D_
4. Předepisuje-li projekt hloubit rýhy 5 až 7 bez použití trhavin, oceňuje se toto hloubení:_x000D_
a) v suchu nebo mokru cenami 138 40-1201, 138 50-1201 a 138 60-1201 Dolamování hloubených vykopávek,_x000D_
b) v tekoucí vodě při jakékoliv její rychlosti individuálně._x000D_
5. Ceny nelze použít pro hloubení rýh a hloubky přes 16 m. Tyto práce se oceňují individuálně._x000D_
</t>
  </si>
  <si>
    <t>Poznámka k položce:_x000D_
Do výkopu je zahrnuta celá společná rýha i pro vodovod v souběhu.</t>
  </si>
  <si>
    <t>Viz přílohu D.1.2.1, D.1.2.2, D.1.2.3  a D.1.2.4</t>
  </si>
  <si>
    <t>Stota A</t>
  </si>
  <si>
    <t>1,0*((2,84-0,42)+(2,70-0,42))/2*(10,00-0,00)</t>
  </si>
  <si>
    <t>Stota A v souběhu s vodovodem</t>
  </si>
  <si>
    <t>1,1*((2,70-0,42)+(2,34-0,42))/2*(37,48-10,00)</t>
  </si>
  <si>
    <t>1,1*((2,34-0,42)+(2,20-0,42))/2*(51,98-37,48)</t>
  </si>
  <si>
    <t>1,1*((2,20-0,42)+(2,05-0,42))/2*(59,84-51,98)</t>
  </si>
  <si>
    <t>1,1*((2,05-0,42)+(2,11-0,42))/2*(65,15-59,84)</t>
  </si>
  <si>
    <t>1,1*((2,11-0,42)+(1,92-0,42))/2*(90,50-65,15)</t>
  </si>
  <si>
    <t>0,60*1,40*80,50 "pro vodovod v souběhu"</t>
  </si>
  <si>
    <t>Mezisoučet</t>
  </si>
  <si>
    <t>Rozšíření výkopu v prostoru realizace šachet</t>
  </si>
  <si>
    <t>"Š1" 2*0,7*2,0*(2,84-0,42)</t>
  </si>
  <si>
    <t>"Š2" 2*0,7*2,0*(2,34-0,42)</t>
  </si>
  <si>
    <t>"Š3" 2*0,7*2,0*(1,92-0,42)</t>
  </si>
  <si>
    <t>Kanalizační přípojky</t>
  </si>
  <si>
    <t>"KP1" (2,34-0,42)*0,80*5,5</t>
  </si>
  <si>
    <t>"KP3" (1,92-0,42)*0,80*5,9</t>
  </si>
  <si>
    <t>"KP2 v souběhu s VP4" (2,10-0,42)*1,0*5,6 + (1,40-0,42)*0,6*5,6</t>
  </si>
  <si>
    <t>"KP5 v soubehu s VP1" (2,84-0,42)*1,10*8,8 + (1,40-0,42)*0,92*8,8</t>
  </si>
  <si>
    <t>"KP6" (2,84-0,42)*1,10*7,5</t>
  </si>
  <si>
    <t>"KP7 v souběhu s VP6" (2,84-0,42)*1,33*4,6 + (1,40-0,42)*0,54*4,6</t>
  </si>
  <si>
    <t>0,50*ryha200 "50% v tř. 3"</t>
  </si>
  <si>
    <t>5</t>
  </si>
  <si>
    <t>132201209</t>
  </si>
  <si>
    <t>Příplatek za lepivost k hloubení rýh š do 2000 mm v hornině tř. 3</t>
  </si>
  <si>
    <t>-2041717911</t>
  </si>
  <si>
    <t>Hloubení zapažených i nezapažených rýh šířky přes 600 do 2 000 mm s urovnáním dna do předepsaného profilu a spádu v hornině tř. 3 Příplatek k cenám za lepivost horniny tř. 3</t>
  </si>
  <si>
    <t>0,30*0,50*ryha200 "30% lepivost v tř. 3"</t>
  </si>
  <si>
    <t>6</t>
  </si>
  <si>
    <t>132301202</t>
  </si>
  <si>
    <t>Hloubení rýh š do 2000 mm v hornině tř. 4 objemu do 1000 m3</t>
  </si>
  <si>
    <t>-586255525</t>
  </si>
  <si>
    <t>Hloubení zapažených i nezapažených rýh šířky přes 600 do 2 000 mm s urovnáním dna do předepsaného profilu a spádu v hornině tř. 4 přes 100 do 1 000 m3</t>
  </si>
  <si>
    <t>0,50*ryha200 "50% v tř. 4"</t>
  </si>
  <si>
    <t>7</t>
  </si>
  <si>
    <t>132301209</t>
  </si>
  <si>
    <t>Příplatek za lepivost k hloubení rýh š do 2000 mm v hornině tř. 4</t>
  </si>
  <si>
    <t>2020986948</t>
  </si>
  <si>
    <t>Hloubení zapažených i nezapažených rýh šířky přes 600 do 2 000 mm s urovnáním dna do předepsaného profilu a spádu v hornině tř. 4 Příplatek k cenám za lepivost horniny tř. 4</t>
  </si>
  <si>
    <t>0,30*0,50*ryha200 "30% lepivost v tř. 4"</t>
  </si>
  <si>
    <t>8</t>
  </si>
  <si>
    <t>151811132</t>
  </si>
  <si>
    <t>Osazení pažicího boxu hl výkopu do 4 m š do 2,5 m</t>
  </si>
  <si>
    <t>1719185564</t>
  </si>
  <si>
    <t>Zřízení pažicích boxů pro pažení a rozepření stěn rýh podzemního vedení hloubka výkopu do 4 m, šířka přes 1,2 do 2,5 m</t>
  </si>
  <si>
    <t xml:space="preserve">Poznámka k souboru cen:_x000D_
1. Množství měrných jednotek pažicích boxů se určuje v m2 celkové zapažené plochy (započítávají se obě strany výkopu)._x000D_
</t>
  </si>
  <si>
    <t>2*((2,84-0,42)+(2,70-0,42))/2*(10,00-0,00)</t>
  </si>
  <si>
    <t>2*((2,70-0,42)+(2,34-0,42))/2*(37,48-10,00)</t>
  </si>
  <si>
    <t>2*((2,34-0,42)+(2,20-0,42))/2*(51,98-37,48)</t>
  </si>
  <si>
    <t>2*((2,20-0,42)+(2,05-0,42))/2*(59,84-51,98)</t>
  </si>
  <si>
    <t>2*((2,05-0,42)+(2,11-0,42))/2*(65,15-59,84)</t>
  </si>
  <si>
    <t>2*((2,11-0,42)+(1,92-0,42))/2*(90,50-65,15)</t>
  </si>
  <si>
    <t>"Š1" 2*0,7*(2,84-0,42)</t>
  </si>
  <si>
    <t>"Š2" 2*0,7*(2,34-0,42)</t>
  </si>
  <si>
    <t>"Š3" 2*0,7*(1,92-0,42)</t>
  </si>
  <si>
    <t>"KP1" 2*(2,34-0,42)*5,5</t>
  </si>
  <si>
    <t>"KP3" 2*(1,92-0,42)*5,9</t>
  </si>
  <si>
    <t>"KP2 v souběhu s VP4" 2*(2,10-0,42)*5,6</t>
  </si>
  <si>
    <t>"KP5 v soubehu s VP1" 2*(2,84-0,42)*8,8</t>
  </si>
  <si>
    <t>"KP6" 2*(2,84-0,42)*7,5</t>
  </si>
  <si>
    <t>"KP7 v souběhu s VP6" 2*(2,84-0,42)*4,6</t>
  </si>
  <si>
    <t>9</t>
  </si>
  <si>
    <t>151811232</t>
  </si>
  <si>
    <t>Odstranění pažicího boxu hl výkopu do 4 m š do 2,5 m</t>
  </si>
  <si>
    <t>-1463290189</t>
  </si>
  <si>
    <t>Odstranění pažicích boxů pro pažení a rozepření stěn rýh podzemního vedení hloubka výkopu do 4 m, šířka přes 1,2 do 2,5 m</t>
  </si>
  <si>
    <t>10</t>
  </si>
  <si>
    <t>161101101</t>
  </si>
  <si>
    <t>Svislé přemístění výkopku z horniny tř. 1 až 4 hl výkopu do 2,5 m</t>
  </si>
  <si>
    <t>-1409516810</t>
  </si>
  <si>
    <t>Svislé přemístění výkopku bez naložení do dopravní nádoby avšak s vyprázdněním dopravní nádoby na hromadu nebo do dopravního prostředku z horniny tř. 1 až 4, při hloubce výkopu přes 1 do 2,5 m</t>
  </si>
  <si>
    <t xml:space="preserve">Poznámka k souboru cen:_x000D_
1. Ceny -1151 až -1158 lze použít i pro svislé přemístění materiálu a stavební suti z konstrukcí ze zdiva cihelného nebo kamenného, z betonu prostého, prokládaného, železového i předpjatého, pokud tyto konstrukce byly vybourány ve výkopišti._x000D_
2. Ceny pro hloubku přes 1 do 2,5 m, přes 2,5 m do 4 m atd. jsou určeny pro svislé přemístění výkopku od 0 do 2,5 m, od 0 do 4 m atd._x000D_
3. Množství materiálu i stavební suti z rozbouraných konstrukcí pro přemístění se rovná objemu konstrukcí před rozbouráním._x000D_
</t>
  </si>
  <si>
    <t>11</t>
  </si>
  <si>
    <t>162-R11</t>
  </si>
  <si>
    <t>Odklizení přebytku zeminy z výkopu, vč. poplatku za uložení</t>
  </si>
  <si>
    <t>1583958288</t>
  </si>
  <si>
    <t>Odklizení přebytku zeminy z výkopu.
Položka zahrnuje zejména naložení, vodorovné přemístění vč. případného překládání, uložení a poplatků.</t>
  </si>
  <si>
    <t>Poznámka k položce:_x000D_
Ocenění bude provedeno na základě vlastního zajištění místa definitivního uložení. Předpokládaná vzdálenost do 13 km.</t>
  </si>
  <si>
    <t>odvoz</t>
  </si>
  <si>
    <t>12</t>
  </si>
  <si>
    <t>174101101</t>
  </si>
  <si>
    <t>Zásyp jam, šachet rýh nebo kolem objektů sypaninou se zhutněním</t>
  </si>
  <si>
    <t>-1386417642</t>
  </si>
  <si>
    <t>Zásyp sypaninou z jakékoliv horniny s uložením výkopku ve vrstvách se zhutněním jam, šachet, rýh nebo kolem objektů v těchto vykopávkách</t>
  </si>
  <si>
    <t xml:space="preserve">Poznámka k souboru cen:_x000D_
1. Ceny 174 10- . . jsou určeny pro zhutněné zásypy s mírou zhutnění:_x000D_
a) z hornin soudržných do 100 % PS,_x000D_
b) z hornin nesoudržných do I(d) 0,9,_x000D_
c) z hornin kamenitých pro jakoukoliv míru zhutnění._x000D_
2. Je-li projektem předepsáno vyšší zhutnění, podle bodu a) a b) poznámky č 1., ocení se zásyp individuálně._x000D_
3. Ceny nelze použít pro zásyp rýh pro drenážní trativody pro lesnicko-technické meliorace a zemědělské. Zásyp těchto rýh se oceňuje cenami souboru cen 174 20-3 . části A 03 Zemní práce pro objekty oborů 831 až 833. Nezhutněný zásyp odvodňovacích kanálů z betonových a železobetonových trub v polních a lučních tratích se oceňuje cenou -1101 Zásyp sypaninou rýh bez ohledu na šířku kanálu; cena obsahuje i náklady na ruční nezhutněný zásyp výšky do 200 mm nad vrchol potrubí._x000D_
4. V cenách 10-1101, 10-1103, 20-1101 a 20-1103 je započteno přemístění sypaniny ze vzdálenosti 10 m od kraje výkopu nebo zasypávaného prostoru, měřeno k těžišti skládky._x000D_
5. V ceně 10-1102 je započteno přemístění sypaniny ze vzdálenosti 15 m od hrany zasypávaného prostoru, měřeno k těžišti skládky._x000D_
6. Objem zásypu je rozdíl objemu výkopu a objemu do něho vestavěných konstrukcí nebo uložených vedení i s jejich obklady a podklady (tento objem se nazývá objemem horniny vytlačené konstrukcí). Objem potrubí do DN 180, příp. i s obalem, se od objemu zásypu neodečítá. Pro stanovení objemu zásypu se od objemu výkopu odečítá i objem obsypu potrubí oceňovaný cenami souboru cen 175 10-11 Obsyp potrubí, přichází-li v úvahu ._x000D_
7. Odklizení zbylého výkopku po provedení zásypu zářezů se šikmými stěnami pro podzemní vedení nebo zásypu jam a rýh pro podzemní vedení se oceňuje, je-li objem zbylého výkopku:_x000D_
a) do 1 m3 na 1 m vedení a jedná se o výkopek neulehlý - cenami souboru cen 167 10-110 Nakládání výkopku nebo sypaniny a 162 . 0-1 . Vodorovné přemístění výkopku. V případě, že se jedná o výkopek ulehlý - rozpojení a naložení výkopku cenami souboru cen 122 . 0-1 . souboru cen 162 . 0-1 . Vodorovné přemístění výkopku;_x000D_
b) přes 1 m3 na 1 m vedení, jestliže projekt předepíše, že se zbylý výkopek bude odklízet zároveň s prováděním vykopávky, pouze přemístění výkopku cenami souboru cen 162 . 0-1 . Vodorovné přemístění výkopku. Při zmíněném objemu zbylého výkopku se neoceňuje ani naložení ani rozpojení výkopku. Jestliže se zbylý výkopek neodklízí, nýbrž rozprostírá podél výkopu a nad výkopem, platí poznámka č. 8._x000D_
8. Rozprostření zbylého výkopku podél výkopu a nad výkopem po provedení zásypů zářezů se šikmými stěnami pro podzemní vedení nebo zásypu jam a rýh pro podzemní vedení se oceňuje:_x000D_
a) cenou 171 20-1101 Uložení sypaniny do nezhutněných násypů, není-li projektem předepsáno zhutnění rozprostřeného zbylého výkopku,_x000D_
b) cenou 171 10-1111 Uložení sypaniny do násypů z hornin sypkých, je-li předepsáno zhutnění rozprostřeného zbylého výkopku, a to v objemu vypočteném podle poznámky č.6, příp. zmenšeném o objem výkopku, který byl již odklizen._x000D_
9. Míru zhutnění předepisuje projekt._x000D_
</t>
  </si>
  <si>
    <t>Poznámka k položce:_x000D_
Zásyp štěrkodrtí._x000D_
Do zásypu je zahrnut i zásyp společného výkopu pro vodovod._x000D_
Míra zhutnění min. 95% PS.</t>
  </si>
  <si>
    <t>1,0*(((2,84-0,42)+(2,70-0,42))/2-0,65)*(10,00-0,00)</t>
  </si>
  <si>
    <t>1,1*(((2,70-0,42)+(2,34-0,42))/2-0,65)*(37,48-10,00)</t>
  </si>
  <si>
    <t>1,1*(((2,34-0,42)+(2,20-0,42))/2-0,65)*(51,98-37,48)</t>
  </si>
  <si>
    <t>1,1*(((2,20-0,42)+(2,05-0,42))/2-0,65)*(59,84-51,98)</t>
  </si>
  <si>
    <t>1,1*(((2,05-0,42)+(2,11-0,42))/2-0,65)*(65,15-59,84)</t>
  </si>
  <si>
    <t>1,1*(((2,11-0,42)+(1,92-0,42))/2-0,65)*(90,50-65,15)</t>
  </si>
  <si>
    <t>0,60*(1,40-0,51)*80,50 "pro vodovod v souběhu"</t>
  </si>
  <si>
    <t>-0,51^2/2*80,50 "odpočet trojúhelníku obsypu vodovodu"</t>
  </si>
  <si>
    <t>rozšíř_uŠD "zásyp rozšířeného výkopu v prostoru šachet"</t>
  </si>
  <si>
    <t>-1,24^2*pi/4*(2,84-0,3) "odpočet objemu Š1"</t>
  </si>
  <si>
    <t>-1,24^2*pi/4*(2,26-0,3) "odpočet objemu Š2"</t>
  </si>
  <si>
    <t>-1,24^2*pi/4*(1,92-0,3) "odpočet objemu Š3"</t>
  </si>
  <si>
    <t>"KP1" (2,34-0,42-0,60)*0,80*5,5</t>
  </si>
  <si>
    <t>"KP3" (1,92-0,42-0,60)*0,80*5,9</t>
  </si>
  <si>
    <t>"KP2 v souběhu s VP4" (2,10-0,42-0,60)*1,0*5,6 + (1,40-0,42-0,51)*0,6*5,6</t>
  </si>
  <si>
    <t>-0,51^2/2*5,6 "odpočet trojúhelníku obsypu vodovodu u KP2"</t>
  </si>
  <si>
    <t>"KP5 v soubehu s VP1" (2,84-0,42-0,8)*1,10*8,8 + (1,40-0,42-0,51)*0,60*8,8 + (1,40-0,42-0,25)*0,32*8,8</t>
  </si>
  <si>
    <t>-0,30^2/2*8,8 "odpočet trojúhelníku obsypu vodovodu u KP5"</t>
  </si>
  <si>
    <t>"KP6" (2,84-0,42-0,80)*1,10*7,5</t>
  </si>
  <si>
    <t>"KP7 v souběhu s VP6" (2,84-0,42-1,03)*1,33*4,6 + (1,40-0,42-0,51)*0,54*4,6</t>
  </si>
  <si>
    <t>-0,40^2/2*8,8 "odpočet trojúhelníku obsypu vodovodu u KP7"</t>
  </si>
  <si>
    <t>13</t>
  </si>
  <si>
    <t>M</t>
  </si>
  <si>
    <t>58344171</t>
  </si>
  <si>
    <t>štěrkodrť frakce 0/32</t>
  </si>
  <si>
    <t>t</t>
  </si>
  <si>
    <t>1844731351</t>
  </si>
  <si>
    <t>Poznámka k položce:_x000D_
Předpokládá se přemístění přímo na místo uložení bez mezideponování. V souladu s pravidly ÚRS není hmotnost zásypového materiálu započetna do přesunu hmot.</t>
  </si>
  <si>
    <t>zásyp_ŠD*1,89</t>
  </si>
  <si>
    <t>14</t>
  </si>
  <si>
    <t>175111101</t>
  </si>
  <si>
    <t>Obsypání potrubí ručně sypaninou bez prohození sítem, uloženou do 3 m</t>
  </si>
  <si>
    <t>-1861219888</t>
  </si>
  <si>
    <t>Obsypání potrubí ručně sypaninou z vhodných hornin tř. 1 až 4 nebo materiálem připraveným podél výkopu ve vzdálenosti do 3 m od jeho kraje, pro jakoukoliv hloubku výkopu a míru zhutnění bez prohození sypaniny sítem</t>
  </si>
  <si>
    <t xml:space="preserve">Poznámka k souboru cen:_x000D_
1. Objem obsypu na 1 m délky potrubí se rovná šířce dna výkopu násobené součtem vnějšího průměru potrubí příp. i s obalem a projektované tloušťky obsypu nad, případně i pod potrubím. Pro odečítání objemu potrubí se započítávají všechny vestavěné konstrukce nebo uložené vedení i s jejich obklady a podklady (tento objem se nazývá objemem horniny vytlačené konstrukcí)._x000D_
2. Míru zhutnění předepisuje projekt._x000D_
3. V cenách nejsou zahrnuty náklady na nakupovanou sypaninu. Tato se oceňuje ve specifikaci._x000D_
</t>
  </si>
  <si>
    <t>Poznámka k položce:_x000D_
Hutněno lehkým hutnícím strojen na 95% PS.</t>
  </si>
  <si>
    <t>Stoka A1</t>
  </si>
  <si>
    <t>(0,30+0,25)*1,0*10,0</t>
  </si>
  <si>
    <t>(0,30+0,25)*1,1*80,5</t>
  </si>
  <si>
    <t>- 0,25^2*pi/4*(10,0+80,5) "odpočet trub DN250"</t>
  </si>
  <si>
    <t>"KP1 a KP3" (0,30+0,20)*0,80*(5,5+5,9)</t>
  </si>
  <si>
    <t>- 0,20^2*pi/4*(5,5+5,9) "odpočet trub DN200"</t>
  </si>
  <si>
    <t>"KP2 v souběhu s VP4" (0,30+0,20)*0,80*5,6</t>
  </si>
  <si>
    <t>- 0,20^2*pi/4*(5,6) "odpočet trub DN200"</t>
  </si>
  <si>
    <t>"KP5 v soubehu s VP1" (0,30+0,40)*1,10*8,8</t>
  </si>
  <si>
    <t>- 0,40^2*pi/4*(8,8) "odpočet trub DN400"</t>
  </si>
  <si>
    <t>"KP6" (0,30+0,40)*1,10*7,5</t>
  </si>
  <si>
    <t>- 0,40^2*pi/4*(7,5) "odpočet trub DN400"</t>
  </si>
  <si>
    <t>"KP7 v souběhu s VP6" (0,30+0,63)*1,33*4,6</t>
  </si>
  <si>
    <t>- 0,63^2*pi/4*(4,6) "odpočet trub DN600"</t>
  </si>
  <si>
    <t>58337303</t>
  </si>
  <si>
    <t>štěrkopísek frakce 0/8</t>
  </si>
  <si>
    <t>-168357848</t>
  </si>
  <si>
    <t>obsyp*1,89</t>
  </si>
  <si>
    <t>16</t>
  </si>
  <si>
    <t>181951102</t>
  </si>
  <si>
    <t>Úprava pláně v hornině tř. 1 až 4 se zhutněním</t>
  </si>
  <si>
    <t>1260739396</t>
  </si>
  <si>
    <t>Úprava pláně vyrovnáním výškových rozdílů v hornině tř. 1 až 4 se zhutněním</t>
  </si>
  <si>
    <t xml:space="preserve">Poznámka k souboru cen:_x000D_
1. Ceny jsou určeny pro urovnání všech nově zřizovaných ploch (v zářezech i na násypech) vodorovných nebo ve sklonu do 1:5 pod zpevnění ploch jakéhokoliv druhu, pod humusování, (ne však pro plochy zásypu rýh pro podzemní vedení), drnování apod. a dále, předepíše-li projekt urovnání pláně z jiného důvodu._x000D_
2. Ceny nelze použít pro urovnání lavic (berem) šířky do 3 m přerušujících svahy, pro urovnání dna silničních a železničních příkopů pro jakoukoliv šířku dna; toto urovnání se oceňuje cenami souboru cen 182 .0-1 Svahování._x000D_
3. Urovnání ploch ve sklonu přes 1 : 5 se oceňuje cenami souboru cen 182 . 0-11 Svahování trvalých svahů do projektovaných profilů._x000D_
4. Náklady na urovnání dna a stěn při čištění příkopů pozemních komunikací jsou započteny v cenách souborů cen 938 90-2 . Čištění příkopů komunikací v suchu nebo ve vodě části A02 Zemní práce pro objekty oborů 821 až 828._x000D_
5. Míru zhutnění určuje projekt. Ceny se zhutněním jsou určeny pro jakoukoliv míru zhutnění._x000D_
</t>
  </si>
  <si>
    <t>1,0*10,00</t>
  </si>
  <si>
    <t>1,1*80,5</t>
  </si>
  <si>
    <t>"Š1" 2*0,7*2,0</t>
  </si>
  <si>
    <t>"Š2" 2*0,7*2,0</t>
  </si>
  <si>
    <t>"Š3" 2*0,7*2,0</t>
  </si>
  <si>
    <t>"KP1" 0,80*5,5</t>
  </si>
  <si>
    <t>"KP3" 0,80*5,9</t>
  </si>
  <si>
    <t>"KP2 v souběhu s VP4" 1,0*5,6 + 0,6*5,6</t>
  </si>
  <si>
    <t>"KP5 v soubehu s VP1" 1,10*8,8 + 0,92*8,8</t>
  </si>
  <si>
    <t>"KP6" 1,10*7,5</t>
  </si>
  <si>
    <t>"KP7 v souběhu s VP6" 1,33*4,6 + 0,54*4,6</t>
  </si>
  <si>
    <t>Vodorovné konstrukce</t>
  </si>
  <si>
    <t>17</t>
  </si>
  <si>
    <t>451573111</t>
  </si>
  <si>
    <t>Lože pod potrubí otevřený výkop ze štěrkopísku</t>
  </si>
  <si>
    <t>-1949748243</t>
  </si>
  <si>
    <t>Lože pod potrubí, stoky a drobné objekty v otevřeném výkopu z písku a štěrkopísku do 63 mm</t>
  </si>
  <si>
    <t xml:space="preserve">Poznámka k souboru cen:_x000D_
1. Ceny -1111 a -1192 lze použít i pro zřízení sběrných vrstev nad drenážními trubkami._x000D_
2. V cenách -5111 a -1192 jsou započteny i náklady na prohození výkopku získaného při zemních pracích._x000D_
</t>
  </si>
  <si>
    <t>Poznámka k položce:_x000D_
Štěrkopísek frakce 0/8 mm</t>
  </si>
  <si>
    <t>"Stoka A1" 0,10*1,0*10,0</t>
  </si>
  <si>
    <t>"Stoka A1 v soubehu s vodovodem" 0,10*1,1*80,5</t>
  </si>
  <si>
    <t>"KP1 a KP3" 0,10*0,80*(5,5+5,9)</t>
  </si>
  <si>
    <t>"KP2 v souběhu s VP4" 0,10*1,0*5,6</t>
  </si>
  <si>
    <t>"KP5 v soubehu s VP1" 0,10*1,10*8,8</t>
  </si>
  <si>
    <t>"KP6" 0,10*1,10*7,5</t>
  </si>
  <si>
    <t>"KP7 v souběhu s VP6" 0,10*1,33*4,6</t>
  </si>
  <si>
    <t>18</t>
  </si>
  <si>
    <t>452112111</t>
  </si>
  <si>
    <t>Osazení betonových prstenců nebo rámů v do 100 mm</t>
  </si>
  <si>
    <t>kus</t>
  </si>
  <si>
    <t>-69705858</t>
  </si>
  <si>
    <t>Osazení betonových dílců prstenců nebo rámů pod poklopy a mříže, výšky do 100 mm</t>
  </si>
  <si>
    <t xml:space="preserve">Poznámka k souboru cen:_x000D_
1. V cenách nejsou započteny náklady na dodávku betonových výrobků; tyto se oceňují ve specifikaci._x000D_
</t>
  </si>
  <si>
    <t>Viz přílohu D.1.2.6</t>
  </si>
  <si>
    <t>"Š1" 2</t>
  </si>
  <si>
    <t>"Š2" 2</t>
  </si>
  <si>
    <t>"Š3" 2</t>
  </si>
  <si>
    <t>19</t>
  </si>
  <si>
    <t>59224176</t>
  </si>
  <si>
    <t>prstenec šachtový vyrovnávací betonový 625x120x80mm</t>
  </si>
  <si>
    <t>-1917335946</t>
  </si>
  <si>
    <t>"Š1" 1</t>
  </si>
  <si>
    <t>"Š2" 1</t>
  </si>
  <si>
    <t>"Š3" 1</t>
  </si>
  <si>
    <t>20</t>
  </si>
  <si>
    <t>59224185</t>
  </si>
  <si>
    <t>prstenec šachtový vyrovnávací betonový 625x120x60mm</t>
  </si>
  <si>
    <t>-852774740</t>
  </si>
  <si>
    <t>59224187</t>
  </si>
  <si>
    <t>prstenec šachtový vyrovnávací betonový 625x120x100mm</t>
  </si>
  <si>
    <t>-1425127154</t>
  </si>
  <si>
    <t>22</t>
  </si>
  <si>
    <t>452311131</t>
  </si>
  <si>
    <t>Podkladní desky z betonu prostého tř. C 12/15 otevřený výkop</t>
  </si>
  <si>
    <t>572655743</t>
  </si>
  <si>
    <t>Podkladní a zajišťovací konstrukce z betonu prostého v otevřeném výkopu desky pod potrubí, stoky a drobné objekty z betonu tř. C 12/15</t>
  </si>
  <si>
    <t xml:space="preserve">Poznámka k souboru cen:_x000D_
1. Ceny -1121 až -1191 a -1192 lze použít i pro ochrannou vrstvu pod železobetonové konstrukce._x000D_
2. Ceny -2121 až -2191 a -2192 jsou určeny pro jakékoliv úkosy sedel._x000D_
</t>
  </si>
  <si>
    <t>Viz přílohu D.1.2.1</t>
  </si>
  <si>
    <t>0,10*2,0*2,0 *1"pod šachty Š1 - viz D.1.2.1"</t>
  </si>
  <si>
    <t>0,10*1,5*1,5 *2"pod šachty Š2-Š3 - viz D.1.2.1"</t>
  </si>
  <si>
    <t>0,10*0,6*1,1 *7 "betonový trámec pod potrubím po 20 m"</t>
  </si>
  <si>
    <t>23</t>
  </si>
  <si>
    <t>452351101</t>
  </si>
  <si>
    <t>Bednění podkladních desek nebo bloků nebo sedlového lože otevřený výkop</t>
  </si>
  <si>
    <t>-10136664</t>
  </si>
  <si>
    <t>Bednění podkladních a zajišťovacích konstrukcí v otevřeném výkopu desek nebo sedlových loží pod potrubí, stoky a drobné objekty</t>
  </si>
  <si>
    <t>0,10*4*2,0 *1 "pod šachty Š1 - viz D.1.2.1"</t>
  </si>
  <si>
    <t>0,10*4*1,5 *2"pod šachty Š2-Š3 - viz D.1.2.1"</t>
  </si>
  <si>
    <t>0,10*2*1,1 *7 "betonový trámec pod potrubím po 20 m"</t>
  </si>
  <si>
    <t>Trubní vedení</t>
  </si>
  <si>
    <t>24</t>
  </si>
  <si>
    <t>810391811</t>
  </si>
  <si>
    <t>Bourání stávajícího potrubí z betonu DN přes 200 do 400</t>
  </si>
  <si>
    <t>881351819</t>
  </si>
  <si>
    <t>Bourání stávajícího potrubí z betonu v otevřeném výkopu DN přes 200 do 400</t>
  </si>
  <si>
    <t xml:space="preserve">Poznámka k souboru cen:_x000D_
1. Ceny jsou určeny pro bourání vodovodního a kanalizačního potrubí._x000D_
2. V cenách jsou započteny náklady na bourání potrubí včetně tvarovek._x000D_
</t>
  </si>
  <si>
    <t>"DN 300" 90,5</t>
  </si>
  <si>
    <t>"DN 400" 20,9</t>
  </si>
  <si>
    <t>25</t>
  </si>
  <si>
    <t>871355241</t>
  </si>
  <si>
    <t>Kanalizační potrubí z tvrdého PVC vícevrstvé tuhost třídy SN12 DN 200</t>
  </si>
  <si>
    <t>-1652617899</t>
  </si>
  <si>
    <t>Kanalizační potrubí z tvrdého PVC v otevřeném výkopu ve sklonu do 20 %, hladkého plnostěnného vícevrstvého, tuhost třídy SN 12 DN 200</t>
  </si>
  <si>
    <t xml:space="preserve">Poznámka k souboru cen:_x000D_
1. V cenách jsou započteny i náklady na dodání trub včetně gumového těsnění._x000D_
2. Použití trub dle tuhostí:_x000D_
a) třída SN 4: kanalizační sítě, přípojky, odvodňování pozemků s výškou krytí až 4 m_x000D_
b) třída SN 8: kanalizační sítě v nestandartních podmínkách uložení, vysoké teplotní a mechanické zatížení s výškou krytí do 8 m_x000D_
c) SN 10: kanalizační sítě, přípojky, odvodňování pozemků s výškou krytí &amp;gt; 8 m_x000D_
d) třída SN 12: kanalizační sítě s vysokým statickým zatížením a dynamickými rázy, při rychlosti média až 15 m/s a výškou krytí 0,7-10 m_x000D_
e) třída SN 16: kanalizační sítě s vysokým statickým zatížením a dynamickými rázy avýškou krytí 0,5-12 m._x000D_
</t>
  </si>
  <si>
    <t>"KP1-PVC-DN200" 5,5</t>
  </si>
  <si>
    <t>"KP2-PVC-DN200" 5,6</t>
  </si>
  <si>
    <t>"KP3-PVC-DN200" 5,9</t>
  </si>
  <si>
    <t>26</t>
  </si>
  <si>
    <t>871365241</t>
  </si>
  <si>
    <t>Kanalizační potrubí z tvrdého PVC vícevrstvé tuhost třídy SN12 DN 250</t>
  </si>
  <si>
    <t>-2016242950</t>
  </si>
  <si>
    <t>Kanalizační potrubí z tvrdého PVC v otevřeném výkopu ve sklonu do 20 %, hladkého plnostěnného vícevrstvého, tuhost třídy SN 12 DN 250</t>
  </si>
  <si>
    <t>Poznámka k položce:_x000D_
Potrubí  je  třívrstvé  hladké  plnostěnné  s vysokou  odolností  proti  abrazi a s vnitřní  vrstvou  ve  světle  šedé  barvě.  Spojování  se  provádí  pomocí  spoje  hrdlo/dřík  na dvoubřitý  těsnící  kroužek  z elastomeru  opatřený  plastovou  výztuží.  Spojování  zkráceného potrubí bez hrdel se provádí pomocí dvojitých objímek.</t>
  </si>
  <si>
    <t>37,5+53</t>
  </si>
  <si>
    <t>27</t>
  </si>
  <si>
    <t>871395241</t>
  </si>
  <si>
    <t>Kanalizační potrubí z tvrdého PVC vícevrstvé tuhost třídy SN12 DN 400</t>
  </si>
  <si>
    <t>-1142055889</t>
  </si>
  <si>
    <t>Kanalizační potrubí z tvrdého PVC v otevřeném výkopu ve sklonu do 20 %, hladkého plnostěnného vícevrstvého, tuhost třídy SN 12 DN 400</t>
  </si>
  <si>
    <t>"KP5-PVC-DN400" 8,8</t>
  </si>
  <si>
    <t>"KP6-PVC-DN400" 7,5</t>
  </si>
  <si>
    <t>28</t>
  </si>
  <si>
    <t>871445251</t>
  </si>
  <si>
    <t>Kanalizační potrubí z tvrdého PVC vícevrstvé tuhost třídy SN16 DN 600</t>
  </si>
  <si>
    <t>649725025</t>
  </si>
  <si>
    <t>Kanalizační potrubí z tvrdého PVC v otevřeném výkopu ve sklonu do 20 %, hladkého plnostěnného vícevrstvého, tuhost třídy SN 16 DN 600</t>
  </si>
  <si>
    <t>"KP7-PVC-DN600" 4,6</t>
  </si>
  <si>
    <t>29</t>
  </si>
  <si>
    <t>877355211</t>
  </si>
  <si>
    <t>Montáž tvarovek z tvrdého PVC-systém KG nebo z polypropylenu-systém KG 2000 jednoosé DN 200</t>
  </si>
  <si>
    <t>-899097412</t>
  </si>
  <si>
    <t>Montáž tvarovek na kanalizačním potrubí z trub z plastu z tvrdého PVC nebo z polypropylenu v otevřeném výkopu jednoosých DN 200</t>
  </si>
  <si>
    <t xml:space="preserve">Poznámka k souboru cen:_x000D_
1. V cenách nejsou započteny náklady na dodání tvarovek. Tvarovky se oceňují ve ve specifikaci._x000D_
</t>
  </si>
  <si>
    <t>Viz přílohu D.1.2.1 a D.1.2.5</t>
  </si>
  <si>
    <t>"koleno 30°" 1 "Odbočky přípojek KP2"</t>
  </si>
  <si>
    <t>"koleno 45°" 1 "Odbočky přípojek KP2"</t>
  </si>
  <si>
    <t>"koleno 30°" 3 "Přípojky vpustí UV2,UV3,UV5"</t>
  </si>
  <si>
    <t>"koleno 45°" 3 "Přípojky vpustí UV2,UV3,UV5"</t>
  </si>
  <si>
    <t>30</t>
  </si>
  <si>
    <t>28612205</t>
  </si>
  <si>
    <t>koleno kanalizační plastové PVC KG DN 200/30° SN 12/16</t>
  </si>
  <si>
    <t>-1828877636</t>
  </si>
  <si>
    <t>"koleno 30°" 5 "Přípojky vpustí UV2,UV3,UV5"</t>
  </si>
  <si>
    <t>31</t>
  </si>
  <si>
    <t>28612206</t>
  </si>
  <si>
    <t>koleno kanalizační plastové PVC KG DN 200/45° SN 12/16</t>
  </si>
  <si>
    <t>232109844</t>
  </si>
  <si>
    <t>"koleno 45°" 5 "Přípojky vpustí UV2,UV3,UV5"</t>
  </si>
  <si>
    <t>32</t>
  </si>
  <si>
    <t>877365221</t>
  </si>
  <si>
    <t>Montáž tvarovek z tvrdého PVC-systém KG nebo z polypropylenu-systém KG 2000 dvouosé DN 250</t>
  </si>
  <si>
    <t>180729363</t>
  </si>
  <si>
    <t>Montáž tvarovek na kanalizačním potrubí z trub z plastu z tvrdého PVC nebo z polypropylenu v otevřeném výkopu dvouosých DN 250</t>
  </si>
  <si>
    <t>"odbočka 45° 250/200" 1 "Odbočky přípojek KP2"</t>
  </si>
  <si>
    <t>"odbočka 45° 250/200" 3 "Přípojky vpustí UV2,UV3,UV5"</t>
  </si>
  <si>
    <t>33</t>
  </si>
  <si>
    <t>28612225</t>
  </si>
  <si>
    <t>odbočka kanalizační plastová PVC KG DN 250x200/45° SN 12/16</t>
  </si>
  <si>
    <t>-1114276111</t>
  </si>
  <si>
    <t>34</t>
  </si>
  <si>
    <t>890431851</t>
  </si>
  <si>
    <t>Bourání šachet z prefabrikovaných skruží strojně obestavěného prostoru do 3 m3</t>
  </si>
  <si>
    <t>2145774384</t>
  </si>
  <si>
    <t>Bourání šachet a jímek strojně velikosti obestavěného prostoru přes 1,5 do 3 m3 z prefabrikovaných skruží</t>
  </si>
  <si>
    <t xml:space="preserve">Poznámka k souboru cen:_x000D_
1. Ceny jsou určeny pro vodovodní a kanalizačné šachty._x000D_
2. Šachty velikosti nad 5 m3 obestavěného prostoru se oceňují cenami katalogu 801-3 Budov a haly - bourání konstrukcí._x000D_
</t>
  </si>
  <si>
    <t>Vybourání šachet - viz přílohu D.1.2.1 a D.1.2.2</t>
  </si>
  <si>
    <t>1,3^2*pi/4 * (1,7+1,8+2,6+2,8)</t>
  </si>
  <si>
    <t>35</t>
  </si>
  <si>
    <t>892351111</t>
  </si>
  <si>
    <t>Tlaková zkouška vodou potrubí DN 150 nebo 200</t>
  </si>
  <si>
    <t>543712345</t>
  </si>
  <si>
    <t>Tlakové zkoušky vodou na potrubí DN 150 nebo 200</t>
  </si>
  <si>
    <t xml:space="preserve">Poznámka k souboru cen:_x000D_
1. Ceny -2111 jsou určeny pro zabezpečení jednoho konce zkoušeného úseku jakéhokoliv druhu potrubí._x000D_
2. V cenách jsou započteny náklady:_x000D_
a) u cen -1111 - na přísun, montáž, demontáž a odsun zkoušecího čerpadla, napuštění tlakovou vodou a dodání vody pro tlakovou zkoušku,_x000D_
b) u cen -2111 - na montáž a demontáž výrobků nebo dílců pro zabezpečení konce zkoušeného úseku potrubí, na montáž a demontáž koncových tvarovek, na montáž zaslepovací příruby, na zaslepení odboček pro hydranty, vzdušníky a jiné armatury a odbočky pro odbočující řady,_x000D_
</t>
  </si>
  <si>
    <t>36</t>
  </si>
  <si>
    <t>892372111</t>
  </si>
  <si>
    <t>Zabezpečení konců potrubí DN do 300 při tlakových zkouškách vodou</t>
  </si>
  <si>
    <t>1290777086</t>
  </si>
  <si>
    <t>Tlakové zkoušky vodou zabezpečení konců potrubí při tlakových zkouškách DN do 300</t>
  </si>
  <si>
    <t>"KP" 3</t>
  </si>
  <si>
    <t>37</t>
  </si>
  <si>
    <t>892381111</t>
  </si>
  <si>
    <t>Tlaková zkouška vodou potrubí DN 250, DN 300 nebo 350</t>
  </si>
  <si>
    <t>-2093994746</t>
  </si>
  <si>
    <t>Tlakové zkoušky vodou na potrubí DN 250, 300 nebo 350</t>
  </si>
  <si>
    <t>38</t>
  </si>
  <si>
    <t>892421111</t>
  </si>
  <si>
    <t>Tlaková zkouška vodou potrubí DN 400 nebo 500</t>
  </si>
  <si>
    <t>1206533392</t>
  </si>
  <si>
    <t>Tlakové zkoušky vodou na potrubí DN 400 nebo 500</t>
  </si>
  <si>
    <t>39</t>
  </si>
  <si>
    <t>892441111</t>
  </si>
  <si>
    <t>Tlaková zkouška vodou potrubí DN 600</t>
  </si>
  <si>
    <t>-1745968154</t>
  </si>
  <si>
    <t>Tlakové zkoušky vodou na potrubí DN 600</t>
  </si>
  <si>
    <t>40</t>
  </si>
  <si>
    <t>892442111</t>
  </si>
  <si>
    <t>Zabezpečení konců potrubí DN nad 300 do 600 při tlakových zkouškách vodou</t>
  </si>
  <si>
    <t>1655892765</t>
  </si>
  <si>
    <t>Tlakové zkoušky vodou zabezpečení konců potrubí při tlakových zkouškách DN přes 300 do 600</t>
  </si>
  <si>
    <t>"KP5,6,7" 3</t>
  </si>
  <si>
    <t>41</t>
  </si>
  <si>
    <t>894118001</t>
  </si>
  <si>
    <t>Příplatek ZKD 0,60 m výšky vstupu na potrubí</t>
  </si>
  <si>
    <t>771240558</t>
  </si>
  <si>
    <t>Šachty kanalizační zděné Příplatek k cenám za každých dalších 0,60 m výšky vstupu</t>
  </si>
  <si>
    <t xml:space="preserve">Poznámka k souboru cen:_x000D_
1. V cenách jsou započteny náklady na podkladní konstrukci z betonu C 12/15. V případě použití jiné třídy betonu než C 12/15 se cena stanoví výměnou stávajícího materiálu za beton požadované třídy._x000D_
2. V cenách jsou započteny i náklady na montáž a dodávku stupadel._x000D_
3. V cenách šachet na stokách kruhových a vejčitých nejsou započteny náklady na bednění a na obetonování konstrukce výplňovým betonem. Tyto náklady se oceňují:_x000D_
a) stěn šachet cenami souboru cen 894 50- . . Bednění stěn šachet části A 01 tohoto katalogu,_x000D_
b) konstrukce výplňovým betonem cenami souboru cen 894 20- . . Ostatní konstrukce na trubním vedení z prostého betonu z prostého betonu části A 01 tohoto katalogu, stavebnicovým způsobem tvorby cen._x000D_
</t>
  </si>
  <si>
    <t>"Š1" 3</t>
  </si>
  <si>
    <t>42</t>
  </si>
  <si>
    <t>894411121</t>
  </si>
  <si>
    <t>Zřízení šachet kanalizačních z betonových dílců na potrubí DN nad 200 do 300 dno beton tř. C 25/30</t>
  </si>
  <si>
    <t>555988439</t>
  </si>
  <si>
    <t>Zřízení šachet kanalizačních z betonových dílců výšky vstupu do 1,50 m s obložením dna betonem tř. C 25/30, na potrubí DN přes 200 do 300</t>
  </si>
  <si>
    <t xml:space="preserve">Poznámka k souboru cen:_x000D_
1. Příplatek k ceně šachet z betonových dílců za každých dalších i započatých 0,60 m výšky vstupu se oceňuje cenou 894 11-8001 této části katalogu._x000D_
2. V cenách jsou započteny i náklady na:_x000D_
a) podkladní desku z betonu prostého._x000D_
b) zhotovení monolitického dna_x000D_
3. V cenách nejsou započteny náklady na:_x000D_
a) litinové poklopy; osazení litinových poklopů se oceňuje cenami souboru cen 899 10- . 1 Osazení poklopů litinových a ocelových včetně rámů části A 01 tohoto katalogu; dodání poklopů se oceňuje ve specifikaci,_x000D_
b) dodání betonových dílců (vyrovnávací prstenec, přechodová skruž, přechodová deska, skruže, šachtové a skružová těsnění); tyto se oceňují ve specifikaci._x000D_
</t>
  </si>
  <si>
    <t>"Š1 - Š3" 3</t>
  </si>
  <si>
    <t>43</t>
  </si>
  <si>
    <t>59224337R1</t>
  </si>
  <si>
    <t>dno betonové šachty kanalizační 150x184 cm tl. 15 m</t>
  </si>
  <si>
    <t>-1784717615</t>
  </si>
  <si>
    <t>Poznámka k položce:_x000D_
Kanalizační betonové dno s přítoky dle tab. šachtových den v příloze D.1.2.6_x000D_
Stupadla: ocel s PE povlakem_x000D_
Žlab: kamenina_x000D_
Obklad dna kameninou do výšky 0,7 m_x000D_
Kyneta: 1/2 DN opatřena ochranným nátěrem_x000D_
Nástupnice: kamenina_x000D_
Dno bude opatřeno napojovacím potrubím ze stejného materiálu jako stoková síť.</t>
  </si>
  <si>
    <t>"Š6" 1 "Viz přílohu D.1.2.6"</t>
  </si>
  <si>
    <t>44</t>
  </si>
  <si>
    <t>59224337R2</t>
  </si>
  <si>
    <t xml:space="preserve">dno betonové šachty kanalizační 100x59,2 cm tl. 15 cm </t>
  </si>
  <si>
    <t>-180062427</t>
  </si>
  <si>
    <t>Poznámka k položce:_x000D_
Kanalizační betonové dno s přítoky dle tab. šachtových den v příloze D.1.2.6_x000D_
Stupadla: ocel s PE povlakem_x000D_
Žlab: beton_x000D_
Kyneta: 1/2 DN opatřena ochranným nátěrem_x000D_
Nástupnice: beton_x000D_
Dno bude opatřeno napojovacím potrubím ze stejného materiálu jako stoková síť.</t>
  </si>
  <si>
    <t>"Š1" 1 "Viz přílohu D.1.2.6"</t>
  </si>
  <si>
    <t>45</t>
  </si>
  <si>
    <t>59224337R3</t>
  </si>
  <si>
    <t>dno betonové šachty kanalizační 100x89,2 cm tl. 15 m</t>
  </si>
  <si>
    <t>-119043532</t>
  </si>
  <si>
    <t>"Š3" 1 "Viz přílohu D.1.2.6"</t>
  </si>
  <si>
    <t>46</t>
  </si>
  <si>
    <t>59224-R4</t>
  </si>
  <si>
    <t>skruž kanalizační s ocelovými stupadly 150 x 50 x 14 cm</t>
  </si>
  <si>
    <t>1509545592</t>
  </si>
  <si>
    <t>skruž kanalizační s ocelovými stupadly 100 x 25 x 14 cm</t>
  </si>
  <si>
    <t>Poznámka k položce:_x000D_
s ocelovými poplastovanými stupadli</t>
  </si>
  <si>
    <t>47</t>
  </si>
  <si>
    <t>59224160</t>
  </si>
  <si>
    <t>skruž kanalizační s ocelovými stupadly 100 x 25 x 12 cm</t>
  </si>
  <si>
    <t>-1663498154</t>
  </si>
  <si>
    <t>48</t>
  </si>
  <si>
    <t>59224161</t>
  </si>
  <si>
    <t>skruž kanalizační s ocelovými stupadly 100 x 50 x 12 cm</t>
  </si>
  <si>
    <t>-688971880</t>
  </si>
  <si>
    <t>49</t>
  </si>
  <si>
    <t>59224162</t>
  </si>
  <si>
    <t>skruž kanalizační s ocelovými stupadly 100 x 100 x 12 cm</t>
  </si>
  <si>
    <t>-1290607420</t>
  </si>
  <si>
    <t>50</t>
  </si>
  <si>
    <t>59224-R5</t>
  </si>
  <si>
    <t>zákrytová deska přechodová 150x62,5/16,5 cm</t>
  </si>
  <si>
    <t>-206489579</t>
  </si>
  <si>
    <t>51</t>
  </si>
  <si>
    <t>59224315</t>
  </si>
  <si>
    <t>deska betonová zákrytová pro kruhové šachty 100/62,5 x 16,5 cm</t>
  </si>
  <si>
    <t>-1730474963</t>
  </si>
  <si>
    <t>52</t>
  </si>
  <si>
    <t>59224348</t>
  </si>
  <si>
    <t>těsnění elastomerové pro spojení šachetních dílů DN 1000</t>
  </si>
  <si>
    <t>-56002326</t>
  </si>
  <si>
    <t>3+2 "viz přílohu D.1.2.6"</t>
  </si>
  <si>
    <t>53</t>
  </si>
  <si>
    <t>59224342</t>
  </si>
  <si>
    <t>těsnění elastomerové pro spojení šachetních dílů DN 1500</t>
  </si>
  <si>
    <t>-473986073</t>
  </si>
  <si>
    <t>2 "viz přílohu D.1.2.6"</t>
  </si>
  <si>
    <t>54</t>
  </si>
  <si>
    <t>899102211</t>
  </si>
  <si>
    <t>Demontáž poklopů litinových nebo ocelových včetně rámů hmotnosti přes 50 do 100 kg</t>
  </si>
  <si>
    <t>-55972323</t>
  </si>
  <si>
    <t>Demontáž poklopů litinových a ocelových včetně rámů, hmotnosti jednotlivě přes 50 do 100 Kg</t>
  </si>
  <si>
    <t>Poznámka k položce:_x000D_
Poklopy šachet  včetně  rámu  budou  vytrhány  a  předány  provozovateli.</t>
  </si>
  <si>
    <t>4 "ks - viz D.1.2.1"</t>
  </si>
  <si>
    <t>55</t>
  </si>
  <si>
    <t>899104112</t>
  </si>
  <si>
    <t>Osazení poklopů litinových nebo ocelových včetně rámů pro třídu zatížení D400, E600</t>
  </si>
  <si>
    <t>-1646765694</t>
  </si>
  <si>
    <t>Osazení poklopů litinových a ocelových včetně rámů pro třídu zatížení D400, E600</t>
  </si>
  <si>
    <t xml:space="preserve">Poznámka k souboru cen:_x000D_
1. V cenách 899 10 -.112 nejsou započteny náklady na dodání poklopů včetně rámů; tyto náklady se oceňují ve specifikaci._x000D_
2. V cenách 899 10 -.113 nejsou započteny náklady na:_x000D_
a) dodání poklopů; tyto náklady se oceňují ve specifikaci,_x000D_
b) montáž rámů, která se oceňuje cenami souboru 452 11-21.. části A01 tohoto katalogu._x000D_
3. Poklopy a vtokové mříže dělíme do těchto tříd zatížení:_x000D_
a) A15, A50 pro plochy používané výlučně chodci a cyklisty,_x000D_
b) B125 pro chodníky, pěší zóny a plochy srovnatelné, plochy pro stání a parkování osobních automobilů i v patrech,_x000D_
c) C250 pro poklopy umístěné v ploše odvodňovacích proužků pozemní komunikace, která měřeno od hrany obrubníku, zasahuje nejvíce 0,5 m do vozovkya nejvíce 0,2 m do chodníku,_x000D_
d) D400 pro vozovky pozemních komunikací, ulice pro pěší, zpevněné krajnice a parkovací plochy, které jsou přístupné pro všechny druhy silničních vozidel,_x000D_
e) E600 pro plochy, které budou vystavené zvláště vysokému zatížení kol._x000D_
</t>
  </si>
  <si>
    <t>56</t>
  </si>
  <si>
    <t>55241017</t>
  </si>
  <si>
    <t>poklop šachtový litinový kruhový DN 600 bez ventilace tř D 400 pro běžný provoz</t>
  </si>
  <si>
    <t>-830788377</t>
  </si>
  <si>
    <t>57</t>
  </si>
  <si>
    <t>899722112</t>
  </si>
  <si>
    <t>Krytí potrubí z plastů výstražnou fólií z PVC 25 cm</t>
  </si>
  <si>
    <t>392069311</t>
  </si>
  <si>
    <t>Krytí potrubí z plastů výstražnou fólií z PVC šířky 25 cm</t>
  </si>
  <si>
    <t>Viz přílohu D.1.2.1, D.1.2.2, D.1.2.3 a D.1.2.4</t>
  </si>
  <si>
    <t>"Stoka A - DN250" 37,5+53</t>
  </si>
  <si>
    <t>58</t>
  </si>
  <si>
    <t>8-R10.1</t>
  </si>
  <si>
    <t>Napojení kanalizační přípojky PVC DN 200 na stávající BET DN200</t>
  </si>
  <si>
    <t>KUS</t>
  </si>
  <si>
    <t>926134667</t>
  </si>
  <si>
    <t>Napojení kanalizační přípojky PVC DN 200 na stávající BET DN200
 - úprava konce stávajícího potrubí
 - dodávka a osazení pružné spojky vč. případných vyrovnávacích kroužků</t>
  </si>
  <si>
    <t>"KP1, KP2, KP3, KP4" 4</t>
  </si>
  <si>
    <t>59</t>
  </si>
  <si>
    <t>8-R12</t>
  </si>
  <si>
    <t>Napojení a utěsnění přípojek uličních vpustí do šachet</t>
  </si>
  <si>
    <t>197370128</t>
  </si>
  <si>
    <t>2 "viz D.1.2.2"</t>
  </si>
  <si>
    <t>Ostatní konstrukce a práce, bourání</t>
  </si>
  <si>
    <t>60</t>
  </si>
  <si>
    <t>9-R01.1</t>
  </si>
  <si>
    <t>Napojení potrubí PVC DN600 na stávající kanalizaci BET DN 400</t>
  </si>
  <si>
    <t>1259048476</t>
  </si>
  <si>
    <t>Napojení potrubí PVC DN600 na stávající kanalizaci BET DN 400
 - úprava místa napojení stávající kanalicace
 - zakrácení a zabroušení napojované bet. trouby
 - napojení a utěsnění
 - dodávka přechodu, pružné standardní spojky a vyrovnávacího kroužku</t>
  </si>
  <si>
    <t>Poznámka k položce:_x000D_
Spojení  potrubí  PVC  DN600  (DN/ID  584,  D/OD  630)  a  BET  DN400  (DN/ID  400, _x000D_
předpoklad D/OD 560) se z důvodu zachování jednotného sklonu nivelety provede přechodem _x000D_
z PVC na PP PRAGMU+ID DN600 (DN/ID 600, D/OD 688) pomocí pružné standardní spojky _x000D_
(např.  LC  700  –  rozsah  pro  průměry  od  670  do  700)  a  vyrovnávacího  kroužku  (např.  BC _x000D_
24/630). Za PP se napojí ze stejného materiálu excentrická redukce hrdlo/hrdlo 600/500, krátké _x000D_
propojovací  potrubí  DN500  a  excentrická  redukce  hrdlo/hrdlo  500/400._x000D_
Před  započetím  prací  je  nutné  ověřit  skutečné  vnější  průměry  zejména  stávajícího _x000D_
potrubí._x000D_
Viz přílohu D.1.2.1 - Technická zpráva</t>
  </si>
  <si>
    <t>61</t>
  </si>
  <si>
    <t>9-R01.2</t>
  </si>
  <si>
    <t>Napojení potrubí PP DN400 na stávající kanalizaci BET DN 400</t>
  </si>
  <si>
    <t>1599304537</t>
  </si>
  <si>
    <t>Napojení potrubí PP DN400 na stávající kanalizaci BET DN 400
 - úprava místa napojení stávající kanalicace
 - zakrácení a zabroušení napojované bet. trouby
 - napojení a utěsnění
 - dodávka přechodu, pružné standardní spojky a vyrovnávacího kroužku</t>
  </si>
  <si>
    <t>Poznámka k položce:_x000D_
 Potrubí  z  PP  DN400 (DN/ID 400, D/OD 480) se připojí na BET DN400 pomocí pružné standardní spojky (např. SC 570 – rozsah pro průměry od 540 do 570) a vyrovnávacího kroužku (např. BC 32/480)._x000D_
Před  započetím  prací  je  nutné  ověřit  skutečné  vnější  průměry  zejména  stávajícího _x000D_
potrubí._x000D_
Viz přílohu D.1.2.1 - Technická zpráva</t>
  </si>
  <si>
    <t>62</t>
  </si>
  <si>
    <t>9-R01.3</t>
  </si>
  <si>
    <t>Napojení potrubí PVC DN400 na stávající kanalizaci BET DN 400</t>
  </si>
  <si>
    <t>-1081898500</t>
  </si>
  <si>
    <t>Napojení potrubí PVC DN400 na stávající kanalizaci BET DN 400
 - úprava místa napojení stávající kanalicace
 - zakrácení a zabroušení napojované bet. trouby
 - napojení a utěsnění
 - dodávka přechodu, pružné standardní spojky a vyrovnávacího kroužku</t>
  </si>
  <si>
    <t>Poznámka k položce:_x000D_
Spojení  potrubí  PVC  DN400  (DN/ID  375,  D/OD  400)  a  BET  DN400  (DN/ID  400, _x000D_
předpoklad D/OD 560) se provede pomocí pružné standardní spojky (např. SC 570 – rozsah pro _x000D_
průměry od 540 do 570) a vyrovnávacích kroužků (např. BC 32/400, BC 32/464 a BC 12/528). _x000D_
Před  započetím  prací  je  nutné  ověřit  skutečné  vnější  průměry  zejména  stávajícího _x000D_
potrubí._x000D_
Viz přílohu D.1.2.1 - Technická zpráva</t>
  </si>
  <si>
    <t>63</t>
  </si>
  <si>
    <t>9-R14</t>
  </si>
  <si>
    <t>Kamerový průzkum digitální videokamerou (prokázání zachování kruhového průřezu potrubí jako podklad pro předání objednateli)</t>
  </si>
  <si>
    <t>-77801758</t>
  </si>
  <si>
    <t>997</t>
  </si>
  <si>
    <t>Přesun sutě</t>
  </si>
  <si>
    <t>64</t>
  </si>
  <si>
    <t>997-R04</t>
  </si>
  <si>
    <t>Odklizení suti a vybouraných hmot k likvidaci odpovídajícím zákonným způsobem vč. poplatku</t>
  </si>
  <si>
    <t>915609350</t>
  </si>
  <si>
    <t>Odklizení suti a vybouraných hmot k likvidaci odpovídajícím zákonným způsobem
Položka zahrnuje zejména naložení, vodorovné přemístění vč. případného překládání, uložení a poplatků.</t>
  </si>
  <si>
    <t xml:space="preserve">Poznámka k souboru cen:_x000D_
1. Délka odvozu suti je vzdálenost od místa naložení suti na dopravní prostředek až po místo složení na určené skládce nebo meziskládce._x000D_
2. V ceně -3501 jsou započteny i náklady na složení suti na skládku nebo meziskládku._x000D_
3. Ceny jsou určeny pro odvoz suti na skládku nebo meziskládku jakýmkoliv způsobem silniční dopravy (i prostřednictvím kontejnerů)._x000D_
4. Odvoz suti z meziskládky se oceňuje cenou 997 01-3511._x000D_
</t>
  </si>
  <si>
    <t>Poznámka k položce:_x000D_
Ocenění bude provedeno na základě vlastního zajištění místa definitivního uložení. Předpokládaná vzdálenost do 20 km.</t>
  </si>
  <si>
    <t>bour_trub_BET*0,320</t>
  </si>
  <si>
    <t>bour_bet_S*0,600</t>
  </si>
  <si>
    <t>998</t>
  </si>
  <si>
    <t>Přesun hmot</t>
  </si>
  <si>
    <t>65</t>
  </si>
  <si>
    <t>998276101</t>
  </si>
  <si>
    <t>Přesun hmot pro trubní vedení z trub z plastických hmot otevřený výkop</t>
  </si>
  <si>
    <t>2056567406</t>
  </si>
  <si>
    <t>Přesun hmot pro trubní vedení hloubené z trub z plastických hmot nebo sklolaminátových pro vodovody nebo kanalizace v otevřeném výkopu dopravní vzdálenost do 15 m</t>
  </si>
  <si>
    <t xml:space="preserve">Poznámka k souboru cen:_x000D_
1. Položky přesunu hmot nelze užít pro zeminu, sypaniny, štěrkopísek, kamenivo ap. Případná manipulace s tímto materiálem se oceňuje souborem cen 162 .0-11 Vodorovné přemístění výkopku nebo sypaniny katalogu 800-1 Zemní práce._x000D_
</t>
  </si>
  <si>
    <t>tr_D32</t>
  </si>
  <si>
    <t>Potrubí přípojek D32</t>
  </si>
  <si>
    <t>19,2</t>
  </si>
  <si>
    <t>ryha60</t>
  </si>
  <si>
    <t>Hloubení rýh do š. 0,6 m</t>
  </si>
  <si>
    <t>7,526</t>
  </si>
  <si>
    <t>jamy_protlaku</t>
  </si>
  <si>
    <t>Startovací a koncová jáma protlaku</t>
  </si>
  <si>
    <t>15,74</t>
  </si>
  <si>
    <t>Výkop rýh do 2,0 m</t>
  </si>
  <si>
    <t>43,337</t>
  </si>
  <si>
    <t>protlak_DN200</t>
  </si>
  <si>
    <t>Protlak DN200</t>
  </si>
  <si>
    <t>9,1</t>
  </si>
  <si>
    <t>pazeni_prilozne</t>
  </si>
  <si>
    <t>Pažení příložné - přípojky</t>
  </si>
  <si>
    <t>37,632</t>
  </si>
  <si>
    <t>pazeni_jam</t>
  </si>
  <si>
    <t>Pažení boxi do š. 2,5 m</t>
  </si>
  <si>
    <t>30,46</t>
  </si>
  <si>
    <t>SO 352 - Vodovod</t>
  </si>
  <si>
    <t>pazeni_s120</t>
  </si>
  <si>
    <t>Pažení boxi do š. 1,2 m</t>
  </si>
  <si>
    <t>68,992</t>
  </si>
  <si>
    <t>Zásyp štěrkodrtí</t>
  </si>
  <si>
    <t>30,94</t>
  </si>
  <si>
    <t>tr_D110</t>
  </si>
  <si>
    <t>Potrubí D110</t>
  </si>
  <si>
    <t>144</t>
  </si>
  <si>
    <t>49,372</t>
  </si>
  <si>
    <t>izol_DN110</t>
  </si>
  <si>
    <t>Tepelná izolace potrubí DN110</t>
  </si>
  <si>
    <t>PSV - Práce a dodávky PSV</t>
  </si>
  <si>
    <t xml:space="preserve">    713 - Izolace tepelné</t>
  </si>
  <si>
    <t>2031822591</t>
  </si>
  <si>
    <t>Dočasné zajištění podzemního potrubí nebo vedení ve výkopišti ve stavu i poloze , ve kterých byla na začátku zemních prací a to s podepřením, vzepřením nebo vyvěšením, příp. s ochranným bedněním, se zřízením a odstraněním zajišťovací konstrukce, s opotřeb</t>
  </si>
  <si>
    <t>Pouze mimo souběh výkopu s kanalizací</t>
  </si>
  <si>
    <t>1,5*4 "ks - viz D.1.3.2"</t>
  </si>
  <si>
    <t>120001101</t>
  </si>
  <si>
    <t>Příplatek za ztížení odkopávky nebo prokkopávky v blízkosti inženýrských sítí</t>
  </si>
  <si>
    <t>964551934</t>
  </si>
  <si>
    <t>Příplatek k cenám vykopávek za ztížení vykopávky v blízkosti inženýrských sítí nebo výbušnin v horninách jakékoliv třídy</t>
  </si>
  <si>
    <t xml:space="preserve">Poznámka k souboru cen:_x000D_
1. Cena je určena pro:_x000D_
a) podzemní vedení procházející odkopávkou nebo prokopávkou, korytem vodoteče, melioračním kanálem nebo uložené ve stěně výkopu při jakékoliv hloubce vedení pod původním terénem nebo jeho výšce nade dnem výkopu a jakémkoliv jeho směru ke stranám výkopu;_x000D_
b) výbušniny nezaložené dodavatelem._x000D_
2. Cenu lze použít i tehdy, narazí-li se na vedení nebo výbušninu až při vykopávce, a to pro objem výkopu, který je projektantem nebo investorem označen, v němž by toto nebo jiné nepředvídané vedení nebo výbušnina mohlo být uloženo. Toto ustanovení neplatí pro objem tř. 6 a 7._x000D_
3. Cenu nelze použít pro ztížení vykopávky v blízkosti podzemních vedení nebo výbušnin, u nichž je projektem zakázáno použít při vykopávce kovové nástroje nebo nářadí. Tyto práce se ocení individuálně._x000D_
4. Množství ztížení vykopávky v blízkosti:_x000D_
a) podzemního vedení, jehož půdorysná a výšková plocha:_x000D_
- je v projektu uvedena, určí se jako objem myšleného hranolu, jehož průřezem je obdélník, jehož horní vodorovná a obě svislé strany jsou ve vzdálenosti 0,5 m a dolní vodorovná strana je ve vzdálenosti 1 m od přilehlého vnějšího líce vedení, příp. jeho obalu a délka se rovná osové délce vedení ve výkopišti nebo délce vedení ve stěně výkopu. Vymezí-li projekt prostor, v němž je nutno při vykopávce postupovat opatrně větší, platí cena pro celý objem výkopku v tomto prostoru. Od takto zjištěného množství se odečítá objem vedení i s příp. se vyskytujícím obalem._x000D_
- není v projektu uvedena, avšak která podle projektu nebo podle sdělení investora jsou pravděpodobně ve výkopišti uložena, se rovná objemu výkopu, který je projektem nebo investorem takto označen._x000D_
b) výbušniny určí vždy projektant nebo investor, ať je v projektu uvedeno či neuvedeno._x000D_
5. Je-li vedení položeno ve výkopišti tak, že se vykopávka v celém výše popsaném objemu nevykopává, např. blízko stěn nebo dna výkopu, oceňuje se ztížení vykopávky jen pro tu část objemu, v níž se vykopávka provádí._x000D_
6. Jsou-li ve výkopišti dvě vedení položena tak blízko sebe, že se výše uvedené objemy pro obě vedení pronikají, určí se množství ztížení vykopávky tak, aby se pronik započetl jen jednou._x000D_
7. Objem ztížení vykopávky se od celkového objemu výkopu neodečítá._x000D_
8. Dočasné zajištění různých podzemních vedení ve výkopišti se oceňuje cenami souboru cen 119 00-14 Dočasné zajištění podzemního potrubí nebo vedení ve výkopišti._x000D_
9. Množství jednotek ztížení vykopávky v blízkosti výbušnin nezaložených dodavatelem se určí přiměřeně podle poznámek č. 2 a 4._x000D_
</t>
  </si>
  <si>
    <t>0,8*(1,4-0,42)*3,0*4 "ks - viz D.1.3.2"</t>
  </si>
  <si>
    <t>132201101</t>
  </si>
  <si>
    <t>Hloubení rýh š do 600 mm v hornině tř. 3 objemu do 100 m3</t>
  </si>
  <si>
    <t>-805422960</t>
  </si>
  <si>
    <t>Hloubení zapažených i nezapažených rýh šířky do 600 mm s urovnáním dna do předepsaného profilu a spádu v hornině tř. 3 do 100 m3</t>
  </si>
  <si>
    <t xml:space="preserve">Poznámka k souboru cen:_x000D_
1. V cenách jsou započteny i náklady na přehození výkopku na přilehlém terénu na vzdálenost do 3 m od podélné osy rýhy nebo naložení na dopravní prostředek._x000D_
2. Ceny jsou určeny pro rýhy:_x000D_
a) šířky přes 200 do 300 mm a hloubky do 750 mm,_x000D_
b) šířky přes 300 do 400 mm a hloubky do 1 000 mm,_x000D_
c) šířky přes 400 do 500 mm a hloubky do 1 250 mm,_x000D_
d) šířky přes 500 do 600 mm a hloubky do 1 500 mm._x000D_
3. Náklady na svislé přemístění výkopku nad 1 m hloubky se určí dle ustanovení článku č. 3161 všeobecných podmínek katalogu._x000D_
</t>
  </si>
  <si>
    <t>Viz přílohu D.1.3.1, D.1.3.2, D.1.3.3 a D.1.3.4</t>
  </si>
  <si>
    <t>Vodovodní přípojky VP2, VP3, VP4, VP5</t>
  </si>
  <si>
    <t>0,40*(1,40-0,42)*tr_D32</t>
  </si>
  <si>
    <t>0,50*ryha60 "50% v tř. 3"</t>
  </si>
  <si>
    <t>132201109</t>
  </si>
  <si>
    <t>Příplatek za lepivost k hloubení rýh š do 600 mm v hornině tř. 3</t>
  </si>
  <si>
    <t>-953088754</t>
  </si>
  <si>
    <t>Hloubení zapažených i nezapažených rýh šířky do 600 mm s urovnáním dna do předepsaného profilu a spádu v hornině tř. 3 Příplatek k cenám za lepivost horniny tř. 3</t>
  </si>
  <si>
    <t>0,30*0,50*ryha60 "30% lepivost v tř. 3"</t>
  </si>
  <si>
    <t>132201201</t>
  </si>
  <si>
    <t>Hloubení rýh š do 2000 mm v hornině tř. 3 objemu do 100 m3</t>
  </si>
  <si>
    <t>1660245152</t>
  </si>
  <si>
    <t>Hloubení zapažených i nezapažených rýh šířky přes 600 do 2 000 mm s urovnáním dna do předepsaného profilu a spádu v hornině tř. 3 do 100 m3</t>
  </si>
  <si>
    <t>Poznámka k položce:_x000D_
Zemní práce (výkopy, zásypy) v souběhu s kanalizací jsou součástí příslušného soupisu prací objektu kanalizace.</t>
  </si>
  <si>
    <t>Vodovodní řad - mimo souběh s kanalizací</t>
  </si>
  <si>
    <t>0,80*(1,40-0,42)*(25,2+10,0)</t>
  </si>
  <si>
    <t>Jamy protlaku</t>
  </si>
  <si>
    <t>"startovací" 2,0*((1,38+0,50)-0,42)*3,5</t>
  </si>
  <si>
    <t>"koncová" 2,0*((1,30+0,50)-0,42)*2,0</t>
  </si>
  <si>
    <t>-1255060414</t>
  </si>
  <si>
    <t>132301101</t>
  </si>
  <si>
    <t>Hloubení rýh š do 600 mm v hornině tř. 4 objemu do 100 m3</t>
  </si>
  <si>
    <t>-1893129279</t>
  </si>
  <si>
    <t>Hloubení zapažených i nezapažených rýh šířky do 600 mm s urovnáním dna do předepsaného profilu a spádu v hornině tř. 4 do 100 m3</t>
  </si>
  <si>
    <t>0,50*ryha60 "50% v tř. 4"</t>
  </si>
  <si>
    <t>132301109</t>
  </si>
  <si>
    <t>Příplatek za lepivost k hloubení rýh š do 600 mm v hornině tř. 4</t>
  </si>
  <si>
    <t>1493786409</t>
  </si>
  <si>
    <t>Hloubení zapažených i nezapažených rýh šířky do 600 mm s urovnáním dna do předepsaného profilu a spádu v hornině tř. 4 Příplatek k cenám za lepivost horniny tř. 4</t>
  </si>
  <si>
    <t>0,30*0,50*ryha60 "30% lepivost v tř. 4"</t>
  </si>
  <si>
    <t>132301201</t>
  </si>
  <si>
    <t>Hloubení rýh š do 2000 mm v hornině tř. 4 objemu do 100 m3</t>
  </si>
  <si>
    <t>-1479870549</t>
  </si>
  <si>
    <t>Hloubení zapažených i nezapažených rýh šířky přes 600 do 2 000 mm s urovnáním dna do předepsaného profilu a spádu v hornině tř. 4 do 100 m3</t>
  </si>
  <si>
    <t>-629341842</t>
  </si>
  <si>
    <t>141721215</t>
  </si>
  <si>
    <t>Řízený zemní protlak délky do 50 m hloubky do 6 m s protlačením potrubí vnějšího průměru vrtu do 225 mm v hornině tř 1 až 4</t>
  </si>
  <si>
    <t>-1656362469</t>
  </si>
  <si>
    <t>Řízený zemní protlak délky protlaku do 50 m v hornině tř. 1 až 4 včetně protlačení trub v hloubce do 6 m vnějšího průměru vrtu přes 180 do 225 mm</t>
  </si>
  <si>
    <t xml:space="preserve">Poznámka k souboru cen:_x000D_
1. V cenách jsou započteny i náklady na:_x000D_
a) vodorovné přemístění výkopku z protlačovaného potrubí a svislé přemístění výkopku z montážní jámy na přilehlé území a případné přehození na povrchu,_x000D_
b) úpravu čela potrubí pro protlačení,_x000D_
c) bentonitovou směs;_x000D_
2. V cenách nejsou započteny náklady na:_x000D_
a) zemní práce nutné pro provedení protlaku (např. startovací a cílové jámy),_x000D_
b) čerpání vody nad průtok 0,5 l/s,_x000D_
c) montáž vedení a jeho náležitosti, slouží-li protlačená trouba jako ochranné potrubí,_x000D_
d) dodávku potrubí, určeného k protlačení; toto potrubí se oceňuje ve specifikaci, ztratné lze stanovit ve výši 3 %,_x000D_
e) překládání a zajišťování inženýrských sítí, procházejících montážními a startovacími jámami,_x000D_
f) vytyčení směru protlaku a stávajících inženýrských sítí,_x000D_
g) případnou další úpravu trub (svařování, řezání apod.) předcházející vlastnímu protlaku potrubí._x000D_
</t>
  </si>
  <si>
    <t>9,1 "viz D.1.3.1 a D.1.3.2"</t>
  </si>
  <si>
    <t>28613536</t>
  </si>
  <si>
    <t>potrubí třívrstvé PE100 RC SDR11 200x18,2 dl 12m</t>
  </si>
  <si>
    <t>-1339066199</t>
  </si>
  <si>
    <t>protlak_DN200*1,03</t>
  </si>
  <si>
    <t>151101101</t>
  </si>
  <si>
    <t>Zřízení příložného pažení a rozepření stěn rýh hl do 2 m</t>
  </si>
  <si>
    <t>1078853564</t>
  </si>
  <si>
    <t>Zřízení pažení a rozepření stěn rýh pro podzemní vedení pro všechny šířky rýhy příložné pro jakoukoliv mezerovitost, hloubky do 2 m</t>
  </si>
  <si>
    <t xml:space="preserve">Poznámka k souboru cen:_x000D_
1. Ceny jsou určeny pro roubení a rozepření stěn i jiných výkopů se svislými stěnami, pokud jsou tyto výkopy pro podzemní vedení rozměru do 1 250 mm._x000D_
2. Plocha mezer mezi pažinami příložného pažení se od plochy příložného pažení neodečítá; nezapažené plochy u pažení zátažného nebo hnaného se od plochy pažení odečítají._x000D_
3. Předepisuje-li projekt:_x000D_
a) ponechat pažení ve výkopu, oceňuje se toto pažení cenami souboru cen 151 . 0-19 Pažení stěn s ponecháním a rozepření stěn cenami souboru cen 151 . 0-13 Zřízení rozepření zapažených stěn výkopů,_x000D_
b) vzepření stěn, oceňuje se toto odstranění pažení stěn výkopu cenami souboru cen 151 . 0-12 Pažení stěn a vzepření stěn cenami souboru cen 151 . 0-14 odstranění vzepření stěn,_x000D_
c) kotvení stěn, oceňuje se toto Odstranění pažení stěn cenami souboru cen 151 . 0-12 Pažení stěn a kotvení stěn příslušnými cenami katalogu 800-2 Zvláštní zakládání objektů._x000D_
</t>
  </si>
  <si>
    <t>2*(1,40-0,42)*tr_D32</t>
  </si>
  <si>
    <t>151101111</t>
  </si>
  <si>
    <t>Odstranění příložného pažení a rozepření stěn rýh hl do 2 m</t>
  </si>
  <si>
    <t>11827476</t>
  </si>
  <si>
    <t>Odstranění pažení a rozepření stěn rýh pro podzemní vedení s uložením materiálu na vzdálenost do 3 m od kraje výkopu příložné, hloubky do 2 m</t>
  </si>
  <si>
    <t>151101201</t>
  </si>
  <si>
    <t>Zřízení příložného pažení stěn výkopu hl do 4 m</t>
  </si>
  <si>
    <t>-1389548669</t>
  </si>
  <si>
    <t>Zřízení pažení stěn výkopu bez rozepření nebo vzepření příložné, hloubky do 4 m</t>
  </si>
  <si>
    <t xml:space="preserve">Poznámka k souboru cen:_x000D_
1. Ceny nelze použít pro oceňování rozepřeného pažení stěn rýh pro podzemní vedení; toto se oceňuje cenami souboru cen 151 . 0-11 Zřízení pažení a rozepření stěn rýh pro podzemní vedení pro všechny šířky rýhy._x000D_
2. Plocha mezer mezi pažinami příložného pažení se od plochy příložného pažení neodečítá; nezapažené plochy u pažení zátažného nebo hnaného se od plochy pažení odečítají._x000D_
</t>
  </si>
  <si>
    <t>"startovací" 2*((1,38+0,50)-0,42)*3,5 + 2*(1,38+0,50)*2,0</t>
  </si>
  <si>
    <t>"koncová" 2*((1,30+0,50)-0,42)*2,0 + 2*(1,30+0,50)*2,0</t>
  </si>
  <si>
    <t>151101211</t>
  </si>
  <si>
    <t>Odstranění příložného pažení stěn hl do 4 m</t>
  </si>
  <si>
    <t>-256172271</t>
  </si>
  <si>
    <t>Odstranění pažení stěn výkopu s uložením pažin na vzdálenost do 3 m od okraje výkopu příložné, hloubky do 4 m</t>
  </si>
  <si>
    <t>151101301</t>
  </si>
  <si>
    <t>Zřízení rozepření stěn při pažení příložném hl do 4 m</t>
  </si>
  <si>
    <t>-1702881505</t>
  </si>
  <si>
    <t>Zřízení rozepření zapažených stěn výkopů s potřebným přepažováním při roubení příložném, hloubky do 4 m</t>
  </si>
  <si>
    <t xml:space="preserve">Poznámka k souboru cen:_x000D_
1. Ceny nelze použít pro oceňování rozepření stěn rýh pro podzemní vedení v hloubce do 8m; toto rozepření je započteno v cenách souboru cen 151 . 0-11 Zřízení pažení a rozepření stěn rýh pro podzemní vedení pro všechny šířky rýhy._x000D_
</t>
  </si>
  <si>
    <t>151101311</t>
  </si>
  <si>
    <t>Odstranění rozepření stěn při pažení příložném hl do 4 m</t>
  </si>
  <si>
    <t>-913189557</t>
  </si>
  <si>
    <t>Odstranění rozepření stěn výkopů s uložením materiálu na vzdálenost do 3 m od okraje výkopu roubení příložného, hloubky do 4 m</t>
  </si>
  <si>
    <t>151811131</t>
  </si>
  <si>
    <t>Osazení pažicího boxu hl výkopu do 4 m š do 1,2 m</t>
  </si>
  <si>
    <t>774437660</t>
  </si>
  <si>
    <t>Zřízení pažicích boxů pro pažení a rozepření stěn rýh podzemního vedení hloubka výkopu do 4 m, šířka do 1,2 m</t>
  </si>
  <si>
    <t>2*(1,40-0,42)*(25,2+10,0)</t>
  </si>
  <si>
    <t>151811231</t>
  </si>
  <si>
    <t>Odstranění pažicího boxu hl výkopu do 4 m š do 1,2 m</t>
  </si>
  <si>
    <t>-862650104</t>
  </si>
  <si>
    <t>Odstranění pažicích boxů pro pažení a rozepření stěn rýh podzemního vedení hloubka výkopu do 4 m, šířka do 1,2 m</t>
  </si>
  <si>
    <t>-332572184</t>
  </si>
  <si>
    <t>-2023215604</t>
  </si>
  <si>
    <t>-156686148</t>
  </si>
  <si>
    <t>Poznámka k položce:_x000D_
Hutněno na ID=0,85.</t>
  </si>
  <si>
    <t>jamy_protlaku "výkop startovací a koncové jámy"</t>
  </si>
  <si>
    <t>- 0,10*0,80*(2,0+3,5) "odpočet lože v prostoru startovací a koncové jamy"</t>
  </si>
  <si>
    <t>- (0,11+0,30)*0,80*(2,0+3,5) "odpočet obsypu v prostoru startovací a koncové jamy"</t>
  </si>
  <si>
    <t>"ŘAD 1 -mimo soubeh s kanalizaci" 0,80*((1,40-0,42)-(0,10+0,110+0,30))*(25,2+10,0)</t>
  </si>
  <si>
    <t>"VP2, VP3, VP4, VP5" 0,40*((1,40-0,42)-(0,10+0,032+0,30))*tr_D32</t>
  </si>
  <si>
    <t>-977563686</t>
  </si>
  <si>
    <t>1300402688</t>
  </si>
  <si>
    <t>Poznámka k položce:_x000D_
Hutněno lehkým hutnícím strojem (max. hmotnost 100 kg) na 95% PS.</t>
  </si>
  <si>
    <t>"mimo souběh s kanalizací" (0,11+0,30)*0,80*(1,3+28,7+10,0) "mimo protlak"</t>
  </si>
  <si>
    <t>"v souběhu s kanalizací" 0,37*(130,6-1,3-9,1-28,7-10,0)</t>
  </si>
  <si>
    <t>"VP1" 0,38*7,2</t>
  </si>
  <si>
    <t>"VP6" 0,34*6,2</t>
  </si>
  <si>
    <t>-0,110^2*pi/4 * (tr_D110-protlak_DN200) "odpočet potrubí D110 mimo chráničku"</t>
  </si>
  <si>
    <t>"VP2, VP3, VP4, VP5" (0,032+0,30)*0,40*(4,8+4,8+4,8+4,8)</t>
  </si>
  <si>
    <t>-0,032^2*pi/4 * tr_D32 "odpočet potrubí D32"</t>
  </si>
  <si>
    <t>-645219082</t>
  </si>
  <si>
    <t>Poznámka k položce:_x000D_
Předpokládá se přemístění přímo na místo uložení bez mezideponování. V souladu s pravidly ÚRS není hmotnost obsypového materiálu započetna do přesunu hmot.</t>
  </si>
  <si>
    <t>1073378225</t>
  </si>
  <si>
    <t>"mimo souběh s kanalizací" 1,0*(25,2+10,0)</t>
  </si>
  <si>
    <t>"jamy protlaku" 2,0*3,5 + 2,0*2,0</t>
  </si>
  <si>
    <t>"VP2, VP3, VP4, VP5" 0,60*tr_D32</t>
  </si>
  <si>
    <t>1786946468</t>
  </si>
  <si>
    <t>Poznámka k položce:_x000D_
štěrkopískové lože frakce 0-4 mm</t>
  </si>
  <si>
    <t>"mimo souběh s kanalizací" 0,10*0,80*(1,3+28,7+10,0) "mimo protlak"</t>
  </si>
  <si>
    <t>"v souběhu s kanalizací" 0,10*0,70*(130,6-1,3-9,1-28,7-10,0)</t>
  </si>
  <si>
    <t>"VP1" 0,10*0,92*7,2</t>
  </si>
  <si>
    <t>"VP6" 0,10*0,70*6,2</t>
  </si>
  <si>
    <t>"VP2, VP3, VP4, VP5" 0,10*0,40*(4,8+4,8+4,8+4,8)</t>
  </si>
  <si>
    <t>loze_SP</t>
  </si>
  <si>
    <t>699351535</t>
  </si>
  <si>
    <t>Viz přílohu D.1.3.1</t>
  </si>
  <si>
    <t>0,10*0,60*0,80 *7 "betonový trámec pod potrubím cca po 20 m"</t>
  </si>
  <si>
    <t>452313171</t>
  </si>
  <si>
    <t>Podkladní bloky z betonu prostého tř. C 30/37 otevřený výkop</t>
  </si>
  <si>
    <t>-1544206812</t>
  </si>
  <si>
    <t>Podkladní a zajišťovací konstrukce z betonu prostého v otevřeném výkopu bloky pro potrubí z betonu tř. C 30/37</t>
  </si>
  <si>
    <t>Viz přílohu D.1.3.5 a D.1.3.6</t>
  </si>
  <si>
    <t>"bloky u odboček" (0,300+0,200)/2*0,540*0,260 *2 "ks"</t>
  </si>
  <si>
    <t>1877247923</t>
  </si>
  <si>
    <t>2*0,10*0,80 *7 "betonový trámec pod potrubím cca po 20 m"</t>
  </si>
  <si>
    <t>452353101</t>
  </si>
  <si>
    <t>Bednění podkladních bloků otevřený výkop</t>
  </si>
  <si>
    <t>2001894579</t>
  </si>
  <si>
    <t>Bednění podkladních a zajišťovacích konstrukcí v otevřeném výkopu bloků pro potrubí</t>
  </si>
  <si>
    <t>"bloky u odboček" ((0,300+0,200)*0,260 + 2*0,545*0,260) *2 "ks"</t>
  </si>
  <si>
    <t>850245121</t>
  </si>
  <si>
    <t>Výřez nebo výsek na potrubí z trub litinových tlakových nebo plastických hmot DN 80</t>
  </si>
  <si>
    <t>-479526983</t>
  </si>
  <si>
    <t>Výřez nebo výsek na potrubí z trub litinových tlakových nebo plasických hmot DN 80</t>
  </si>
  <si>
    <t xml:space="preserve">Poznámka k souboru cen:_x000D_
1. Ceny výřezu nebo výseku na potrubí z trub litinových tlakových nebo plastických hmot jsou určeny pro dva řezy nebo seky prováděné na potrubí dodatečně._x000D_
2. V cenách jsou započteny náklady na:_x000D_
a) ohlášení uzavíraní vody,_x000D_
b) uzavření a otevření šoupat,_x000D_
c) vypuštění a napuštění vody,_x000D_
d) odvzdušnění potrubí,_x000D_
e) strojní nebo ruční výřez potrubí,_x000D_
f) nutné úpravy výkopu v prostoru provádění._x000D_
</t>
  </si>
  <si>
    <t>3 "pro napojení vodovodu viz D.1.3.2 a D.1.3.6"</t>
  </si>
  <si>
    <t>857262122</t>
  </si>
  <si>
    <t>Montáž litinových tvarovek jednoosých přírubových otevřený výkop DN 100</t>
  </si>
  <si>
    <t>540820083</t>
  </si>
  <si>
    <t>Montáž litinových tvarovek na potrubí litinovém tlakovém jednoosých na potrubí z trub přírubových v otevřeném výkopu, kanálu nebo v šachtě DN 100</t>
  </si>
  <si>
    <t xml:space="preserve">Poznámka k souboru cen:_x000D_
1. V cenách souboru cen nejsou započteny náklady na:_x000D_
a) dodání tvarovek; tyto se oceňují ve specifikaci,_x000D_
b) podkladní konstrukci ze štěrkopísku - podkladní vrstva ze štěrkopísku se oceňuje cenou 564 28-111 Podklad ze štěrkopísku._x000D_
2. V cenách 857 ..-1141, -1151, -3141 a -3151 nejsou započteny náklady nadodání těsnících nebo zámkových kroužků; tyto se oceňují ve specifikaci._x000D_
</t>
  </si>
  <si>
    <t>Viz přílohu D.1.3.5</t>
  </si>
  <si>
    <t>"FFR 100/80" 2</t>
  </si>
  <si>
    <t>55259815</t>
  </si>
  <si>
    <t>přechod přírubový tvárná litina DN 100/80 L200mm</t>
  </si>
  <si>
    <t>878132876</t>
  </si>
  <si>
    <t>Poznámka k položce:_x000D_
Povrchová úprava dle požadavků v technické zprávě.</t>
  </si>
  <si>
    <t>857264122</t>
  </si>
  <si>
    <t>Montáž litinových tvarovek odbočných přírubových otevřený výkop DN 100</t>
  </si>
  <si>
    <t>-1484262878</t>
  </si>
  <si>
    <t>Montáž litinových tvarovek na potrubí litinovém tlakovém odbočných na potrubí z trub přírubových v otevřeném výkopu, kanálu nebo v šachtě DN 100</t>
  </si>
  <si>
    <t>"T100/100" 2</t>
  </si>
  <si>
    <t>55253516R</t>
  </si>
  <si>
    <t>tvarovka přírubová litinová vodovodní s přírubovou odbočkou PN 10/16 T-kus DN 100/100</t>
  </si>
  <si>
    <t>-1782355604</t>
  </si>
  <si>
    <t>871161211</t>
  </si>
  <si>
    <t>Montáž potrubí z PE100 SDR 11 otevřený výkop svařovaných elektrotvarovkou D 32 x 3,0 mm</t>
  </si>
  <si>
    <t>-147905409</t>
  </si>
  <si>
    <t>Montáž vodovodního potrubí z plastů v otevřeném výkopu z polyetylenu PE 100 svařovaných elektrotvarovkou SDR 11/PN16 D 32 x 3,0 mm</t>
  </si>
  <si>
    <t xml:space="preserve">Poznámka k souboru cen:_x000D_
1. V cenách potrubí nejsou započteny náklady na:_x000D_
a) dodání potrubí; potrubí se oceňuje ve specifikaci; ztratné lze dohodnout u trub polyetylénových ve výši 1,5 %; u trub z tvrdého PVC ve výši 3 %,_x000D_
b) dodání tvarovek; tvarovky se oceňují ve specifikaci._x000D_
2. Ceny -2111 jsou určeny i pro plošné kolektory primárních okruhů tepelných čerpadel._x000D_
</t>
  </si>
  <si>
    <t>Přípojky VP2 až VP5</t>
  </si>
  <si>
    <t>4,8+4,8+4,8+4,8</t>
  </si>
  <si>
    <t>28613595</t>
  </si>
  <si>
    <t>potrubí dvouvrstvé PE100 s 10% signalizační vrstvou SDR 11 32x3,0 dl 12m</t>
  </si>
  <si>
    <t>-1712172101</t>
  </si>
  <si>
    <t>tr_D32*1,015</t>
  </si>
  <si>
    <t>871251211</t>
  </si>
  <si>
    <t>Montáž potrubí z PE100 SDR 11 otevřený výkop svařovaných elektrotvarovkou D 110 x 10,0 mm</t>
  </si>
  <si>
    <t>328162349</t>
  </si>
  <si>
    <t>Montáž vodovodního potrubí z plastů v otevřeném výkopu z polyetylenu PE 100 svařovaných elektrotvarovkou SDR 11/PN16 D 110 x 10,0 mm</t>
  </si>
  <si>
    <t xml:space="preserve">Viz přílohu D.1.3.1, D.1.3.2, D.1.3.3 </t>
  </si>
  <si>
    <t>"PE100RC" 130,6</t>
  </si>
  <si>
    <t>"VP1 a VP6" 7,2+6,2</t>
  </si>
  <si>
    <t>28613531</t>
  </si>
  <si>
    <t>potrubí třívrstvé PE100 RC SDR11 110x10,0 dl 12m</t>
  </si>
  <si>
    <t>877551673</t>
  </si>
  <si>
    <t>tr_D110*1,015</t>
  </si>
  <si>
    <t>28615975</t>
  </si>
  <si>
    <t>elektrospojka SDR 11 PE 100 PN 16 D 110mm</t>
  </si>
  <si>
    <t>200708389</t>
  </si>
  <si>
    <t>"E-spojka" 13+1</t>
  </si>
  <si>
    <t>877261101</t>
  </si>
  <si>
    <t>Montáž elektrospojek na vodovodním potrubí z PE trub d 110</t>
  </si>
  <si>
    <t>1487233983</t>
  </si>
  <si>
    <t>Montáž tvarovek na vodovodním plastovém potrubí z polyetylenu PE 100 elektrotvarovek SDR 11/PN16 spojek, oblouků nebo redukcí d 110</t>
  </si>
  <si>
    <t xml:space="preserve">Poznámka k souboru cen:_x000D_
1. V cenách montáže tvarovek nejsou započteny náklady na dodání tvarovek. Tyto náklady se oceňují ve specifikaci._x000D_
</t>
  </si>
  <si>
    <t>"E-spojka" 7</t>
  </si>
  <si>
    <t xml:space="preserve">"oblouk O-45°" 1 </t>
  </si>
  <si>
    <t>"lemový nákružek" 4</t>
  </si>
  <si>
    <t>701692852</t>
  </si>
  <si>
    <t>286-R03.1</t>
  </si>
  <si>
    <t>oblouk 11° SDR 11 PE 100 PN 16 D110</t>
  </si>
  <si>
    <t>-1066671163</t>
  </si>
  <si>
    <t>28653136</t>
  </si>
  <si>
    <t>nákružek lemový PE 100 SDR 11 110mm</t>
  </si>
  <si>
    <t>925143445</t>
  </si>
  <si>
    <t>28654410</t>
  </si>
  <si>
    <t>příruba volná k lemovému nákružku z polypropylénu 110</t>
  </si>
  <si>
    <t>-14290193</t>
  </si>
  <si>
    <t>"OP" 4</t>
  </si>
  <si>
    <t>891181112</t>
  </si>
  <si>
    <t>Montáž vodovodních šoupátek otevřený výkop DN 40</t>
  </si>
  <si>
    <t>-652378476</t>
  </si>
  <si>
    <t>Montáž vodovodních armatur na potrubí šoupátek nebo klapek uzavíracích v otevřeném výkopu nebo v šachtách s osazením zemní soupravy (bez poklopů) DN 40</t>
  </si>
  <si>
    <t xml:space="preserve">Poznámka k souboru cen:_x000D_
1. V cenách jsou započteny i náklady:_x000D_
a) u šoupátek ceny -1112 na vytvoření otvorů ve stropech šachet pro prostup zemních souprav šoupátek,_x000D_
b) u hlavních ventilů ceny -3111 na osazení zemních souprav,_x000D_
c) u navrtávacích pasů ceny -9111 na výkop montážních jamek, opravu izolace ocelových trubek a na osazení zemních souprav._x000D_
2. V cenách nejsou započteny náklady na:_x000D_
a) dodání vodoměrů, šoupátek, uzavíracích klapek, ventilů, montážních vložek, kompenzátorů, koncových nebo zpětných klapek, hydrantů, zemních souprav, šoupátkových koleček, šoupátkových a hydrantových klíčů, navrtávacích pasů, tvarovek a kompenzačních nástavců; tyto armatury se oceňují ve specifikaci,_x000D_
b) podkladní bloky pod armatury; bloky se oceňují příslušnými cenami souborů cen 452 2 . - . 1 Podkladní a zajišťovací konstrukce zděné na maltu cementovou, 452 3*- . 1 Podkladní a zajišťovací konstrukce z betonu, 452 35- . 1 Bednění podkladních a zajišťovacích konstrukcí části A 01 tohoto ceníku,_x000D_
c) obsyp odvodňovacího zařízení hydrantů ze štěrku nebo štěrkopísku; obsyp se oceňuje příslušnými cenami souboru cen 451 5 . - . 1 Lože pod potrubí, stoky a drobné objekty části A 01 tohoto katalogu,_x000D_
d) osazení hydrantových, šoupátkových a ventilových poklopů; osazení poklopů se oceňuje příslušnými cenami souboru cen 899 40-11 Osazení poklopů litinových části A 01 tohoto katalogu._x000D_
3. V cenách 891 52-4121 a -5211 nejsou započteny náklady na dodání těsnících pryžových kroužků. Tyto se oceňují ve specifikaci, nejsou-li zahrnuty v ceně trub._x000D_
4. V cenách 891 ..-5313 nejsou započteny náklady na dodání potrubní spojky. Tyto jsou zahrnuty v ceně trub._x000D_
</t>
  </si>
  <si>
    <t>4 "viz přílohu D.1.3.5"</t>
  </si>
  <si>
    <t>42221420R</t>
  </si>
  <si>
    <t>šoupátko přípojkové přímé DN 25 PN 16 připojovací rozměr 32 - 1"</t>
  </si>
  <si>
    <t>2136757921</t>
  </si>
  <si>
    <t>Poznámka k položce:_x000D_
Litinové domovní šoupátko1" s ISO hrdlem na obou stranách.</t>
  </si>
  <si>
    <t>4229-R13</t>
  </si>
  <si>
    <t>souprava zemní teleskopická pro šoupátka vodovodní přípojky 1"</t>
  </si>
  <si>
    <t>-1148341226</t>
  </si>
  <si>
    <t>891261112</t>
  </si>
  <si>
    <t>Montáž vodovodních šoupátek otevřený výkop DN 100</t>
  </si>
  <si>
    <t>2119987874</t>
  </si>
  <si>
    <t>Montáž vodovodních armatur na potrubí šoupátek nebo klapek uzavíracích v otevřeném výkopu nebo v šachtách s osazením zemní soupravy (bez poklopů) DN 100</t>
  </si>
  <si>
    <t>3 "viz přílohu D.1.3.5"</t>
  </si>
  <si>
    <t>42221304</t>
  </si>
  <si>
    <t>šoupátko pitná voda litina GGG 50 krátká stavební dl PN 10/16 DN 100x190mm</t>
  </si>
  <si>
    <t>200075424</t>
  </si>
  <si>
    <t>4229-R15.2</t>
  </si>
  <si>
    <t>souprava zemní teleskopická pro šoupátka DN 100 mm</t>
  </si>
  <si>
    <t>1428718033</t>
  </si>
  <si>
    <t>891269111</t>
  </si>
  <si>
    <t>Montáž navrtávacích pasů na potrubí z jakýchkoli trub DN 100</t>
  </si>
  <si>
    <t>1348671382</t>
  </si>
  <si>
    <t>Montáž vodovodních armatur na potrubí navrtávacích pasů s ventilem Jt 1 MPa, na potrubí z trub litinových, ocelových nebo plastických hmot DN 100</t>
  </si>
  <si>
    <t>42271414</t>
  </si>
  <si>
    <t>pás navrtávací z tvárné litiny DN 100mm, rozsah (114-119), odbočky 1",5/4",6/4",2"</t>
  </si>
  <si>
    <t>-2064298220</t>
  </si>
  <si>
    <t>Poznámka k položce:_x000D_
Navrtávací litinový pas s vnitřním závitovým výstupem D110-1" (DN25)</t>
  </si>
  <si>
    <t>HWL.610003200116</t>
  </si>
  <si>
    <t>TVAROVKA ISO VNĚJŠÍ ZÁVIT 32-1''</t>
  </si>
  <si>
    <t>-178102535</t>
  </si>
  <si>
    <t>Poznámka k položce:_x000D_
Litinová tvarovka ISO s vnějším závitem D32-1"</t>
  </si>
  <si>
    <t>891-R19</t>
  </si>
  <si>
    <t>Napojení na stávající protrubí vodovodní přípojky litinovou ISO spojkou D32 / případně redukovanou</t>
  </si>
  <si>
    <t>-874565345</t>
  </si>
  <si>
    <t>Poznámka k položce:_x000D_
Dodávka a montáž.</t>
  </si>
  <si>
    <t>892233122</t>
  </si>
  <si>
    <t>Proplach a dezinfekce vodovodního potrubí DN od 40 do 70</t>
  </si>
  <si>
    <t>-2050049501</t>
  </si>
  <si>
    <t xml:space="preserve">Poznámka k souboru cen:_x000D_
1. V cenách jsou započteny náklady na napuštění a vypuštění vody, dodání vody a dezinfekčního prostředku._x000D_
</t>
  </si>
  <si>
    <t>892241111</t>
  </si>
  <si>
    <t>Tlaková zkouška vodou potrubí do 80</t>
  </si>
  <si>
    <t>1832807639</t>
  </si>
  <si>
    <t>Tlakové zkoušky vodou na potrubí DN do 80</t>
  </si>
  <si>
    <t>892271111</t>
  </si>
  <si>
    <t>Tlaková zkouška vodou potrubí DN 100 nebo 125</t>
  </si>
  <si>
    <t>-5003250</t>
  </si>
  <si>
    <t>Tlakové zkoušky vodou na potrubí DN 100 nebo 125</t>
  </si>
  <si>
    <t>892273122</t>
  </si>
  <si>
    <t>Proplach a dezinfekce vodovodního potrubí DN od 80 do 125</t>
  </si>
  <si>
    <t>598675516</t>
  </si>
  <si>
    <t>-1484133250</t>
  </si>
  <si>
    <t>4 "Viz přílohu D.1.3.1, D.1.3.2 a D.1.3.5"</t>
  </si>
  <si>
    <t>899401112</t>
  </si>
  <si>
    <t>Osazení poklopů litinových šoupátkových</t>
  </si>
  <si>
    <t>380632428</t>
  </si>
  <si>
    <t xml:space="preserve">Poznámka k souboru cen:_x000D_
1. V cenách osazení poklopů jsou započteny i náklady na jejich podezdění._x000D_
2. V cenách nejsou započteny náklady na dodání poklopů; tyto se oceňují ve specifikaci. Ztratné se nestanoví._x000D_
</t>
  </si>
  <si>
    <t>3+4 "viz přílohu D.1.3.5"</t>
  </si>
  <si>
    <t>42291352</t>
  </si>
  <si>
    <t>poklop litinový šoupátkový pro zemní soupravy osazení do terénu a do vozovky</t>
  </si>
  <si>
    <t>-706450328</t>
  </si>
  <si>
    <t>899721111</t>
  </si>
  <si>
    <t>Signalizační vodič DN do 150 mm na potrubí</t>
  </si>
  <si>
    <t>1446598354</t>
  </si>
  <si>
    <t>Signalizační vodič na potrubí DN do 150 mm</t>
  </si>
  <si>
    <t>Poznámka k položce:_x000D_
Identifikační vodič CY 4 mm2 (min. Ø 3 mm)</t>
  </si>
  <si>
    <t>Viz přílohu D.1.3.1, D.1.3.2 a D.1.3.5</t>
  </si>
  <si>
    <t>"D110" tr_D110</t>
  </si>
  <si>
    <t>"D32" tr_D32</t>
  </si>
  <si>
    <t>1,9*2*7 "vytažení na teren"</t>
  </si>
  <si>
    <t>66</t>
  </si>
  <si>
    <t>1976039980</t>
  </si>
  <si>
    <t>Poznámka k položce:_x000D_
Modro-bílá výstražná folie z PVC min. š. 250 mm</t>
  </si>
  <si>
    <t>67</t>
  </si>
  <si>
    <t>899913142</t>
  </si>
  <si>
    <t>Uzavírací manžeta chráničky potrubí DN 100 x 200</t>
  </si>
  <si>
    <t>1785281933</t>
  </si>
  <si>
    <t>Koncové uzavírací manžety chrániček DN potrubí x DN chráničky DN 100 x 200</t>
  </si>
  <si>
    <t xml:space="preserve">Poznámka k souboru cen:_x000D_
1. V cenách jsou započteny i náklady na nerezové upínací pásky daných průměrů._x000D_
</t>
  </si>
  <si>
    <t>2 "viz přílohu D.1.3.1 a D.1.3.2"</t>
  </si>
  <si>
    <t>68</t>
  </si>
  <si>
    <t>89991-R12.1</t>
  </si>
  <si>
    <t>Kluzná objímka výšky 19 mm vnějšího průměru potrubí do 160 mm</t>
  </si>
  <si>
    <t>-707649921</t>
  </si>
  <si>
    <t>Kluzná objímka výšky 19 mm vnějšího průměru potrubí 110 mm
Dodávka a osazení.</t>
  </si>
  <si>
    <t>7 "viz přílohu D.1.3.1 a D.1.3.2"</t>
  </si>
  <si>
    <t>69</t>
  </si>
  <si>
    <t>89991-R20</t>
  </si>
  <si>
    <t>Nasunutí vodovodního potrubí D110 do chráničky DN 200</t>
  </si>
  <si>
    <t>-749125379</t>
  </si>
  <si>
    <t>protlak_DN200 "viz D.1.3.1 a D.1.3.2"</t>
  </si>
  <si>
    <t>70</t>
  </si>
  <si>
    <t>Napojení potrubí na stávající - montáž spojky H/H 100/80</t>
  </si>
  <si>
    <t>-2059890799</t>
  </si>
  <si>
    <t>Napojení potrubí na stávající - montáž spojky H/H 100/80
Včetně úpravy konce potrubí pro napojení.</t>
  </si>
  <si>
    <t>2 "viz přílohu D.3.6"</t>
  </si>
  <si>
    <t>71</t>
  </si>
  <si>
    <t>8-R11.1</t>
  </si>
  <si>
    <t>potrubní spojka H/H 100/80</t>
  </si>
  <si>
    <t>1242571023</t>
  </si>
  <si>
    <t xml:space="preserve">Poznámka k položce:_x000D_
Spojování  potrubí  z různých  materiálů  bude  řešeno  litinovými  spojkami  jištěných  na  tah.  Před objednávkou spojky bude ověřen vnější průměr stávajícího potrubí. </t>
  </si>
  <si>
    <t>72</t>
  </si>
  <si>
    <t>8-R10.2</t>
  </si>
  <si>
    <t>Napojení potrubí na stávající - montáž spojky P/H 80/65</t>
  </si>
  <si>
    <t>-2032347096</t>
  </si>
  <si>
    <t>Napojení potrubí na stávající - montáž spojky P/H 80/65
Včetně úpravy konce potrubí pro napojení.</t>
  </si>
  <si>
    <t>2 "viz přílohu D.1.3.5</t>
  </si>
  <si>
    <t>73</t>
  </si>
  <si>
    <t>8-R11.2</t>
  </si>
  <si>
    <t>potrubní spojka 80/65 (P/H)</t>
  </si>
  <si>
    <t>387682687</t>
  </si>
  <si>
    <t>74</t>
  </si>
  <si>
    <t>8-R19</t>
  </si>
  <si>
    <t>Dodávka a osazení fixační podložky pro armatury TLT</t>
  </si>
  <si>
    <t>-241480758</t>
  </si>
  <si>
    <t>75</t>
  </si>
  <si>
    <t xml:space="preserve">Stanovení kvality vody podle vyhlášky č. 252/2004 Sb. </t>
  </si>
  <si>
    <t>658919731</t>
  </si>
  <si>
    <t>Stanovení kvality vody podle vyhlášky č. 252/2004 Sb. 
 - odebrání vzorku
 - provedení rozboru
 - vyhodnocení</t>
  </si>
  <si>
    <t>76</t>
  </si>
  <si>
    <t>9-R18</t>
  </si>
  <si>
    <t>Demontáž stávajícího potrubí vodovodní přípojky D32 vč. odklizení a likvidace</t>
  </si>
  <si>
    <t>709069416</t>
  </si>
  <si>
    <t>Položka zahrnuje:
 - demontáž stávajícího potrubí vodovodní přípojky vč. arnatur a poklopů armatur
 - odklizení a likvidaci odpovídajícím zákonným zůsobem</t>
  </si>
  <si>
    <t>Poznámka k položce:_x000D_
Pokud  lze,  budou  stávající přípojky  včetně  uzavíracích  armatur  a  ventilů  odstraněny  a  zlikvidovány  dle  platné  legislativy. _x000D_
Dále  budou  odstraněny  poklopy  armatur  včetně  orientačních  tabulek,  bude  předáno provozovateli.</t>
  </si>
  <si>
    <t>Stávající přípojky - odstraňování uvažováno cca v délkách jako nové"</t>
  </si>
  <si>
    <t>77</t>
  </si>
  <si>
    <t>9-R21.1</t>
  </si>
  <si>
    <t>Suchovod - Dočasné vodovodí potrubí SDR 17 PE100 PN16 D63 uložené na terénu (zřízení a odstranění)</t>
  </si>
  <si>
    <t>-1601330424</t>
  </si>
  <si>
    <t>Položka zahrnuje:
 - dodávku a uložení potrubí SDR 17 PE100 PN16 D63
 - napojení na stávající řad spojkami jištěnými na tah
 vč. přerušení stávajícího potrubí, napojení, zaslepení (s dodávkou tvarovek)
 - betonové bloky v místech směrových a výškov
 - potřebné tvarovky (oblouky atd.)
 - tepelná izolace v případě provádění v zimním období + topný kabel
 - tlaková zkouška
 - proplach a desinfekce potrubí před uvedením do provozu
 - kompletní demontáž suchovodu, vč. vybourání betonových bloků po dokončení staby
 - odklizení a likvidace odpovídajícím zákonným způsobem
 - uvedení dotčených pozemků a ploch do původního stavu</t>
  </si>
  <si>
    <t>Poznámka k položce:_x000D_
Podrobná specifikace suchovodu viz přílohu D.2.3.1 Technická zpráva - kap. 1.3</t>
  </si>
  <si>
    <t>78</t>
  </si>
  <si>
    <t>R21.2</t>
  </si>
  <si>
    <t>Dočasné uzavření konce vodovodního řadu hydrantem a uzavírací přírubou</t>
  </si>
  <si>
    <t>456568035</t>
  </si>
  <si>
    <t>Poznámka k položce:_x000D_
Konec řadu v ulici B. Němcové se uzavře  dočasným  hydrantem  a uzavírací  přírubou,  což  zajistí  odvzdušnění  a  zásobení  vodou během  výstavby.</t>
  </si>
  <si>
    <t>79</t>
  </si>
  <si>
    <t>9-R21.3</t>
  </si>
  <si>
    <t>Zajištění náhradního zásobování vodou v době přepojování, tlakových zkoušek, proplachu atd. cisternami</t>
  </si>
  <si>
    <t>1363446886</t>
  </si>
  <si>
    <t>80</t>
  </si>
  <si>
    <t>9-R22.1</t>
  </si>
  <si>
    <t>Zaslepení původního potrubí vodovodu D110 zabetonováním v délce 0,5 m vč. potřebného bednění</t>
  </si>
  <si>
    <t>1732923014</t>
  </si>
  <si>
    <t>Viz přílohu D.1.3.1 a D.1.3.2</t>
  </si>
  <si>
    <t>3 "konce potrubí"</t>
  </si>
  <si>
    <t>2*5 "u přípojek"</t>
  </si>
  <si>
    <t>81</t>
  </si>
  <si>
    <t>9-R23</t>
  </si>
  <si>
    <t>Odstranění poklopů uzavíracích armatur stávajících přípojek s orientačními tabulkami vč. odklizení a likvidace</t>
  </si>
  <si>
    <t>-118172315</t>
  </si>
  <si>
    <t>4 "viz přílohu D.1.3.1"</t>
  </si>
  <si>
    <t>82</t>
  </si>
  <si>
    <t>9-R24</t>
  </si>
  <si>
    <t>Dodávka a osazení informačních tabulek</t>
  </si>
  <si>
    <t>1053073797</t>
  </si>
  <si>
    <t>Dodávka a osazení informačních tabulek dle požadavků v příloze D.1.3.1 Technická zpráva.</t>
  </si>
  <si>
    <t>83</t>
  </si>
  <si>
    <t>985110080</t>
  </si>
  <si>
    <t>PSV</t>
  </si>
  <si>
    <t>Práce a dodávky PSV</t>
  </si>
  <si>
    <t>713</t>
  </si>
  <si>
    <t>Izolace tepelné</t>
  </si>
  <si>
    <t>84</t>
  </si>
  <si>
    <t>713463121</t>
  </si>
  <si>
    <t>Montáž izolace tepelné potrubí potrubními pouzdry bez úpravy uchycenými sponami 1x</t>
  </si>
  <si>
    <t>-756249726</t>
  </si>
  <si>
    <t>Montáž izolace tepelné potrubí a ohybů tvarovkami nebo deskami potrubními pouzdry bez povrchové úpravy (izolační materiál ve specifikaci) uchycenými sponami potrubí jednovrstvá</t>
  </si>
  <si>
    <t xml:space="preserve">Poznámka k souboru cen:_x000D_
1. Ceny -1121 až -1173 slouží pro skladebné ocenění oprav tepelných izolací potrubí skružemi připevněnými na tmel v části C01 Opravy a údržba tepelných izolací._x000D_
2. Cenami -1121 až -1173 lze oceňovat izolace skružemi o obvodu izolace do 1 570 mm včetně (tj. do vnějšího průměru skruže 500 mm). Izolace většího obvodu lze oceňovat cenami souboru cen 713 36-112 Montáž izolace tepelné těles ploch tvarových v části A 03._x000D_
3. Množství měrných jednotek u položek 713 46-3111 až -3411 se určuje podle článku 3521 Všeobecných podmínek části A04 tohoto katalogu._x000D_
</t>
  </si>
  <si>
    <t>Izolace potrubí v blízkosti šachet - viz D.1.3.1</t>
  </si>
  <si>
    <t>4 "ks" * 2,0 "dl.</t>
  </si>
  <si>
    <t>85</t>
  </si>
  <si>
    <t>713-R28</t>
  </si>
  <si>
    <t>izolační skruž z pěnového polystyrenu tl. 100  k izolaci potrubí DN110</t>
  </si>
  <si>
    <t>814637612</t>
  </si>
  <si>
    <t>izol_DN110*1,05</t>
  </si>
  <si>
    <t>86</t>
  </si>
  <si>
    <t>998713101</t>
  </si>
  <si>
    <t>Přesun hmot tonážní pro izolace tepelné v objektech v do 6 m</t>
  </si>
  <si>
    <t>197849911</t>
  </si>
  <si>
    <t>Přesun hmot pro izolace tepelné stanovený z hmotnosti přesunovaného materiálu vodorovná dopravní vzdálenost do 50 m v objektech výšky do 6 m</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</si>
  <si>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-3181 pro přesun prováděný bez použití mechanizace, tj. za ztížených podmínek, lze použít pouze pro hmotnost materiálu, která se tímto způsobem skutečně přemísťuje._x000D_
</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</si>
  <si>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</si>
  <si>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</si>
  <si>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</si>
  <si>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</si>
  <si>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i/>
        <sz val="9"/>
        <rFont val="Trebuchet MS"/>
        <charset val="238"/>
      </rPr>
      <t xml:space="preserve">Rekapitulace stavby </t>
    </r>
    <r>
      <rPr>
        <sz val="9"/>
        <rFont val="Trebuchet MS"/>
        <charset val="238"/>
      </rPr>
      <t>obsahuje sestavu Rekapitulace stavby a Rekapitulace objektů stavby a soupisů prací.</t>
    </r>
  </si>
  <si>
    <r>
      <t xml:space="preserve">V sestavě </t>
    </r>
    <r>
      <rPr>
        <b/>
        <sz val="9"/>
        <rFont val="Trebuchet MS"/>
        <charset val="238"/>
      </rPr>
      <t>Rekapitulace stavby</t>
    </r>
    <r>
      <rPr>
        <sz val="9"/>
        <rFont val="Trebuchet MS"/>
        <charset val="238"/>
      </rPr>
      <t xml:space="preserve"> jsou uvedeny informace identifikující předmět veřejné zakázky na stavební práce, KSO, CC-CZ, CZ-CPV, CZ-CPA a rekapitulaci </t>
    </r>
  </si>
  <si>
    <t>celkové nabídkové ceny uchazeče.</t>
  </si>
  <si>
    <t xml:space="preserve">Termínem "uchazeč" (resp. zhotovitel) se myslí "účastník zadávacího řízení" ve smyslu zákona o zadávání veřejných zakázek. </t>
  </si>
  <si>
    <r>
      <t xml:space="preserve">V sestavě </t>
    </r>
    <r>
      <rPr>
        <b/>
        <sz val="9"/>
        <rFont val="Trebuchet MS"/>
        <charset val="238"/>
      </rPr>
      <t>Rekapitulace objektů stavby a soupisů prací</t>
    </r>
    <r>
      <rPr>
        <sz val="9"/>
        <rFont val="Trebuchet MS"/>
        <charset val="238"/>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</si>
  <si>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</si>
  <si>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</si>
  <si>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</si>
  <si>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</si>
  <si>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</si>
  <si>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</si>
  <si>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</si>
  <si>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</si>
  <si>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Vedlejší a ostatní náklady</t>
  </si>
  <si>
    <t>OST</t>
  </si>
  <si>
    <t>Ostatní</t>
  </si>
  <si>
    <t>Soupis</t>
  </si>
  <si>
    <t>Soupis prací pro daný typ objektu</t>
  </si>
  <si>
    <r>
      <rPr>
        <i/>
        <sz val="9"/>
        <rFont val="Trebuchet MS"/>
        <charset val="238"/>
      </rPr>
      <t xml:space="preserve">Soupis prací </t>
    </r>
    <r>
      <rPr>
        <sz val="9"/>
        <rFont val="Trebuchet MS"/>
        <charset val="238"/>
      </rPr>
      <t>pro jednotlivé objekty obsahuje sestavy Krycí list soupisu prací, Rekapitulace členění soupisu prací, Soupis prací. Za soupis prací může být považován</t>
    </r>
  </si>
  <si>
    <t>i objekt stavby v případě, že neobsahuje podřízenou zakázku.</t>
  </si>
  <si>
    <r>
      <rPr>
        <b/>
        <sz val="9"/>
        <rFont val="Trebuchet MS"/>
        <charset val="238"/>
      </rPr>
      <t>Krycí list soupisu</t>
    </r>
    <r>
      <rPr>
        <sz val="9"/>
        <rFont val="Trebuchet MS"/>
        <charset val="238"/>
      </rPr>
      <t xml:space="preserve"> obsahuje rekapitulaci informací o předmětu veřejné zakázky ze sestavy Rekapitulace stavby, informaci o zařazení objektu do KSO, </t>
    </r>
  </si>
  <si>
    <t>CC-CZ, CZ-CPV, CZ-CPA a rekapitulaci celkové nabídkové ceny uchazeče za aktuální soupis prací.</t>
  </si>
  <si>
    <r>
      <rPr>
        <b/>
        <sz val="9"/>
        <rFont val="Trebuchet MS"/>
        <charset val="238"/>
      </rPr>
      <t>Rekapitulace členění soupisu prací</t>
    </r>
    <r>
      <rPr>
        <sz val="9"/>
        <rFont val="Trebuchet MS"/>
        <charset val="238"/>
      </rPr>
      <t xml:space="preserve"> obsahuje rekapitulaci soupisu prací ve všech úrovních členění soupisu tak, jak byla tato členění použita (např. </t>
    </r>
  </si>
  <si>
    <t>stavební díly, funkční díly, případně jiné členění) s rekapitulací nabídkové ceny.</t>
  </si>
  <si>
    <r>
      <rPr>
        <b/>
        <sz val="9"/>
        <rFont val="Trebuchet MS"/>
        <charset val="238"/>
      </rPr>
      <t xml:space="preserve">Soupis prací </t>
    </r>
    <r>
      <rPr>
        <sz val="9"/>
        <rFont val="Trebuchet MS"/>
        <charset val="238"/>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</si>
  <si>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</si>
  <si>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</si>
  <si>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</si>
  <si>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</si>
  <si>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</si>
  <si>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</si>
  <si>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</si>
  <si>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</si>
  <si>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</si>
  <si>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</si>
  <si>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</si>
  <si>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</si>
  <si>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</si>
  <si>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</si>
  <si>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</si>
  <si>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</si>
  <si>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</si>
  <si>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</si>
  <si>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</si>
  <si>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</si>
  <si>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</si>
  <si>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</si>
  <si>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</si>
  <si>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</si>
  <si>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</si>
  <si>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</si>
  <si>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</si>
  <si>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</si>
  <si>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měla by být všechna tato pole vyplněna nenulovými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</si>
  <si>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</si>
  <si>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</si>
  <si>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</si>
  <si>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</si>
  <si>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v tomto případě by měl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</si>
  <si>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</si>
  <si>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Obě pole - J.materiál, J.Montáž u jedné položky by však neměly být vyplněny nulou.</t>
  </si>
  <si>
    <t>Rekapitulace stavby</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</si>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</sst>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0%"/>
    <numFmt numFmtId="165" formatCode="dd\.mm\.yyyy"/>
    <numFmt numFmtId="166" formatCode="#,##0.00000"/>
    <numFmt numFmtId="167" formatCode="#,##0.000"/>
  </numFmts>
  <fonts count="49">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505050"/>
      <name val="Arial CE"/>
    </font>
    <font>
      <sz val="8"/>
      <color rgb="FFFF0000"/>
      <name val="Arial CE"/>
    </font>
    <font>
      <sz val="8"/>
      <color rgb="FF800080"/>
      <name val="Arial CE"/>
    </font>
    <font>
      <sz val="8"/>
      <color rgb="FF0000A8"/>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8"/>
      <color rgb="FF000000"/>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sz val="7"/>
      <name val="Arial CE"/>
    </font>
    <font>
      <i/>
      <sz val="7"/>
      <color rgb="FF969696"/>
      <name val="Arial CE"/>
    </font>
    <font>
      <i/>
      <sz val="9"/>
      <color rgb="FF0000FF"/>
      <name val="Arial CE"/>
    </font>
    <font>
      <i/>
      <sz val="8"/>
      <color rgb="FF0000FF"/>
      <name val="Arial CE"/>
    </font>
    <font>
      <sz val="8"/>
      <name val="Trebuchet MS"/>
      <charset val="238"/>
    </font>
    <font>
      <b/>
      <sz val="16"/>
      <name val="Trebuchet MS"/>
      <charset val="238"/>
    </font>
    <font>
      <b/>
      <sz val="11"/>
      <name val="Trebuchet MS"/>
      <charset val="238"/>
    </font>
    <font>
      <sz val="9"/>
      <name val="Trebuchet MS"/>
      <charset val="238"/>
    </font>
    <font>
      <sz val="10"/>
      <name val="Trebuchet MS"/>
      <charset val="238"/>
    </font>
    <font>
      <sz val="11"/>
      <name val="Trebuchet MS"/>
      <charset val="238"/>
    </font>
    <font>
      <b/>
      <sz val="9"/>
      <name val="Trebuchet MS"/>
      <charset val="238"/>
    </font>
    <font>
      <u/>
      <sz val="11"/>
      <color theme="10"/>
      <name val="Calibri"/>
      <scheme val="minor"/>
    </font>
    <font>
      <i/>
      <sz val="9"/>
      <name val="Trebuchet MS"/>
      <charset val="238"/>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32">
    <border>
      <left/>
      <right/>
      <top/>
      <bottom/>
      <diagonal/>
    </border>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style="hair">
        <color rgb="FF969696"/>
      </left>
      <right style="hair">
        <color rgb="FF969696"/>
      </right>
      <top style="hair">
        <color rgb="FF969696"/>
      </top>
      <bottom style="hair">
        <color rgb="FF969696"/>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xf numFmtId="0" fontId="47" fillId="0" borderId="0" applyNumberFormat="0" applyFill="0" applyBorder="0" applyAlignment="0" applyProtection="0"/>
  </cellStyleXfs>
  <cellXfs count="401">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vertical="center"/>
    </xf>
    <xf numFmtId="0" fontId="0" fillId="0" borderId="0" xfId="0" applyAlignment="1">
      <alignment horizontal="center" vertical="center"/>
    </xf>
    <xf numFmtId="0" fontId="13"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xf numFmtId="0" fontId="0" fillId="0" borderId="4" xfId="0" applyBorder="1" applyProtection="1"/>
    <xf numFmtId="0" fontId="0" fillId="0" borderId="0" xfId="0" applyProtection="1"/>
    <xf numFmtId="0" fontId="14" fillId="0" borderId="0" xfId="0" applyFont="1" applyAlignment="1" applyProtection="1">
      <alignment horizontal="left" vertical="center"/>
    </xf>
    <xf numFmtId="0" fontId="15" fillId="0" borderId="0" xfId="0" applyFont="1" applyAlignment="1">
      <alignment horizontal="left" vertical="center"/>
    </xf>
    <xf numFmtId="0" fontId="16"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3" fillId="0" borderId="0" xfId="0" applyFont="1" applyAlignment="1" applyProtection="1">
      <alignment horizontal="left" vertical="top"/>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0" fontId="2" fillId="0" borderId="0" xfId="0" applyFont="1" applyAlignment="1" applyProtection="1">
      <alignment horizontal="left" vertical="center" wrapText="1"/>
    </xf>
    <xf numFmtId="0" fontId="0" fillId="0" borderId="5" xfId="0" applyBorder="1" applyProtection="1"/>
    <xf numFmtId="0" fontId="0" fillId="0" borderId="0" xfId="0" applyFont="1" applyAlignment="1">
      <alignment vertical="center"/>
    </xf>
    <xf numFmtId="0" fontId="0" fillId="0" borderId="4" xfId="0" applyFont="1" applyBorder="1" applyAlignment="1" applyProtection="1">
      <alignment vertical="center"/>
    </xf>
    <xf numFmtId="0" fontId="0" fillId="0" borderId="0" xfId="0" applyFont="1" applyAlignment="1" applyProtection="1">
      <alignment vertical="center"/>
    </xf>
    <xf numFmtId="0" fontId="18" fillId="0" borderId="6" xfId="0" applyFont="1" applyBorder="1" applyAlignment="1" applyProtection="1">
      <alignment horizontal="left" vertical="center"/>
    </xf>
    <xf numFmtId="0" fontId="0" fillId="0" borderId="6" xfId="0" applyFont="1" applyBorder="1" applyAlignment="1" applyProtection="1">
      <alignment vertical="center"/>
    </xf>
    <xf numFmtId="0" fontId="0" fillId="0" borderId="4" xfId="0" applyFont="1" applyBorder="1" applyAlignment="1">
      <alignment vertical="center"/>
    </xf>
    <xf numFmtId="0" fontId="1" fillId="0" borderId="4" xfId="0" applyFont="1" applyBorder="1" applyAlignment="1" applyProtection="1">
      <alignment vertical="center"/>
    </xf>
    <xf numFmtId="0" fontId="1" fillId="0" borderId="0" xfId="0" applyFont="1" applyAlignment="1" applyProtection="1">
      <alignment vertical="center"/>
    </xf>
    <xf numFmtId="0" fontId="1" fillId="0" borderId="4" xfId="0" applyFont="1" applyBorder="1" applyAlignment="1">
      <alignment vertical="center"/>
    </xf>
    <xf numFmtId="0" fontId="0" fillId="3" borderId="0" xfId="0" applyFont="1" applyFill="1" applyAlignment="1" applyProtection="1">
      <alignment vertical="center"/>
    </xf>
    <xf numFmtId="0" fontId="4" fillId="3" borderId="7" xfId="0" applyFont="1" applyFill="1" applyBorder="1" applyAlignment="1" applyProtection="1">
      <alignment horizontal="left" vertical="center"/>
    </xf>
    <xf numFmtId="0" fontId="0" fillId="3" borderId="8" xfId="0" applyFont="1" applyFill="1" applyBorder="1" applyAlignment="1" applyProtection="1">
      <alignment vertical="center"/>
    </xf>
    <xf numFmtId="0" fontId="4" fillId="3" borderId="8" xfId="0" applyFont="1" applyFill="1" applyBorder="1" applyAlignment="1" applyProtection="1">
      <alignment horizontal="center" vertical="center"/>
    </xf>
    <xf numFmtId="0" fontId="0" fillId="0" borderId="10" xfId="0" applyFont="1" applyBorder="1" applyAlignment="1" applyProtection="1">
      <alignment vertical="center"/>
    </xf>
    <xf numFmtId="0" fontId="0" fillId="0" borderId="11"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2" fillId="0" borderId="4" xfId="0" applyFont="1" applyBorder="1" applyAlignment="1" applyProtection="1">
      <alignment vertical="center"/>
    </xf>
    <xf numFmtId="0" fontId="2" fillId="0" borderId="0" xfId="0" applyFont="1" applyAlignment="1" applyProtection="1">
      <alignment vertical="center"/>
    </xf>
    <xf numFmtId="0" fontId="2" fillId="0" borderId="4" xfId="0" applyFont="1" applyBorder="1" applyAlignment="1">
      <alignment vertical="center"/>
    </xf>
    <xf numFmtId="0" fontId="3" fillId="0" borderId="4"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4" xfId="0" applyFont="1" applyBorder="1" applyAlignment="1">
      <alignment vertical="center"/>
    </xf>
    <xf numFmtId="0" fontId="18" fillId="0" borderId="0" xfId="0" applyFont="1" applyAlignment="1" applyProtection="1">
      <alignment vertical="center"/>
    </xf>
    <xf numFmtId="165" fontId="2" fillId="0" borderId="0" xfId="0" applyNumberFormat="1" applyFont="1" applyAlignment="1" applyProtection="1">
      <alignment horizontal="left" vertical="center"/>
    </xf>
    <xf numFmtId="0" fontId="0" fillId="0" borderId="13" xfId="0" applyBorder="1" applyAlignment="1">
      <alignment vertical="center"/>
    </xf>
    <xf numFmtId="0" fontId="0" fillId="0" borderId="14" xfId="0" applyBorder="1" applyAlignment="1">
      <alignment vertical="center"/>
    </xf>
    <xf numFmtId="0" fontId="0" fillId="0" borderId="0" xfId="0" applyFont="1" applyBorder="1" applyAlignment="1">
      <alignment vertical="center"/>
    </xf>
    <xf numFmtId="0" fontId="0" fillId="0" borderId="16" xfId="0" applyFont="1" applyBorder="1" applyAlignment="1">
      <alignment vertical="center"/>
    </xf>
    <xf numFmtId="0" fontId="0" fillId="0" borderId="0" xfId="0" applyFont="1" applyBorder="1" applyAlignment="1" applyProtection="1">
      <alignment vertical="center"/>
    </xf>
    <xf numFmtId="0" fontId="0" fillId="0" borderId="16" xfId="0" applyFont="1" applyBorder="1" applyAlignment="1" applyProtection="1">
      <alignment vertical="center"/>
    </xf>
    <xf numFmtId="0" fontId="0" fillId="4" borderId="8" xfId="0" applyFont="1" applyFill="1" applyBorder="1" applyAlignment="1" applyProtection="1">
      <alignment vertical="center"/>
    </xf>
    <xf numFmtId="0" fontId="22" fillId="4" borderId="9" xfId="0" applyFont="1" applyFill="1" applyBorder="1" applyAlignment="1" applyProtection="1">
      <alignment horizontal="center" vertical="center"/>
    </xf>
    <xf numFmtId="0" fontId="23" fillId="0" borderId="17" xfId="0" applyFont="1" applyBorder="1" applyAlignment="1" applyProtection="1">
      <alignment horizontal="center" vertical="center" wrapText="1"/>
    </xf>
    <xf numFmtId="0" fontId="23" fillId="0" borderId="18" xfId="0" applyFont="1" applyBorder="1" applyAlignment="1" applyProtection="1">
      <alignment horizontal="center" vertical="center" wrapText="1"/>
    </xf>
    <xf numFmtId="0" fontId="23" fillId="0" borderId="19" xfId="0" applyFont="1" applyBorder="1" applyAlignment="1" applyProtection="1">
      <alignment horizontal="center" vertical="center" wrapText="1"/>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4" fillId="0" borderId="4" xfId="0" applyFont="1" applyBorder="1" applyAlignment="1" applyProtection="1">
      <alignment vertical="center"/>
    </xf>
    <xf numFmtId="0" fontId="24" fillId="0" borderId="0" xfId="0" applyFont="1" applyAlignment="1" applyProtection="1">
      <alignment horizontal="left" vertical="center"/>
    </xf>
    <xf numFmtId="0" fontId="24" fillId="0" borderId="0" xfId="0" applyFont="1" applyAlignment="1" applyProtection="1">
      <alignment vertical="center"/>
    </xf>
    <xf numFmtId="4" fontId="24"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4" xfId="0" applyFont="1" applyBorder="1" applyAlignment="1">
      <alignment vertical="center"/>
    </xf>
    <xf numFmtId="4" fontId="20" fillId="0" borderId="15" xfId="0" applyNumberFormat="1" applyFont="1" applyBorder="1" applyAlignment="1" applyProtection="1">
      <alignment vertical="center"/>
    </xf>
    <xf numFmtId="4" fontId="20" fillId="0" borderId="0" xfId="0" applyNumberFormat="1" applyFont="1" applyBorder="1" applyAlignment="1" applyProtection="1">
      <alignment vertical="center"/>
    </xf>
    <xf numFmtId="166" fontId="20" fillId="0" borderId="0" xfId="0" applyNumberFormat="1" applyFont="1" applyBorder="1" applyAlignment="1" applyProtection="1">
      <alignment vertical="center"/>
    </xf>
    <xf numFmtId="4" fontId="20" fillId="0" borderId="16" xfId="0" applyNumberFormat="1" applyFont="1" applyBorder="1" applyAlignment="1" applyProtection="1">
      <alignment vertical="center"/>
    </xf>
    <xf numFmtId="0" fontId="4" fillId="0" borderId="0" xfId="0" applyFont="1" applyAlignment="1">
      <alignment horizontal="left" vertical="center"/>
    </xf>
    <xf numFmtId="0" fontId="25" fillId="0" borderId="0" xfId="0" applyFont="1" applyAlignment="1">
      <alignment horizontal="left" vertical="center"/>
    </xf>
    <xf numFmtId="0" fontId="26" fillId="0" borderId="0" xfId="1" applyFont="1" applyAlignment="1">
      <alignment horizontal="center" vertical="center"/>
    </xf>
    <xf numFmtId="0" fontId="5" fillId="0" borderId="4" xfId="0" applyFont="1" applyBorder="1" applyAlignment="1" applyProtection="1">
      <alignment vertical="center"/>
    </xf>
    <xf numFmtId="0" fontId="27" fillId="0" borderId="0" xfId="0" applyFont="1" applyAlignment="1" applyProtection="1">
      <alignment vertical="center"/>
    </xf>
    <xf numFmtId="0" fontId="28" fillId="0" borderId="0" xfId="0" applyFont="1" applyAlignment="1" applyProtection="1">
      <alignment vertical="center"/>
    </xf>
    <xf numFmtId="0" fontId="3" fillId="0" borderId="0" xfId="0" applyFont="1" applyAlignment="1" applyProtection="1">
      <alignment horizontal="center" vertical="center"/>
    </xf>
    <xf numFmtId="0" fontId="5" fillId="0" borderId="4" xfId="0" applyFont="1" applyBorder="1" applyAlignment="1">
      <alignment vertical="center"/>
    </xf>
    <xf numFmtId="4" fontId="29" fillId="0" borderId="15" xfId="0" applyNumberFormat="1" applyFont="1" applyBorder="1" applyAlignment="1" applyProtection="1">
      <alignment vertical="center"/>
    </xf>
    <xf numFmtId="4" fontId="29" fillId="0" borderId="0" xfId="0" applyNumberFormat="1" applyFont="1" applyBorder="1" applyAlignment="1" applyProtection="1">
      <alignment vertical="center"/>
    </xf>
    <xf numFmtId="166" fontId="29" fillId="0" borderId="0" xfId="0" applyNumberFormat="1" applyFont="1" applyBorder="1" applyAlignment="1" applyProtection="1">
      <alignment vertical="center"/>
    </xf>
    <xf numFmtId="4" fontId="29" fillId="0" borderId="16" xfId="0" applyNumberFormat="1" applyFont="1" applyBorder="1" applyAlignment="1" applyProtection="1">
      <alignment vertical="center"/>
    </xf>
    <xf numFmtId="0" fontId="5" fillId="0" borderId="0" xfId="0" applyFont="1" applyAlignment="1">
      <alignment horizontal="left" vertical="center"/>
    </xf>
    <xf numFmtId="4" fontId="29" fillId="0" borderId="20" xfId="0" applyNumberFormat="1" applyFont="1" applyBorder="1" applyAlignment="1" applyProtection="1">
      <alignment vertical="center"/>
    </xf>
    <xf numFmtId="4" fontId="29" fillId="0" borderId="21" xfId="0" applyNumberFormat="1" applyFont="1" applyBorder="1" applyAlignment="1" applyProtection="1">
      <alignment vertical="center"/>
    </xf>
    <xf numFmtId="166" fontId="29" fillId="0" borderId="21" xfId="0" applyNumberFormat="1" applyFont="1" applyBorder="1" applyAlignment="1" applyProtection="1">
      <alignment vertical="center"/>
    </xf>
    <xf numFmtId="4" fontId="29" fillId="0" borderId="22" xfId="0" applyNumberFormat="1" applyFont="1" applyBorder="1" applyAlignment="1" applyProtection="1">
      <alignment vertical="center"/>
    </xf>
    <xf numFmtId="0" fontId="0" fillId="0" borderId="0" xfId="0" applyProtection="1">
      <protection locked="0"/>
    </xf>
    <xf numFmtId="0" fontId="30" fillId="0" borderId="0" xfId="0" applyFont="1" applyAlignment="1">
      <alignment horizontal="left" vertical="center"/>
    </xf>
    <xf numFmtId="0" fontId="0" fillId="0" borderId="2" xfId="0" applyBorder="1"/>
    <xf numFmtId="0" fontId="0" fillId="0" borderId="3" xfId="0" applyBorder="1"/>
    <xf numFmtId="0" fontId="0" fillId="0" borderId="3" xfId="0" applyBorder="1" applyProtection="1">
      <protection locked="0"/>
    </xf>
    <xf numFmtId="0" fontId="14" fillId="0" borderId="0" xfId="0" applyFont="1" applyAlignment="1">
      <alignment horizontal="left" vertical="center"/>
    </xf>
    <xf numFmtId="0" fontId="31" fillId="0" borderId="0" xfId="0" applyFont="1" applyAlignment="1">
      <alignment horizontal="left" vertical="center"/>
    </xf>
    <xf numFmtId="0" fontId="1" fillId="0" borderId="0" xfId="0" applyFont="1" applyAlignment="1">
      <alignment horizontal="left" vertical="center"/>
    </xf>
    <xf numFmtId="0" fontId="0" fillId="0" borderId="0" xfId="0" applyFont="1" applyAlignment="1" applyProtection="1">
      <alignment vertical="center"/>
      <protection locked="0"/>
    </xf>
    <xf numFmtId="0" fontId="0" fillId="0" borderId="4" xfId="0" applyBorder="1" applyAlignment="1">
      <alignment vertical="center"/>
    </xf>
    <xf numFmtId="0" fontId="2" fillId="0" borderId="0" xfId="0" applyFont="1" applyAlignment="1">
      <alignment horizontal="left" vertical="center"/>
    </xf>
    <xf numFmtId="0" fontId="1" fillId="0" borderId="0" xfId="0" applyFont="1" applyAlignment="1" applyProtection="1">
      <alignment horizontal="left" vertical="center"/>
      <protection locked="0"/>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4" xfId="0" applyFont="1" applyBorder="1" applyAlignment="1">
      <alignment vertical="center" wrapText="1"/>
    </xf>
    <xf numFmtId="0" fontId="0" fillId="0" borderId="0" xfId="0" applyFont="1" applyAlignment="1" applyProtection="1">
      <alignment vertical="center" wrapText="1"/>
      <protection locked="0"/>
    </xf>
    <xf numFmtId="0" fontId="0" fillId="0" borderId="4" xfId="0" applyBorder="1" applyAlignment="1">
      <alignment vertical="center" wrapText="1"/>
    </xf>
    <xf numFmtId="0" fontId="0" fillId="0" borderId="13" xfId="0" applyFont="1" applyBorder="1" applyAlignment="1">
      <alignment vertical="center"/>
    </xf>
    <xf numFmtId="0" fontId="0" fillId="0" borderId="13" xfId="0" applyFont="1" applyBorder="1" applyAlignment="1" applyProtection="1">
      <alignment vertical="center"/>
      <protection locked="0"/>
    </xf>
    <xf numFmtId="0" fontId="18" fillId="0" borderId="0" xfId="0" applyFont="1" applyAlignment="1">
      <alignment horizontal="left" vertical="center"/>
    </xf>
    <xf numFmtId="4" fontId="24" fillId="0" borderId="0" xfId="0" applyNumberFormat="1" applyFont="1" applyAlignment="1">
      <alignment vertical="center"/>
    </xf>
    <xf numFmtId="0" fontId="1" fillId="0" borderId="0" xfId="0" applyFont="1" applyAlignment="1">
      <alignment horizontal="right" vertical="center"/>
    </xf>
    <xf numFmtId="0" fontId="1" fillId="0" borderId="0" xfId="0" applyFont="1" applyAlignment="1" applyProtection="1">
      <alignment horizontal="right" vertical="center"/>
      <protection locked="0"/>
    </xf>
    <xf numFmtId="0" fontId="21"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pplyProtection="1">
      <alignment horizontal="right" vertical="center"/>
      <protection locked="0"/>
    </xf>
    <xf numFmtId="0" fontId="0" fillId="4" borderId="0" xfId="0" applyFont="1" applyFill="1" applyAlignment="1">
      <alignment vertical="center"/>
    </xf>
    <xf numFmtId="0" fontId="4" fillId="4" borderId="7" xfId="0" applyFont="1" applyFill="1" applyBorder="1" applyAlignment="1">
      <alignment horizontal="left" vertical="center"/>
    </xf>
    <xf numFmtId="0" fontId="0" fillId="4" borderId="8" xfId="0" applyFont="1" applyFill="1" applyBorder="1" applyAlignment="1">
      <alignment vertical="center"/>
    </xf>
    <xf numFmtId="0" fontId="4" fillId="4" borderId="8" xfId="0" applyFont="1" applyFill="1" applyBorder="1" applyAlignment="1">
      <alignment horizontal="right" vertical="center"/>
    </xf>
    <xf numFmtId="0" fontId="4" fillId="4" borderId="8" xfId="0" applyFont="1" applyFill="1" applyBorder="1" applyAlignment="1">
      <alignment horizontal="center" vertical="center"/>
    </xf>
    <xf numFmtId="0" fontId="0" fillId="4" borderId="8" xfId="0" applyFont="1" applyFill="1" applyBorder="1" applyAlignment="1" applyProtection="1">
      <alignment vertical="center"/>
      <protection locked="0"/>
    </xf>
    <xf numFmtId="4" fontId="4" fillId="4" borderId="8" xfId="0" applyNumberFormat="1" applyFont="1" applyFill="1" applyBorder="1" applyAlignment="1">
      <alignment vertical="center"/>
    </xf>
    <xf numFmtId="0" fontId="0" fillId="4" borderId="9" xfId="0" applyFont="1" applyFill="1" applyBorder="1" applyAlignment="1">
      <alignment vertical="center"/>
    </xf>
    <xf numFmtId="0" fontId="0" fillId="0" borderId="10" xfId="0" applyFont="1" applyBorder="1" applyAlignment="1">
      <alignment vertical="center"/>
    </xf>
    <xf numFmtId="0" fontId="0" fillId="0" borderId="11" xfId="0" applyFont="1" applyBorder="1" applyAlignment="1">
      <alignment vertical="center"/>
    </xf>
    <xf numFmtId="0" fontId="0" fillId="0" borderId="11" xfId="0" applyFont="1" applyBorder="1" applyAlignment="1" applyProtection="1">
      <alignment vertical="center"/>
      <protection locked="0"/>
    </xf>
    <xf numFmtId="0" fontId="0" fillId="0" borderId="2" xfId="0" applyFont="1" applyBorder="1" applyAlignment="1">
      <alignment vertical="center"/>
    </xf>
    <xf numFmtId="0" fontId="0" fillId="0" borderId="3" xfId="0" applyFont="1" applyBorder="1" applyAlignment="1">
      <alignment vertical="center"/>
    </xf>
    <xf numFmtId="0" fontId="0" fillId="0" borderId="3" xfId="0" applyFont="1" applyBorder="1" applyAlignment="1" applyProtection="1">
      <alignment vertical="center"/>
      <protection locked="0"/>
    </xf>
    <xf numFmtId="0" fontId="22" fillId="4" borderId="0" xfId="0" applyFont="1" applyFill="1" applyAlignment="1" applyProtection="1">
      <alignment horizontal="left" vertical="center"/>
    </xf>
    <xf numFmtId="0" fontId="0" fillId="4" borderId="0" xfId="0" applyFont="1" applyFill="1" applyAlignment="1" applyProtection="1">
      <alignment vertical="center"/>
    </xf>
    <xf numFmtId="0" fontId="0" fillId="4" borderId="0" xfId="0" applyFont="1" applyFill="1" applyAlignment="1" applyProtection="1">
      <alignment vertical="center"/>
      <protection locked="0"/>
    </xf>
    <xf numFmtId="0" fontId="22" fillId="4" borderId="0" xfId="0" applyFont="1" applyFill="1" applyAlignment="1" applyProtection="1">
      <alignment horizontal="right" vertical="center"/>
    </xf>
    <xf numFmtId="0" fontId="32" fillId="0" borderId="0" xfId="0" applyFont="1" applyAlignment="1" applyProtection="1">
      <alignment horizontal="left" vertical="center"/>
    </xf>
    <xf numFmtId="0" fontId="6" fillId="0" borderId="4" xfId="0" applyFont="1" applyBorder="1" applyAlignment="1" applyProtection="1">
      <alignment vertical="center"/>
    </xf>
    <xf numFmtId="0" fontId="6" fillId="0" borderId="0" xfId="0" applyFont="1" applyAlignment="1" applyProtection="1">
      <alignment vertical="center"/>
    </xf>
    <xf numFmtId="0" fontId="6" fillId="0" borderId="21" xfId="0" applyFont="1" applyBorder="1" applyAlignment="1" applyProtection="1">
      <alignment horizontal="left" vertical="center"/>
    </xf>
    <xf numFmtId="0" fontId="6" fillId="0" borderId="21" xfId="0" applyFont="1" applyBorder="1" applyAlignment="1" applyProtection="1">
      <alignment vertical="center"/>
    </xf>
    <xf numFmtId="0" fontId="6" fillId="0" borderId="21" xfId="0" applyFont="1" applyBorder="1" applyAlignment="1" applyProtection="1">
      <alignment vertical="center"/>
      <protection locked="0"/>
    </xf>
    <xf numFmtId="4" fontId="6" fillId="0" borderId="21" xfId="0" applyNumberFormat="1" applyFont="1" applyBorder="1" applyAlignment="1" applyProtection="1">
      <alignment vertical="center"/>
    </xf>
    <xf numFmtId="0" fontId="6" fillId="0" borderId="4" xfId="0" applyFont="1" applyBorder="1" applyAlignment="1">
      <alignment vertical="center"/>
    </xf>
    <xf numFmtId="0" fontId="7" fillId="0" borderId="4" xfId="0" applyFont="1" applyBorder="1" applyAlignment="1" applyProtection="1">
      <alignment vertical="center"/>
    </xf>
    <xf numFmtId="0" fontId="7" fillId="0" borderId="0" xfId="0" applyFont="1" applyAlignment="1" applyProtection="1">
      <alignment vertical="center"/>
    </xf>
    <xf numFmtId="0" fontId="7" fillId="0" borderId="21" xfId="0" applyFont="1" applyBorder="1" applyAlignment="1" applyProtection="1">
      <alignment horizontal="left" vertical="center"/>
    </xf>
    <xf numFmtId="0" fontId="7" fillId="0" borderId="21" xfId="0" applyFont="1" applyBorder="1" applyAlignment="1" applyProtection="1">
      <alignment vertical="center"/>
    </xf>
    <xf numFmtId="0" fontId="7" fillId="0" borderId="21" xfId="0" applyFont="1" applyBorder="1" applyAlignment="1" applyProtection="1">
      <alignment vertical="center"/>
      <protection locked="0"/>
    </xf>
    <xf numFmtId="4" fontId="7" fillId="0" borderId="21" xfId="0" applyNumberFormat="1" applyFont="1" applyBorder="1" applyAlignment="1" applyProtection="1">
      <alignment vertical="center"/>
    </xf>
    <xf numFmtId="0" fontId="7" fillId="0" borderId="4" xfId="0" applyFont="1" applyBorder="1" applyAlignment="1">
      <alignment vertical="center"/>
    </xf>
    <xf numFmtId="0" fontId="0" fillId="0" borderId="0" xfId="0" applyFont="1" applyAlignment="1">
      <alignment horizontal="center" vertical="center" wrapText="1"/>
    </xf>
    <xf numFmtId="0" fontId="0" fillId="0" borderId="4" xfId="0" applyFont="1" applyBorder="1" applyAlignment="1" applyProtection="1">
      <alignment horizontal="center" vertical="center" wrapText="1"/>
    </xf>
    <xf numFmtId="0" fontId="22" fillId="4" borderId="17" xfId="0" applyFont="1" applyFill="1" applyBorder="1" applyAlignment="1" applyProtection="1">
      <alignment horizontal="center" vertical="center" wrapText="1"/>
    </xf>
    <xf numFmtId="0" fontId="22" fillId="4" borderId="18" xfId="0" applyFont="1" applyFill="1" applyBorder="1" applyAlignment="1" applyProtection="1">
      <alignment horizontal="center" vertical="center" wrapText="1"/>
    </xf>
    <xf numFmtId="0" fontId="22" fillId="4" borderId="18" xfId="0" applyFont="1" applyFill="1" applyBorder="1" applyAlignment="1" applyProtection="1">
      <alignment horizontal="center" vertical="center" wrapText="1"/>
      <protection locked="0"/>
    </xf>
    <xf numFmtId="0" fontId="22" fillId="4" borderId="19" xfId="0" applyFont="1" applyFill="1" applyBorder="1" applyAlignment="1" applyProtection="1">
      <alignment horizontal="center" vertical="center" wrapText="1"/>
    </xf>
    <xf numFmtId="0" fontId="0" fillId="0" borderId="4" xfId="0" applyBorder="1" applyAlignment="1">
      <alignment horizontal="center" vertical="center" wrapText="1"/>
    </xf>
    <xf numFmtId="4" fontId="24" fillId="0" borderId="0" xfId="0" applyNumberFormat="1" applyFont="1" applyAlignment="1" applyProtection="1"/>
    <xf numFmtId="0" fontId="0" fillId="0" borderId="13" xfId="0" applyBorder="1" applyAlignment="1" applyProtection="1">
      <alignment vertical="center"/>
    </xf>
    <xf numFmtId="166" fontId="33" fillId="0" borderId="13" xfId="0" applyNumberFormat="1" applyFont="1" applyBorder="1" applyAlignment="1" applyProtection="1"/>
    <xf numFmtId="166" fontId="33" fillId="0" borderId="14" xfId="0" applyNumberFormat="1" applyFont="1" applyBorder="1" applyAlignment="1" applyProtection="1"/>
    <xf numFmtId="4" fontId="34" fillId="0" borderId="0" xfId="0" applyNumberFormat="1" applyFont="1" applyAlignment="1">
      <alignment vertical="center"/>
    </xf>
    <xf numFmtId="0" fontId="8" fillId="0" borderId="4"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4" xfId="0" applyFont="1" applyBorder="1" applyAlignment="1"/>
    <xf numFmtId="0" fontId="8" fillId="0" borderId="15"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6"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2" fillId="0" borderId="23" xfId="0" applyFont="1" applyBorder="1" applyAlignment="1" applyProtection="1">
      <alignment horizontal="center" vertical="center"/>
    </xf>
    <xf numFmtId="49" fontId="22" fillId="0" borderId="23" xfId="0" applyNumberFormat="1" applyFont="1" applyBorder="1" applyAlignment="1" applyProtection="1">
      <alignment horizontal="left" vertical="center" wrapText="1"/>
    </xf>
    <xf numFmtId="0" fontId="22" fillId="0" borderId="23" xfId="0" applyFont="1" applyBorder="1" applyAlignment="1" applyProtection="1">
      <alignment horizontal="left" vertical="center" wrapText="1"/>
    </xf>
    <xf numFmtId="0" fontId="22" fillId="0" borderId="23" xfId="0" applyFont="1" applyBorder="1" applyAlignment="1" applyProtection="1">
      <alignment horizontal="center" vertical="center" wrapText="1"/>
    </xf>
    <xf numFmtId="167" fontId="22" fillId="0" borderId="23" xfId="0" applyNumberFormat="1" applyFont="1" applyBorder="1" applyAlignment="1" applyProtection="1">
      <alignment vertical="center"/>
    </xf>
    <xf numFmtId="4" fontId="22" fillId="2" borderId="23" xfId="0" applyNumberFormat="1" applyFont="1" applyFill="1" applyBorder="1" applyAlignment="1" applyProtection="1">
      <alignment vertical="center"/>
      <protection locked="0"/>
    </xf>
    <xf numFmtId="4" fontId="22" fillId="0" borderId="23" xfId="0" applyNumberFormat="1" applyFont="1" applyBorder="1" applyAlignment="1" applyProtection="1">
      <alignment vertical="center"/>
    </xf>
    <xf numFmtId="0" fontId="23" fillId="2" borderId="15" xfId="0" applyFont="1" applyFill="1" applyBorder="1" applyAlignment="1" applyProtection="1">
      <alignment horizontal="left" vertical="center"/>
      <protection locked="0"/>
    </xf>
    <xf numFmtId="0" fontId="23" fillId="0" borderId="0" xfId="0" applyFont="1" applyBorder="1" applyAlignment="1" applyProtection="1">
      <alignment horizontal="center" vertical="center"/>
    </xf>
    <xf numFmtId="166" fontId="23" fillId="0" borderId="0" xfId="0" applyNumberFormat="1" applyFont="1" applyBorder="1" applyAlignment="1" applyProtection="1">
      <alignment vertical="center"/>
    </xf>
    <xf numFmtId="166" fontId="23" fillId="0" borderId="16" xfId="0" applyNumberFormat="1" applyFont="1" applyBorder="1" applyAlignment="1" applyProtection="1">
      <alignment vertical="center"/>
    </xf>
    <xf numFmtId="0" fontId="22" fillId="0" borderId="0" xfId="0" applyFont="1" applyAlignment="1">
      <alignment horizontal="left" vertical="center"/>
    </xf>
    <xf numFmtId="4" fontId="0" fillId="0" borderId="0" xfId="0" applyNumberFormat="1" applyFont="1" applyAlignment="1">
      <alignment vertical="center"/>
    </xf>
    <xf numFmtId="0" fontId="35" fillId="0" borderId="0" xfId="0" applyFont="1" applyAlignment="1" applyProtection="1">
      <alignment horizontal="left" vertical="center"/>
    </xf>
    <xf numFmtId="0" fontId="36" fillId="0" borderId="0" xfId="0" applyFont="1" applyAlignment="1" applyProtection="1">
      <alignment horizontal="left" vertical="center" wrapText="1"/>
    </xf>
    <xf numFmtId="0" fontId="0" fillId="0" borderId="15" xfId="0" applyFont="1" applyBorder="1" applyAlignment="1" applyProtection="1">
      <alignment vertical="center"/>
    </xf>
    <xf numFmtId="0" fontId="0" fillId="0" borderId="0" xfId="0" applyBorder="1" applyAlignment="1" applyProtection="1">
      <alignment vertical="center"/>
    </xf>
    <xf numFmtId="0" fontId="37" fillId="0" borderId="0" xfId="0" applyFont="1" applyAlignment="1" applyProtection="1">
      <alignment vertical="center" wrapText="1"/>
    </xf>
    <xf numFmtId="0" fontId="9" fillId="0" borderId="4"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4" xfId="0" applyFont="1" applyBorder="1" applyAlignment="1">
      <alignment vertical="center"/>
    </xf>
    <xf numFmtId="0" fontId="9" fillId="0" borderId="15" xfId="0" applyFont="1" applyBorder="1" applyAlignment="1" applyProtection="1">
      <alignment vertical="center"/>
    </xf>
    <xf numFmtId="0" fontId="9" fillId="0" borderId="0" xfId="0" applyFont="1" applyBorder="1" applyAlignment="1" applyProtection="1">
      <alignment vertical="center"/>
    </xf>
    <xf numFmtId="0" fontId="9" fillId="0" borderId="16" xfId="0" applyFont="1" applyBorder="1" applyAlignment="1" applyProtection="1">
      <alignment vertical="center"/>
    </xf>
    <xf numFmtId="0" fontId="9" fillId="0" borderId="0" xfId="0" applyFont="1" applyAlignment="1">
      <alignment horizontal="left" vertical="center"/>
    </xf>
    <xf numFmtId="0" fontId="10" fillId="0" borderId="4"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4" xfId="0" applyFont="1" applyBorder="1" applyAlignment="1">
      <alignment vertical="center"/>
    </xf>
    <xf numFmtId="0" fontId="10" fillId="0" borderId="15" xfId="0" applyFont="1" applyBorder="1" applyAlignment="1" applyProtection="1">
      <alignment vertical="center"/>
    </xf>
    <xf numFmtId="0" fontId="10" fillId="0" borderId="0" xfId="0" applyFont="1" applyBorder="1" applyAlignment="1" applyProtection="1">
      <alignment vertical="center"/>
    </xf>
    <xf numFmtId="0" fontId="10" fillId="0" borderId="16" xfId="0" applyFont="1" applyBorder="1" applyAlignment="1" applyProtection="1">
      <alignment vertical="center"/>
    </xf>
    <xf numFmtId="0" fontId="10" fillId="0" borderId="0" xfId="0" applyFont="1" applyAlignment="1">
      <alignment horizontal="left" vertical="center"/>
    </xf>
    <xf numFmtId="0" fontId="11" fillId="0" borderId="4"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0" fontId="11" fillId="0" borderId="0" xfId="0" applyFont="1" applyAlignment="1" applyProtection="1">
      <alignment vertical="center"/>
      <protection locked="0"/>
    </xf>
    <xf numFmtId="0" fontId="11" fillId="0" borderId="4" xfId="0" applyFont="1" applyBorder="1" applyAlignment="1">
      <alignment vertical="center"/>
    </xf>
    <xf numFmtId="0" fontId="11" fillId="0" borderId="15" xfId="0" applyFont="1" applyBorder="1" applyAlignment="1" applyProtection="1">
      <alignment vertical="center"/>
    </xf>
    <xf numFmtId="0" fontId="11" fillId="0" borderId="0" xfId="0" applyFont="1" applyBorder="1" applyAlignment="1" applyProtection="1">
      <alignment vertical="center"/>
    </xf>
    <xf numFmtId="0" fontId="11" fillId="0" borderId="16" xfId="0" applyFont="1" applyBorder="1" applyAlignment="1" applyProtection="1">
      <alignment vertical="center"/>
    </xf>
    <xf numFmtId="0" fontId="11" fillId="0" borderId="0" xfId="0" applyFont="1" applyAlignment="1">
      <alignment horizontal="left" vertical="center"/>
    </xf>
    <xf numFmtId="0" fontId="12" fillId="0" borderId="4" xfId="0" applyFont="1" applyBorder="1" applyAlignment="1" applyProtection="1">
      <alignment vertical="center"/>
    </xf>
    <xf numFmtId="0" fontId="12" fillId="0" borderId="0" xfId="0" applyFont="1" applyAlignment="1" applyProtection="1">
      <alignment vertical="center"/>
    </xf>
    <xf numFmtId="0" fontId="12" fillId="0" borderId="0" xfId="0" applyFont="1" applyAlignment="1" applyProtection="1">
      <alignment horizontal="left" vertical="center"/>
    </xf>
    <xf numFmtId="0" fontId="12" fillId="0" borderId="0" xfId="0" applyFont="1" applyAlignment="1" applyProtection="1">
      <alignment horizontal="left" vertical="center" wrapText="1"/>
    </xf>
    <xf numFmtId="167" fontId="12" fillId="0" borderId="0" xfId="0" applyNumberFormat="1" applyFont="1" applyAlignment="1" applyProtection="1">
      <alignment vertical="center"/>
    </xf>
    <xf numFmtId="0" fontId="12" fillId="0" borderId="0" xfId="0" applyFont="1" applyAlignment="1" applyProtection="1">
      <alignment vertical="center"/>
      <protection locked="0"/>
    </xf>
    <xf numFmtId="0" fontId="12" fillId="0" borderId="4" xfId="0" applyFont="1" applyBorder="1" applyAlignment="1">
      <alignment vertical="center"/>
    </xf>
    <xf numFmtId="0" fontId="12" fillId="0" borderId="15" xfId="0" applyFont="1" applyBorder="1" applyAlignment="1" applyProtection="1">
      <alignment vertical="center"/>
    </xf>
    <xf numFmtId="0" fontId="12" fillId="0" borderId="0" xfId="0" applyFont="1" applyBorder="1" applyAlignment="1" applyProtection="1">
      <alignment vertical="center"/>
    </xf>
    <xf numFmtId="0" fontId="12" fillId="0" borderId="16" xfId="0" applyFont="1" applyBorder="1" applyAlignment="1" applyProtection="1">
      <alignment vertical="center"/>
    </xf>
    <xf numFmtId="0" fontId="12" fillId="0" borderId="0" xfId="0" applyFont="1" applyAlignment="1">
      <alignment horizontal="left" vertical="center"/>
    </xf>
    <xf numFmtId="0" fontId="38" fillId="0" borderId="23" xfId="0" applyFont="1" applyBorder="1" applyAlignment="1" applyProtection="1">
      <alignment horizontal="center" vertical="center"/>
    </xf>
    <xf numFmtId="49" fontId="38" fillId="0" borderId="23" xfId="0" applyNumberFormat="1" applyFont="1" applyBorder="1" applyAlignment="1" applyProtection="1">
      <alignment horizontal="left" vertical="center" wrapText="1"/>
    </xf>
    <xf numFmtId="0" fontId="38" fillId="0" borderId="23" xfId="0" applyFont="1" applyBorder="1" applyAlignment="1" applyProtection="1">
      <alignment horizontal="left" vertical="center" wrapText="1"/>
    </xf>
    <xf numFmtId="0" fontId="38" fillId="0" borderId="23" xfId="0" applyFont="1" applyBorder="1" applyAlignment="1" applyProtection="1">
      <alignment horizontal="center" vertical="center" wrapText="1"/>
    </xf>
    <xf numFmtId="167" fontId="38" fillId="0" borderId="23" xfId="0" applyNumberFormat="1" applyFont="1" applyBorder="1" applyAlignment="1" applyProtection="1">
      <alignment vertical="center"/>
    </xf>
    <xf numFmtId="4" fontId="38" fillId="2" borderId="23" xfId="0" applyNumberFormat="1" applyFont="1" applyFill="1" applyBorder="1" applyAlignment="1" applyProtection="1">
      <alignment vertical="center"/>
      <protection locked="0"/>
    </xf>
    <xf numFmtId="4" fontId="38" fillId="0" borderId="23" xfId="0" applyNumberFormat="1" applyFont="1" applyBorder="1" applyAlignment="1" applyProtection="1">
      <alignment vertical="center"/>
    </xf>
    <xf numFmtId="0" fontId="39" fillId="0" borderId="4" xfId="0" applyFont="1" applyBorder="1" applyAlignment="1">
      <alignment vertical="center"/>
    </xf>
    <xf numFmtId="0" fontId="38" fillId="2" borderId="15" xfId="0" applyFont="1" applyFill="1" applyBorder="1" applyAlignment="1" applyProtection="1">
      <alignment horizontal="left" vertical="center"/>
      <protection locked="0"/>
    </xf>
    <xf numFmtId="0" fontId="38" fillId="0" borderId="0" xfId="0" applyFont="1" applyBorder="1" applyAlignment="1" applyProtection="1">
      <alignment horizontal="center" vertical="center"/>
    </xf>
    <xf numFmtId="0" fontId="0" fillId="0" borderId="20" xfId="0" applyFont="1" applyBorder="1" applyAlignment="1" applyProtection="1">
      <alignment vertical="center"/>
    </xf>
    <xf numFmtId="0" fontId="0" fillId="0" borderId="21" xfId="0" applyBorder="1" applyAlignment="1" applyProtection="1">
      <alignment vertical="center"/>
    </xf>
    <xf numFmtId="0" fontId="0" fillId="0" borderId="21" xfId="0" applyFont="1" applyBorder="1" applyAlignment="1" applyProtection="1">
      <alignment vertical="center"/>
    </xf>
    <xf numFmtId="0" fontId="0" fillId="0" borderId="22" xfId="0" applyFont="1" applyBorder="1" applyAlignment="1" applyProtection="1">
      <alignment vertical="center"/>
    </xf>
    <xf numFmtId="0" fontId="0" fillId="0" borderId="0" xfId="0" applyAlignment="1">
      <alignment vertical="top"/>
    </xf>
    <xf numFmtId="0" fontId="40" fillId="0" borderId="24" xfId="0" applyFont="1" applyBorder="1" applyAlignment="1">
      <alignment vertical="center" wrapText="1"/>
    </xf>
    <xf numFmtId="0" fontId="40" fillId="0" borderId="25" xfId="0" applyFont="1" applyBorder="1" applyAlignment="1">
      <alignment vertical="center" wrapText="1"/>
    </xf>
    <xf numFmtId="0" fontId="40" fillId="0" borderId="26" xfId="0" applyFont="1" applyBorder="1" applyAlignment="1">
      <alignment vertical="center" wrapText="1"/>
    </xf>
    <xf numFmtId="0" fontId="40" fillId="0" borderId="27" xfId="0" applyFont="1" applyBorder="1" applyAlignment="1">
      <alignment horizontal="center" vertical="center" wrapText="1"/>
    </xf>
    <xf numFmtId="0" fontId="40" fillId="0" borderId="28" xfId="0" applyFont="1" applyBorder="1" applyAlignment="1">
      <alignment horizontal="center" vertical="center" wrapText="1"/>
    </xf>
    <xf numFmtId="0" fontId="40" fillId="0" borderId="27" xfId="0" applyFont="1" applyBorder="1" applyAlignment="1">
      <alignment vertical="center" wrapText="1"/>
    </xf>
    <xf numFmtId="0" fontId="40" fillId="0" borderId="28" xfId="0" applyFont="1" applyBorder="1" applyAlignment="1">
      <alignment vertical="center" wrapText="1"/>
    </xf>
    <xf numFmtId="0" fontId="42" fillId="0" borderId="1" xfId="0" applyFont="1" applyBorder="1" applyAlignment="1">
      <alignment horizontal="left" vertical="center" wrapText="1"/>
    </xf>
    <xf numFmtId="0" fontId="43" fillId="0" borderId="1" xfId="0" applyFont="1" applyBorder="1" applyAlignment="1">
      <alignment horizontal="left" vertical="center" wrapText="1"/>
    </xf>
    <xf numFmtId="0" fontId="43" fillId="0" borderId="27" xfId="0" applyFont="1" applyBorder="1" applyAlignment="1">
      <alignment vertical="center" wrapText="1"/>
    </xf>
    <xf numFmtId="0" fontId="43" fillId="0" borderId="1" xfId="0" applyFont="1" applyBorder="1" applyAlignment="1">
      <alignment vertical="center" wrapText="1"/>
    </xf>
    <xf numFmtId="0" fontId="43" fillId="0" borderId="1" xfId="0" applyFont="1" applyBorder="1" applyAlignment="1">
      <alignment horizontal="left" vertical="center"/>
    </xf>
    <xf numFmtId="0" fontId="43" fillId="0" borderId="1" xfId="0" applyFont="1" applyBorder="1" applyAlignment="1">
      <alignment vertical="center"/>
    </xf>
    <xf numFmtId="49" fontId="43" fillId="0" borderId="1" xfId="0" applyNumberFormat="1" applyFont="1" applyBorder="1" applyAlignment="1">
      <alignment vertical="center" wrapText="1"/>
    </xf>
    <xf numFmtId="0" fontId="40" fillId="0" borderId="30" xfId="0" applyFont="1" applyBorder="1" applyAlignment="1">
      <alignment vertical="center" wrapText="1"/>
    </xf>
    <xf numFmtId="0" fontId="44" fillId="0" borderId="29" xfId="0" applyFont="1" applyBorder="1" applyAlignment="1">
      <alignment vertical="center" wrapText="1"/>
    </xf>
    <xf numFmtId="0" fontId="40" fillId="0" borderId="31" xfId="0" applyFont="1" applyBorder="1" applyAlignment="1">
      <alignment vertical="center" wrapText="1"/>
    </xf>
    <xf numFmtId="0" fontId="40" fillId="0" borderId="1" xfId="0" applyFont="1" applyBorder="1" applyAlignment="1">
      <alignment vertical="top"/>
    </xf>
    <xf numFmtId="0" fontId="40" fillId="0" borderId="0" xfId="0" applyFont="1" applyAlignment="1">
      <alignment vertical="top"/>
    </xf>
    <xf numFmtId="0" fontId="40" fillId="0" borderId="24" xfId="0" applyFont="1" applyBorder="1" applyAlignment="1">
      <alignment horizontal="left" vertical="center"/>
    </xf>
    <xf numFmtId="0" fontId="40" fillId="0" borderId="25" xfId="0" applyFont="1" applyBorder="1" applyAlignment="1">
      <alignment horizontal="left" vertical="center"/>
    </xf>
    <xf numFmtId="0" fontId="40" fillId="0" borderId="26" xfId="0" applyFont="1" applyBorder="1" applyAlignment="1">
      <alignment horizontal="left" vertical="center"/>
    </xf>
    <xf numFmtId="0" fontId="40" fillId="0" borderId="27" xfId="0" applyFont="1" applyBorder="1" applyAlignment="1">
      <alignment horizontal="left" vertical="center"/>
    </xf>
    <xf numFmtId="0" fontId="40" fillId="0" borderId="28" xfId="0" applyFont="1" applyBorder="1" applyAlignment="1">
      <alignment horizontal="left" vertical="center"/>
    </xf>
    <xf numFmtId="0" fontId="42" fillId="0" borderId="1" xfId="0" applyFont="1" applyBorder="1" applyAlignment="1">
      <alignment horizontal="left" vertical="center"/>
    </xf>
    <xf numFmtId="0" fontId="45" fillId="0" borderId="0" xfId="0" applyFont="1" applyAlignment="1">
      <alignment horizontal="left" vertical="center"/>
    </xf>
    <xf numFmtId="0" fontId="42" fillId="0" borderId="29" xfId="0" applyFont="1" applyBorder="1" applyAlignment="1">
      <alignment horizontal="left" vertical="center"/>
    </xf>
    <xf numFmtId="0" fontId="42" fillId="0" borderId="29" xfId="0" applyFont="1" applyBorder="1" applyAlignment="1">
      <alignment horizontal="center" vertical="center"/>
    </xf>
    <xf numFmtId="0" fontId="45" fillId="0" borderId="29" xfId="0" applyFont="1" applyBorder="1" applyAlignment="1">
      <alignment horizontal="left" vertical="center"/>
    </xf>
    <xf numFmtId="0" fontId="46" fillId="0" borderId="1" xfId="0" applyFont="1" applyBorder="1" applyAlignment="1">
      <alignment horizontal="left" vertical="center"/>
    </xf>
    <xf numFmtId="0" fontId="43" fillId="0" borderId="0" xfId="0" applyFont="1" applyAlignment="1">
      <alignment horizontal="left" vertical="center"/>
    </xf>
    <xf numFmtId="0" fontId="43" fillId="0" borderId="1" xfId="0" applyFont="1" applyBorder="1" applyAlignment="1">
      <alignment horizontal="center" vertical="center"/>
    </xf>
    <xf numFmtId="0" fontId="43" fillId="0" borderId="27" xfId="0" applyFont="1" applyBorder="1" applyAlignment="1">
      <alignment horizontal="left" vertical="center"/>
    </xf>
    <xf numFmtId="0" fontId="43" fillId="0" borderId="1" xfId="0" applyFont="1" applyFill="1" applyBorder="1" applyAlignment="1">
      <alignment horizontal="left" vertical="center"/>
    </xf>
    <xf numFmtId="0" fontId="43" fillId="0" borderId="1" xfId="0" applyFont="1" applyFill="1" applyBorder="1" applyAlignment="1">
      <alignment horizontal="center" vertical="center"/>
    </xf>
    <xf numFmtId="0" fontId="40" fillId="0" borderId="30" xfId="0" applyFont="1" applyBorder="1" applyAlignment="1">
      <alignment horizontal="left" vertical="center"/>
    </xf>
    <xf numFmtId="0" fontId="44" fillId="0" borderId="29" xfId="0" applyFont="1" applyBorder="1" applyAlignment="1">
      <alignment horizontal="left" vertical="center"/>
    </xf>
    <xf numFmtId="0" fontId="40" fillId="0" borderId="31" xfId="0" applyFont="1" applyBorder="1" applyAlignment="1">
      <alignment horizontal="left" vertical="center"/>
    </xf>
    <xf numFmtId="0" fontId="40" fillId="0" borderId="1" xfId="0" applyFont="1" applyBorder="1" applyAlignment="1">
      <alignment horizontal="left" vertical="center"/>
    </xf>
    <xf numFmtId="0" fontId="44" fillId="0" borderId="1" xfId="0" applyFont="1" applyBorder="1" applyAlignment="1">
      <alignment horizontal="left" vertical="center"/>
    </xf>
    <xf numFmtId="0" fontId="45" fillId="0" borderId="1" xfId="0" applyFont="1" applyBorder="1" applyAlignment="1">
      <alignment horizontal="left" vertical="center"/>
    </xf>
    <xf numFmtId="0" fontId="43" fillId="0" borderId="29" xfId="0" applyFont="1" applyBorder="1" applyAlignment="1">
      <alignment horizontal="left" vertical="center"/>
    </xf>
    <xf numFmtId="0" fontId="40" fillId="0" borderId="1" xfId="0" applyFont="1" applyBorder="1" applyAlignment="1">
      <alignment horizontal="left" vertical="center" wrapText="1"/>
    </xf>
    <xf numFmtId="0" fontId="43" fillId="0" borderId="1" xfId="0" applyFont="1" applyBorder="1" applyAlignment="1">
      <alignment horizontal="center" vertical="center" wrapText="1"/>
    </xf>
    <xf numFmtId="0" fontId="40" fillId="0" borderId="24" xfId="0" applyFont="1" applyBorder="1" applyAlignment="1">
      <alignment horizontal="left" vertical="center" wrapText="1"/>
    </xf>
    <xf numFmtId="0" fontId="40" fillId="0" borderId="25" xfId="0" applyFont="1" applyBorder="1" applyAlignment="1">
      <alignment horizontal="left" vertical="center" wrapText="1"/>
    </xf>
    <xf numFmtId="0" fontId="40" fillId="0" borderId="26" xfId="0" applyFont="1" applyBorder="1" applyAlignment="1">
      <alignment horizontal="left" vertical="center" wrapText="1"/>
    </xf>
    <xf numFmtId="0" fontId="40" fillId="0" borderId="27" xfId="0" applyFont="1" applyBorder="1" applyAlignment="1">
      <alignment horizontal="left" vertical="center" wrapText="1"/>
    </xf>
    <xf numFmtId="0" fontId="40" fillId="0" borderId="28" xfId="0" applyFont="1" applyBorder="1" applyAlignment="1">
      <alignment horizontal="left" vertical="center" wrapText="1"/>
    </xf>
    <xf numFmtId="0" fontId="45" fillId="0" borderId="27" xfId="0" applyFont="1" applyBorder="1" applyAlignment="1">
      <alignment horizontal="left" vertical="center" wrapText="1"/>
    </xf>
    <xf numFmtId="0" fontId="45" fillId="0" borderId="28" xfId="0" applyFont="1" applyBorder="1" applyAlignment="1">
      <alignment horizontal="left" vertical="center" wrapText="1"/>
    </xf>
    <xf numFmtId="0" fontId="43" fillId="0" borderId="27" xfId="0" applyFont="1" applyBorder="1" applyAlignment="1">
      <alignment horizontal="left" vertical="center" wrapText="1"/>
    </xf>
    <xf numFmtId="0" fontId="43" fillId="0" borderId="28" xfId="0" applyFont="1" applyBorder="1" applyAlignment="1">
      <alignment horizontal="left" vertical="center" wrapText="1"/>
    </xf>
    <xf numFmtId="0" fontId="43" fillId="0" borderId="28" xfId="0" applyFont="1" applyBorder="1" applyAlignment="1">
      <alignment horizontal="left" vertical="center"/>
    </xf>
    <xf numFmtId="0" fontId="43" fillId="0" borderId="30" xfId="0" applyFont="1" applyBorder="1" applyAlignment="1">
      <alignment horizontal="left" vertical="center" wrapText="1"/>
    </xf>
    <xf numFmtId="0" fontId="43" fillId="0" borderId="29" xfId="0" applyFont="1" applyBorder="1" applyAlignment="1">
      <alignment horizontal="left" vertical="center" wrapText="1"/>
    </xf>
    <xf numFmtId="0" fontId="43" fillId="0" borderId="31" xfId="0" applyFont="1" applyBorder="1" applyAlignment="1">
      <alignment horizontal="left" vertical="center" wrapText="1"/>
    </xf>
    <xf numFmtId="0" fontId="43" fillId="0" borderId="1" xfId="0" applyFont="1" applyBorder="1" applyAlignment="1">
      <alignment horizontal="left" vertical="top"/>
    </xf>
    <xf numFmtId="0" fontId="43" fillId="0" borderId="1" xfId="0" applyFont="1" applyBorder="1" applyAlignment="1">
      <alignment horizontal="center" vertical="top"/>
    </xf>
    <xf numFmtId="0" fontId="43" fillId="0" borderId="30" xfId="0" applyFont="1" applyBorder="1" applyAlignment="1">
      <alignment horizontal="left" vertical="center"/>
    </xf>
    <xf numFmtId="0" fontId="43" fillId="0" borderId="31" xfId="0" applyFont="1" applyBorder="1" applyAlignment="1">
      <alignment horizontal="left" vertical="center"/>
    </xf>
    <xf numFmtId="0" fontId="45" fillId="0" borderId="0" xfId="0" applyFont="1" applyAlignment="1">
      <alignment vertical="center"/>
    </xf>
    <xf numFmtId="0" fontId="42" fillId="0" borderId="1" xfId="0" applyFont="1" applyBorder="1" applyAlignment="1">
      <alignment vertical="center"/>
    </xf>
    <xf numFmtId="0" fontId="45" fillId="0" borderId="29" xfId="0" applyFont="1" applyBorder="1" applyAlignment="1">
      <alignment vertical="center"/>
    </xf>
    <xf numFmtId="0" fontId="42" fillId="0" borderId="29" xfId="0" applyFont="1" applyBorder="1" applyAlignment="1">
      <alignment vertical="center"/>
    </xf>
    <xf numFmtId="0" fontId="0" fillId="0" borderId="1" xfId="0" applyBorder="1" applyAlignment="1">
      <alignment vertical="top"/>
    </xf>
    <xf numFmtId="49" fontId="43" fillId="0" borderId="1" xfId="0" applyNumberFormat="1" applyFont="1" applyBorder="1" applyAlignment="1">
      <alignment horizontal="left" vertical="center"/>
    </xf>
    <xf numFmtId="0" fontId="0" fillId="0" borderId="29" xfId="0" applyBorder="1" applyAlignment="1">
      <alignment vertical="top"/>
    </xf>
    <xf numFmtId="0" fontId="42" fillId="0" borderId="29" xfId="0" applyFont="1" applyBorder="1" applyAlignment="1">
      <alignment horizontal="left"/>
    </xf>
    <xf numFmtId="0" fontId="45" fillId="0" borderId="29" xfId="0" applyFont="1" applyBorder="1" applyAlignment="1"/>
    <xf numFmtId="0" fontId="40" fillId="0" borderId="27" xfId="0" applyFont="1" applyBorder="1" applyAlignment="1">
      <alignment vertical="top"/>
    </xf>
    <xf numFmtId="0" fontId="40" fillId="0" borderId="28" xfId="0" applyFont="1" applyBorder="1" applyAlignment="1">
      <alignment vertical="top"/>
    </xf>
    <xf numFmtId="0" fontId="40" fillId="0" borderId="1" xfId="0" applyFont="1" applyBorder="1" applyAlignment="1">
      <alignment horizontal="center" vertical="center"/>
    </xf>
    <xf numFmtId="0" fontId="40" fillId="0" borderId="1" xfId="0" applyFont="1" applyBorder="1" applyAlignment="1">
      <alignment horizontal="left" vertical="top"/>
    </xf>
    <xf numFmtId="0" fontId="40" fillId="0" borderId="30" xfId="0" applyFont="1" applyBorder="1" applyAlignment="1">
      <alignment vertical="top"/>
    </xf>
    <xf numFmtId="0" fontId="40" fillId="0" borderId="29" xfId="0" applyFont="1" applyBorder="1" applyAlignment="1">
      <alignment vertical="top"/>
    </xf>
    <xf numFmtId="0" fontId="40" fillId="0" borderId="31" xfId="0" applyFont="1" applyBorder="1" applyAlignment="1">
      <alignment vertical="top"/>
    </xf>
    <xf numFmtId="4" fontId="24" fillId="0" borderId="0" xfId="0" applyNumberFormat="1" applyFont="1" applyAlignment="1" applyProtection="1">
      <alignment horizontal="right" vertical="center"/>
    </xf>
    <xf numFmtId="4" fontId="24" fillId="0" borderId="0" xfId="0" applyNumberFormat="1" applyFont="1" applyAlignment="1" applyProtection="1">
      <alignment vertical="center"/>
    </xf>
    <xf numFmtId="4" fontId="28" fillId="0" borderId="0" xfId="0" applyNumberFormat="1" applyFont="1" applyAlignment="1" applyProtection="1">
      <alignment vertical="center"/>
    </xf>
    <xf numFmtId="0" fontId="28" fillId="0" borderId="0" xfId="0" applyFont="1" applyAlignment="1" applyProtection="1">
      <alignment vertical="center"/>
    </xf>
    <xf numFmtId="0" fontId="27" fillId="0" borderId="0" xfId="0" applyFont="1" applyAlignment="1" applyProtection="1">
      <alignment horizontal="left" vertical="center" wrapText="1"/>
    </xf>
    <xf numFmtId="164" fontId="1" fillId="0" borderId="0" xfId="0" applyNumberFormat="1" applyFont="1" applyAlignment="1" applyProtection="1">
      <alignment horizontal="left" vertical="center"/>
    </xf>
    <xf numFmtId="0" fontId="1" fillId="0" borderId="0" xfId="0" applyFont="1" applyAlignment="1" applyProtection="1">
      <alignment vertical="center"/>
    </xf>
    <xf numFmtId="0" fontId="22" fillId="4" borderId="7" xfId="0" applyFont="1" applyFill="1" applyBorder="1" applyAlignment="1" applyProtection="1">
      <alignment horizontal="center" vertical="center"/>
    </xf>
    <xf numFmtId="0" fontId="22" fillId="4" borderId="8" xfId="0" applyFont="1" applyFill="1" applyBorder="1" applyAlignment="1" applyProtection="1">
      <alignment horizontal="left" vertical="center"/>
    </xf>
    <xf numFmtId="0" fontId="22" fillId="4" borderId="8" xfId="0" applyFont="1" applyFill="1" applyBorder="1" applyAlignment="1" applyProtection="1">
      <alignment horizontal="center" vertical="center"/>
    </xf>
    <xf numFmtId="0" fontId="22" fillId="4" borderId="8" xfId="0" applyFont="1" applyFill="1" applyBorder="1" applyAlignment="1" applyProtection="1">
      <alignment horizontal="right" vertical="center"/>
    </xf>
    <xf numFmtId="0" fontId="20" fillId="0" borderId="12" xfId="0" applyFont="1" applyBorder="1" applyAlignment="1">
      <alignment horizontal="center" vertical="center"/>
    </xf>
    <xf numFmtId="0" fontId="20" fillId="0" borderId="13" xfId="0" applyFont="1" applyBorder="1" applyAlignment="1">
      <alignment horizontal="left" vertical="center"/>
    </xf>
    <xf numFmtId="0" fontId="21" fillId="0" borderId="15" xfId="0" applyFont="1" applyBorder="1" applyAlignment="1">
      <alignment horizontal="left" vertical="center"/>
    </xf>
    <xf numFmtId="0" fontId="21" fillId="0" borderId="0" xfId="0" applyFont="1" applyBorder="1" applyAlignment="1">
      <alignment horizontal="left" vertical="center"/>
    </xf>
    <xf numFmtId="0" fontId="21" fillId="0" borderId="15" xfId="0" applyFont="1" applyBorder="1" applyAlignment="1" applyProtection="1">
      <alignment horizontal="left" vertical="center"/>
    </xf>
    <xf numFmtId="0" fontId="21" fillId="0" borderId="0" xfId="0" applyFont="1" applyBorder="1" applyAlignment="1" applyProtection="1">
      <alignment horizontal="left" vertical="center"/>
    </xf>
    <xf numFmtId="0" fontId="2" fillId="0" borderId="0" xfId="0" applyFont="1" applyAlignment="1" applyProtection="1">
      <alignment vertical="center" wrapText="1"/>
    </xf>
    <xf numFmtId="0" fontId="2" fillId="0" borderId="0" xfId="0" applyFont="1" applyAlignment="1" applyProtection="1">
      <alignment vertical="center"/>
    </xf>
    <xf numFmtId="0" fontId="3" fillId="0" borderId="0" xfId="0" applyFont="1" applyAlignment="1" applyProtection="1">
      <alignment horizontal="left" vertical="center" wrapText="1"/>
    </xf>
    <xf numFmtId="0" fontId="3" fillId="0" borderId="0" xfId="0" applyFont="1" applyAlignment="1" applyProtection="1">
      <alignment vertical="center"/>
    </xf>
    <xf numFmtId="165" fontId="2" fillId="0" borderId="0" xfId="0" applyNumberFormat="1" applyFont="1" applyAlignment="1" applyProtection="1">
      <alignment horizontal="left" vertical="center"/>
    </xf>
    <xf numFmtId="4" fontId="19" fillId="0" borderId="0" xfId="0" applyNumberFormat="1" applyFont="1" applyAlignment="1" applyProtection="1">
      <alignment vertical="center"/>
    </xf>
    <xf numFmtId="0" fontId="4" fillId="3" borderId="8" xfId="0" applyFont="1" applyFill="1" applyBorder="1" applyAlignment="1" applyProtection="1">
      <alignment horizontal="left" vertical="center"/>
    </xf>
    <xf numFmtId="0" fontId="0" fillId="3" borderId="8" xfId="0" applyFont="1" applyFill="1" applyBorder="1" applyAlignment="1" applyProtection="1">
      <alignment vertical="center"/>
    </xf>
    <xf numFmtId="4" fontId="4" fillId="3" borderId="8" xfId="0" applyNumberFormat="1" applyFont="1" applyFill="1" applyBorder="1" applyAlignment="1" applyProtection="1">
      <alignment vertical="center"/>
    </xf>
    <xf numFmtId="0" fontId="0" fillId="3" borderId="9" xfId="0" applyFont="1" applyFill="1" applyBorder="1" applyAlignment="1" applyProtection="1">
      <alignment vertical="center"/>
    </xf>
    <xf numFmtId="0" fontId="0" fillId="0" borderId="0" xfId="0"/>
    <xf numFmtId="0" fontId="2" fillId="0" borderId="0" xfId="0" applyFont="1" applyAlignment="1" applyProtection="1">
      <alignment horizontal="left" vertical="center"/>
    </xf>
    <xf numFmtId="0" fontId="0" fillId="0" borderId="0" xfId="0" applyProtection="1"/>
    <xf numFmtId="0" fontId="3" fillId="0" borderId="0" xfId="0" applyFont="1" applyAlignment="1" applyProtection="1">
      <alignment horizontal="left" vertical="top" wrapText="1"/>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1" fillId="0" borderId="0" xfId="0" applyFont="1" applyAlignment="1" applyProtection="1">
      <alignment horizontal="right" vertical="center"/>
    </xf>
    <xf numFmtId="0" fontId="17" fillId="0" borderId="0" xfId="0" applyFont="1" applyAlignment="1">
      <alignment horizontal="left" vertical="top" wrapText="1"/>
    </xf>
    <xf numFmtId="0" fontId="17" fillId="0" borderId="0" xfId="0" applyFont="1" applyAlignment="1">
      <alignment horizontal="left" vertical="center"/>
    </xf>
    <xf numFmtId="0" fontId="19" fillId="0" borderId="0" xfId="0" applyFont="1" applyAlignment="1">
      <alignment horizontal="left" vertical="center"/>
    </xf>
    <xf numFmtId="4" fontId="18" fillId="0" borderId="6" xfId="0" applyNumberFormat="1" applyFont="1" applyBorder="1" applyAlignment="1" applyProtection="1">
      <alignment vertical="center"/>
    </xf>
    <xf numFmtId="0" fontId="0" fillId="0" borderId="6" xfId="0" applyFont="1" applyBorder="1" applyAlignment="1" applyProtection="1">
      <alignment vertical="center"/>
    </xf>
    <xf numFmtId="0" fontId="0" fillId="0" borderId="0" xfId="0" applyFont="1" applyAlignment="1" applyProtection="1">
      <alignment vertical="center"/>
    </xf>
    <xf numFmtId="0" fontId="1" fillId="0" borderId="0" xfId="0" applyFont="1" applyAlignment="1" applyProtection="1">
      <alignment horizontal="left" vertical="center" wrapText="1"/>
    </xf>
    <xf numFmtId="0" fontId="1" fillId="0" borderId="0" xfId="0" applyFont="1" applyAlignment="1" applyProtection="1">
      <alignment horizontal="left" vertical="center"/>
    </xf>
    <xf numFmtId="0" fontId="1" fillId="0" borderId="0" xfId="0" applyFont="1" applyAlignment="1">
      <alignment horizontal="left" vertical="center" wrapText="1"/>
    </xf>
    <xf numFmtId="0" fontId="1" fillId="0" borderId="0" xfId="0" applyFont="1" applyAlignment="1">
      <alignment horizontal="left" vertical="center"/>
    </xf>
    <xf numFmtId="0" fontId="3" fillId="0" borderId="0" xfId="0" applyFont="1" applyAlignment="1">
      <alignment horizontal="left" vertical="center" wrapText="1"/>
    </xf>
    <xf numFmtId="0" fontId="0" fillId="0" borderId="0" xfId="0" applyFont="1" applyAlignment="1">
      <alignment vertical="center"/>
    </xf>
    <xf numFmtId="0" fontId="2" fillId="2" borderId="0" xfId="0" applyFont="1" applyFill="1" applyAlignment="1" applyProtection="1">
      <alignment horizontal="left" vertical="center"/>
      <protection locked="0"/>
    </xf>
    <xf numFmtId="0" fontId="2" fillId="0" borderId="0" xfId="0" applyFont="1" applyAlignment="1">
      <alignment horizontal="left" vertical="center"/>
    </xf>
    <xf numFmtId="0" fontId="2" fillId="0" borderId="0" xfId="0" applyFont="1" applyAlignment="1">
      <alignment horizontal="left" vertical="center" wrapText="1"/>
    </xf>
    <xf numFmtId="0" fontId="41" fillId="0" borderId="1" xfId="0" applyFont="1" applyBorder="1" applyAlignment="1">
      <alignment horizontal="center" vertical="center" wrapText="1"/>
    </xf>
    <xf numFmtId="0" fontId="43" fillId="0" borderId="1" xfId="0" applyFont="1" applyBorder="1" applyAlignment="1">
      <alignment horizontal="left" vertical="center" wrapText="1"/>
    </xf>
    <xf numFmtId="0" fontId="42" fillId="0" borderId="29" xfId="0" applyFont="1" applyBorder="1" applyAlignment="1">
      <alignment horizontal="left" wrapText="1"/>
    </xf>
    <xf numFmtId="49" fontId="43" fillId="0" borderId="1" xfId="0" applyNumberFormat="1" applyFont="1" applyBorder="1" applyAlignment="1">
      <alignment horizontal="left" vertical="center" wrapText="1"/>
    </xf>
    <xf numFmtId="0" fontId="41" fillId="0" borderId="1" xfId="0" applyFont="1" applyBorder="1" applyAlignment="1">
      <alignment horizontal="center" vertical="center"/>
    </xf>
    <xf numFmtId="0" fontId="42" fillId="0" borderId="29" xfId="0" applyFont="1" applyBorder="1" applyAlignment="1">
      <alignment horizontal="left"/>
    </xf>
    <xf numFmtId="0" fontId="43" fillId="0" borderId="1" xfId="0" applyFont="1" applyBorder="1" applyAlignment="1">
      <alignment horizontal="left" vertical="center"/>
    </xf>
    <xf numFmtId="0" fontId="43" fillId="0" borderId="1" xfId="0" applyFont="1" applyBorder="1" applyAlignment="1">
      <alignment horizontal="left" vertical="top"/>
    </xf>
  </cellXfs>
  <cellStyles count="2">
    <cellStyle name="Hypertextový odkaz" xfId="1" builtinId="8"/>
    <cellStyle name="Normální" xfId="0" builtinId="0" customBuiltin="1"/>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0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1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2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CM58"/>
  <sheetViews>
    <sheetView showGridLines="0" tabSelected="1" workbookViewId="0"/>
  </sheetViews>
  <sheetFormatPr defaultRowHeight="11.25"/>
  <cols>
    <col min="1" max="1" width="8.33203125" style="1" customWidth="1"/>
    <col min="2" max="2" width="1.6640625" style="1" customWidth="1"/>
    <col min="3" max="3" width="4.1640625" style="1" customWidth="1"/>
    <col min="4" max="33" width="2.6640625" style="1" customWidth="1"/>
    <col min="34" max="34" width="3.33203125" style="1" customWidth="1"/>
    <col min="35" max="35" width="31.6640625" style="1" customWidth="1"/>
    <col min="36" max="37" width="2.5" style="1" customWidth="1"/>
    <col min="38" max="38" width="8.33203125" style="1" customWidth="1"/>
    <col min="39" max="39" width="3.33203125" style="1" customWidth="1"/>
    <col min="40" max="40" width="13.33203125" style="1" customWidth="1"/>
    <col min="41" max="41" width="7.5" style="1" customWidth="1"/>
    <col min="42" max="42" width="4.1640625" style="1" customWidth="1"/>
    <col min="43" max="43" width="15.6640625" style="1" customWidth="1"/>
    <col min="44" max="44" width="13.6640625" style="1" customWidth="1"/>
    <col min="45" max="47" width="25.83203125" style="1" hidden="1" customWidth="1"/>
    <col min="48" max="49" width="21.6640625" style="1" hidden="1" customWidth="1"/>
    <col min="50" max="51" width="25" style="1" hidden="1" customWidth="1"/>
    <col min="52" max="52" width="21.6640625" style="1" hidden="1" customWidth="1"/>
    <col min="53" max="53" width="19.1640625" style="1" hidden="1" customWidth="1"/>
    <col min="54" max="54" width="25" style="1" hidden="1" customWidth="1"/>
    <col min="55" max="55" width="21.6640625" style="1" hidden="1" customWidth="1"/>
    <col min="56" max="56" width="19.1640625" style="1" hidden="1" customWidth="1"/>
    <col min="57" max="57" width="66.5" style="1" customWidth="1"/>
    <col min="71" max="91" width="9.33203125" style="1" hidden="1"/>
  </cols>
  <sheetData>
    <row r="1" spans="1:74">
      <c r="A1" s="18" t="s">
        <v>0</v>
      </c>
      <c r="AZ1" s="18" t="s">
        <v>1</v>
      </c>
      <c r="BA1" s="18" t="s">
        <v>2</v>
      </c>
      <c r="BB1" s="18" t="s">
        <v>3</v>
      </c>
      <c r="BT1" s="18" t="s">
        <v>4</v>
      </c>
      <c r="BU1" s="18" t="s">
        <v>4</v>
      </c>
      <c r="BV1" s="18" t="s">
        <v>5</v>
      </c>
    </row>
    <row r="2" spans="1:74" s="1" customFormat="1" ht="36.950000000000003" customHeight="1">
      <c r="AR2" s="370"/>
      <c r="AS2" s="370"/>
      <c r="AT2" s="370"/>
      <c r="AU2" s="370"/>
      <c r="AV2" s="370"/>
      <c r="AW2" s="370"/>
      <c r="AX2" s="370"/>
      <c r="AY2" s="370"/>
      <c r="AZ2" s="370"/>
      <c r="BA2" s="370"/>
      <c r="BB2" s="370"/>
      <c r="BC2" s="370"/>
      <c r="BD2" s="370"/>
      <c r="BE2" s="370"/>
      <c r="BS2" s="19" t="s">
        <v>6</v>
      </c>
      <c r="BT2" s="19" t="s">
        <v>7</v>
      </c>
    </row>
    <row r="3" spans="1:74" s="1" customFormat="1" ht="6.95" customHeight="1">
      <c r="B3" s="20"/>
      <c r="C3" s="21"/>
      <c r="D3" s="21"/>
      <c r="E3" s="21"/>
      <c r="F3" s="21"/>
      <c r="G3" s="21"/>
      <c r="H3" s="21"/>
      <c r="I3" s="21"/>
      <c r="J3" s="21"/>
      <c r="K3" s="21"/>
      <c r="L3" s="21"/>
      <c r="M3" s="21"/>
      <c r="N3" s="21"/>
      <c r="O3" s="21"/>
      <c r="P3" s="21"/>
      <c r="Q3" s="21"/>
      <c r="R3" s="21"/>
      <c r="S3" s="21"/>
      <c r="T3" s="21"/>
      <c r="U3" s="21"/>
      <c r="V3" s="21"/>
      <c r="W3" s="21"/>
      <c r="X3" s="21"/>
      <c r="Y3" s="21"/>
      <c r="Z3" s="21"/>
      <c r="AA3" s="21"/>
      <c r="AB3" s="21"/>
      <c r="AC3" s="21"/>
      <c r="AD3" s="21"/>
      <c r="AE3" s="21"/>
      <c r="AF3" s="21"/>
      <c r="AG3" s="21"/>
      <c r="AH3" s="21"/>
      <c r="AI3" s="21"/>
      <c r="AJ3" s="21"/>
      <c r="AK3" s="21"/>
      <c r="AL3" s="21"/>
      <c r="AM3" s="21"/>
      <c r="AN3" s="21"/>
      <c r="AO3" s="21"/>
      <c r="AP3" s="21"/>
      <c r="AQ3" s="21"/>
      <c r="AR3" s="22"/>
      <c r="BS3" s="19" t="s">
        <v>6</v>
      </c>
      <c r="BT3" s="19" t="s">
        <v>8</v>
      </c>
    </row>
    <row r="4" spans="1:74" s="1" customFormat="1" ht="24.95" customHeight="1">
      <c r="B4" s="23"/>
      <c r="C4" s="24"/>
      <c r="D4" s="25" t="s">
        <v>9</v>
      </c>
      <c r="E4" s="24"/>
      <c r="F4" s="24"/>
      <c r="G4" s="24"/>
      <c r="H4" s="24"/>
      <c r="I4" s="24"/>
      <c r="J4" s="24"/>
      <c r="K4" s="24"/>
      <c r="L4" s="24"/>
      <c r="M4" s="24"/>
      <c r="N4" s="24"/>
      <c r="O4" s="24"/>
      <c r="P4" s="24"/>
      <c r="Q4" s="24"/>
      <c r="R4" s="24"/>
      <c r="S4" s="24"/>
      <c r="T4" s="24"/>
      <c r="U4" s="24"/>
      <c r="V4" s="24"/>
      <c r="W4" s="24"/>
      <c r="X4" s="24"/>
      <c r="Y4" s="24"/>
      <c r="Z4" s="24"/>
      <c r="AA4" s="24"/>
      <c r="AB4" s="24"/>
      <c r="AC4" s="24"/>
      <c r="AD4" s="24"/>
      <c r="AE4" s="24"/>
      <c r="AF4" s="24"/>
      <c r="AG4" s="24"/>
      <c r="AH4" s="24"/>
      <c r="AI4" s="24"/>
      <c r="AJ4" s="24"/>
      <c r="AK4" s="24"/>
      <c r="AL4" s="24"/>
      <c r="AM4" s="24"/>
      <c r="AN4" s="24"/>
      <c r="AO4" s="24"/>
      <c r="AP4" s="24"/>
      <c r="AQ4" s="24"/>
      <c r="AR4" s="22"/>
      <c r="AS4" s="26" t="s">
        <v>10</v>
      </c>
      <c r="BE4" s="27" t="s">
        <v>11</v>
      </c>
      <c r="BS4" s="19" t="s">
        <v>12</v>
      </c>
    </row>
    <row r="5" spans="1:74" s="1" customFormat="1" ht="12" customHeight="1">
      <c r="B5" s="23"/>
      <c r="C5" s="24"/>
      <c r="D5" s="28" t="s">
        <v>13</v>
      </c>
      <c r="E5" s="24"/>
      <c r="F5" s="24"/>
      <c r="G5" s="24"/>
      <c r="H5" s="24"/>
      <c r="I5" s="24"/>
      <c r="J5" s="24"/>
      <c r="K5" s="371" t="s">
        <v>14</v>
      </c>
      <c r="L5" s="372"/>
      <c r="M5" s="372"/>
      <c r="N5" s="372"/>
      <c r="O5" s="372"/>
      <c r="P5" s="372"/>
      <c r="Q5" s="372"/>
      <c r="R5" s="372"/>
      <c r="S5" s="372"/>
      <c r="T5" s="372"/>
      <c r="U5" s="372"/>
      <c r="V5" s="372"/>
      <c r="W5" s="372"/>
      <c r="X5" s="372"/>
      <c r="Y5" s="372"/>
      <c r="Z5" s="372"/>
      <c r="AA5" s="372"/>
      <c r="AB5" s="372"/>
      <c r="AC5" s="372"/>
      <c r="AD5" s="372"/>
      <c r="AE5" s="372"/>
      <c r="AF5" s="372"/>
      <c r="AG5" s="372"/>
      <c r="AH5" s="372"/>
      <c r="AI5" s="372"/>
      <c r="AJ5" s="372"/>
      <c r="AK5" s="372"/>
      <c r="AL5" s="372"/>
      <c r="AM5" s="372"/>
      <c r="AN5" s="372"/>
      <c r="AO5" s="372"/>
      <c r="AP5" s="24"/>
      <c r="AQ5" s="24"/>
      <c r="AR5" s="22"/>
      <c r="BE5" s="378" t="s">
        <v>15</v>
      </c>
      <c r="BS5" s="19" t="s">
        <v>6</v>
      </c>
    </row>
    <row r="6" spans="1:74" s="1" customFormat="1" ht="36.950000000000003" customHeight="1">
      <c r="B6" s="23"/>
      <c r="C6" s="24"/>
      <c r="D6" s="30" t="s">
        <v>16</v>
      </c>
      <c r="E6" s="24"/>
      <c r="F6" s="24"/>
      <c r="G6" s="24"/>
      <c r="H6" s="24"/>
      <c r="I6" s="24"/>
      <c r="J6" s="24"/>
      <c r="K6" s="373" t="s">
        <v>17</v>
      </c>
      <c r="L6" s="372"/>
      <c r="M6" s="372"/>
      <c r="N6" s="372"/>
      <c r="O6" s="372"/>
      <c r="P6" s="372"/>
      <c r="Q6" s="372"/>
      <c r="R6" s="372"/>
      <c r="S6" s="372"/>
      <c r="T6" s="372"/>
      <c r="U6" s="372"/>
      <c r="V6" s="372"/>
      <c r="W6" s="372"/>
      <c r="X6" s="372"/>
      <c r="Y6" s="372"/>
      <c r="Z6" s="372"/>
      <c r="AA6" s="372"/>
      <c r="AB6" s="372"/>
      <c r="AC6" s="372"/>
      <c r="AD6" s="372"/>
      <c r="AE6" s="372"/>
      <c r="AF6" s="372"/>
      <c r="AG6" s="372"/>
      <c r="AH6" s="372"/>
      <c r="AI6" s="372"/>
      <c r="AJ6" s="372"/>
      <c r="AK6" s="372"/>
      <c r="AL6" s="372"/>
      <c r="AM6" s="372"/>
      <c r="AN6" s="372"/>
      <c r="AO6" s="372"/>
      <c r="AP6" s="24"/>
      <c r="AQ6" s="24"/>
      <c r="AR6" s="22"/>
      <c r="BE6" s="379"/>
      <c r="BS6" s="19" t="s">
        <v>6</v>
      </c>
    </row>
    <row r="7" spans="1:74" s="1" customFormat="1" ht="12" customHeight="1">
      <c r="B7" s="23"/>
      <c r="C7" s="24"/>
      <c r="D7" s="31" t="s">
        <v>18</v>
      </c>
      <c r="E7" s="24"/>
      <c r="F7" s="24"/>
      <c r="G7" s="24"/>
      <c r="H7" s="24"/>
      <c r="I7" s="24"/>
      <c r="J7" s="24"/>
      <c r="K7" s="29" t="s">
        <v>19</v>
      </c>
      <c r="L7" s="24"/>
      <c r="M7" s="24"/>
      <c r="N7" s="24"/>
      <c r="O7" s="24"/>
      <c r="P7" s="24"/>
      <c r="Q7" s="24"/>
      <c r="R7" s="24"/>
      <c r="S7" s="24"/>
      <c r="T7" s="24"/>
      <c r="U7" s="24"/>
      <c r="V7" s="24"/>
      <c r="W7" s="24"/>
      <c r="X7" s="24"/>
      <c r="Y7" s="24"/>
      <c r="Z7" s="24"/>
      <c r="AA7" s="24"/>
      <c r="AB7" s="24"/>
      <c r="AC7" s="24"/>
      <c r="AD7" s="24"/>
      <c r="AE7" s="24"/>
      <c r="AF7" s="24"/>
      <c r="AG7" s="24"/>
      <c r="AH7" s="24"/>
      <c r="AI7" s="24"/>
      <c r="AJ7" s="24"/>
      <c r="AK7" s="31" t="s">
        <v>20</v>
      </c>
      <c r="AL7" s="24"/>
      <c r="AM7" s="24"/>
      <c r="AN7" s="29" t="s">
        <v>19</v>
      </c>
      <c r="AO7" s="24"/>
      <c r="AP7" s="24"/>
      <c r="AQ7" s="24"/>
      <c r="AR7" s="22"/>
      <c r="BE7" s="379"/>
      <c r="BS7" s="19" t="s">
        <v>6</v>
      </c>
    </row>
    <row r="8" spans="1:74" s="1" customFormat="1" ht="12" customHeight="1">
      <c r="B8" s="23"/>
      <c r="C8" s="24"/>
      <c r="D8" s="31" t="s">
        <v>21</v>
      </c>
      <c r="E8" s="24"/>
      <c r="F8" s="24"/>
      <c r="G8" s="24"/>
      <c r="H8" s="24"/>
      <c r="I8" s="24"/>
      <c r="J8" s="24"/>
      <c r="K8" s="29" t="s">
        <v>22</v>
      </c>
      <c r="L8" s="24"/>
      <c r="M8" s="24"/>
      <c r="N8" s="24"/>
      <c r="O8" s="24"/>
      <c r="P8" s="24"/>
      <c r="Q8" s="24"/>
      <c r="R8" s="24"/>
      <c r="S8" s="24"/>
      <c r="T8" s="24"/>
      <c r="U8" s="24"/>
      <c r="V8" s="24"/>
      <c r="W8" s="24"/>
      <c r="X8" s="24"/>
      <c r="Y8" s="24"/>
      <c r="Z8" s="24"/>
      <c r="AA8" s="24"/>
      <c r="AB8" s="24"/>
      <c r="AC8" s="24"/>
      <c r="AD8" s="24"/>
      <c r="AE8" s="24"/>
      <c r="AF8" s="24"/>
      <c r="AG8" s="24"/>
      <c r="AH8" s="24"/>
      <c r="AI8" s="24"/>
      <c r="AJ8" s="24"/>
      <c r="AK8" s="31" t="s">
        <v>23</v>
      </c>
      <c r="AL8" s="24"/>
      <c r="AM8" s="24"/>
      <c r="AN8" s="32" t="s">
        <v>24</v>
      </c>
      <c r="AO8" s="24"/>
      <c r="AP8" s="24"/>
      <c r="AQ8" s="24"/>
      <c r="AR8" s="22"/>
      <c r="BE8" s="379"/>
      <c r="BS8" s="19" t="s">
        <v>6</v>
      </c>
    </row>
    <row r="9" spans="1:74" s="1" customFormat="1" ht="14.45" customHeight="1">
      <c r="B9" s="23"/>
      <c r="C9" s="24"/>
      <c r="D9" s="24"/>
      <c r="E9" s="24"/>
      <c r="F9" s="24"/>
      <c r="G9" s="24"/>
      <c r="H9" s="24"/>
      <c r="I9" s="24"/>
      <c r="J9" s="24"/>
      <c r="K9" s="24"/>
      <c r="L9" s="24"/>
      <c r="M9" s="24"/>
      <c r="N9" s="24"/>
      <c r="O9" s="24"/>
      <c r="P9" s="24"/>
      <c r="Q9" s="24"/>
      <c r="R9" s="24"/>
      <c r="S9" s="24"/>
      <c r="T9" s="24"/>
      <c r="U9" s="24"/>
      <c r="V9" s="24"/>
      <c r="W9" s="24"/>
      <c r="X9" s="24"/>
      <c r="Y9" s="24"/>
      <c r="Z9" s="24"/>
      <c r="AA9" s="24"/>
      <c r="AB9" s="24"/>
      <c r="AC9" s="24"/>
      <c r="AD9" s="24"/>
      <c r="AE9" s="24"/>
      <c r="AF9" s="24"/>
      <c r="AG9" s="24"/>
      <c r="AH9" s="24"/>
      <c r="AI9" s="24"/>
      <c r="AJ9" s="24"/>
      <c r="AK9" s="24"/>
      <c r="AL9" s="24"/>
      <c r="AM9" s="24"/>
      <c r="AN9" s="24"/>
      <c r="AO9" s="24"/>
      <c r="AP9" s="24"/>
      <c r="AQ9" s="24"/>
      <c r="AR9" s="22"/>
      <c r="BE9" s="379"/>
      <c r="BS9" s="19" t="s">
        <v>6</v>
      </c>
    </row>
    <row r="10" spans="1:74" s="1" customFormat="1" ht="12" customHeight="1">
      <c r="B10" s="23"/>
      <c r="C10" s="24"/>
      <c r="D10" s="31" t="s">
        <v>25</v>
      </c>
      <c r="E10" s="24"/>
      <c r="F10" s="24"/>
      <c r="G10" s="24"/>
      <c r="H10" s="24"/>
      <c r="I10" s="24"/>
      <c r="J10" s="24"/>
      <c r="K10" s="24"/>
      <c r="L10" s="24"/>
      <c r="M10" s="24"/>
      <c r="N10" s="24"/>
      <c r="O10" s="24"/>
      <c r="P10" s="24"/>
      <c r="Q10" s="24"/>
      <c r="R10" s="24"/>
      <c r="S10" s="24"/>
      <c r="T10" s="24"/>
      <c r="U10" s="24"/>
      <c r="V10" s="24"/>
      <c r="W10" s="24"/>
      <c r="X10" s="24"/>
      <c r="Y10" s="24"/>
      <c r="Z10" s="24"/>
      <c r="AA10" s="24"/>
      <c r="AB10" s="24"/>
      <c r="AC10" s="24"/>
      <c r="AD10" s="24"/>
      <c r="AE10" s="24"/>
      <c r="AF10" s="24"/>
      <c r="AG10" s="24"/>
      <c r="AH10" s="24"/>
      <c r="AI10" s="24"/>
      <c r="AJ10" s="24"/>
      <c r="AK10" s="31" t="s">
        <v>26</v>
      </c>
      <c r="AL10" s="24"/>
      <c r="AM10" s="24"/>
      <c r="AN10" s="29" t="s">
        <v>27</v>
      </c>
      <c r="AO10" s="24"/>
      <c r="AP10" s="24"/>
      <c r="AQ10" s="24"/>
      <c r="AR10" s="22"/>
      <c r="BE10" s="379"/>
      <c r="BS10" s="19" t="s">
        <v>6</v>
      </c>
    </row>
    <row r="11" spans="1:74" s="1" customFormat="1" ht="18.399999999999999" customHeight="1">
      <c r="B11" s="23"/>
      <c r="C11" s="24"/>
      <c r="D11" s="24"/>
      <c r="E11" s="29" t="s">
        <v>28</v>
      </c>
      <c r="F11" s="24"/>
      <c r="G11" s="24"/>
      <c r="H11" s="24"/>
      <c r="I11" s="24"/>
      <c r="J11" s="24"/>
      <c r="K11" s="24"/>
      <c r="L11" s="24"/>
      <c r="M11" s="24"/>
      <c r="N11" s="24"/>
      <c r="O11" s="24"/>
      <c r="P11" s="24"/>
      <c r="Q11" s="24"/>
      <c r="R11" s="24"/>
      <c r="S11" s="24"/>
      <c r="T11" s="24"/>
      <c r="U11" s="24"/>
      <c r="V11" s="24"/>
      <c r="W11" s="24"/>
      <c r="X11" s="24"/>
      <c r="Y11" s="24"/>
      <c r="Z11" s="24"/>
      <c r="AA11" s="24"/>
      <c r="AB11" s="24"/>
      <c r="AC11" s="24"/>
      <c r="AD11" s="24"/>
      <c r="AE11" s="24"/>
      <c r="AF11" s="24"/>
      <c r="AG11" s="24"/>
      <c r="AH11" s="24"/>
      <c r="AI11" s="24"/>
      <c r="AJ11" s="24"/>
      <c r="AK11" s="31" t="s">
        <v>29</v>
      </c>
      <c r="AL11" s="24"/>
      <c r="AM11" s="24"/>
      <c r="AN11" s="29" t="s">
        <v>30</v>
      </c>
      <c r="AO11" s="24"/>
      <c r="AP11" s="24"/>
      <c r="AQ11" s="24"/>
      <c r="AR11" s="22"/>
      <c r="BE11" s="379"/>
      <c r="BS11" s="19" t="s">
        <v>6</v>
      </c>
    </row>
    <row r="12" spans="1:74" s="1" customFormat="1" ht="6.95" customHeight="1">
      <c r="B12" s="23"/>
      <c r="C12" s="24"/>
      <c r="D12" s="24"/>
      <c r="E12" s="24"/>
      <c r="F12" s="24"/>
      <c r="G12" s="24"/>
      <c r="H12" s="24"/>
      <c r="I12" s="24"/>
      <c r="J12" s="24"/>
      <c r="K12" s="24"/>
      <c r="L12" s="24"/>
      <c r="M12" s="24"/>
      <c r="N12" s="24"/>
      <c r="O12" s="24"/>
      <c r="P12" s="24"/>
      <c r="Q12" s="24"/>
      <c r="R12" s="24"/>
      <c r="S12" s="24"/>
      <c r="T12" s="24"/>
      <c r="U12" s="24"/>
      <c r="V12" s="24"/>
      <c r="W12" s="24"/>
      <c r="X12" s="24"/>
      <c r="Y12" s="24"/>
      <c r="Z12" s="24"/>
      <c r="AA12" s="24"/>
      <c r="AB12" s="24"/>
      <c r="AC12" s="24"/>
      <c r="AD12" s="24"/>
      <c r="AE12" s="24"/>
      <c r="AF12" s="24"/>
      <c r="AG12" s="24"/>
      <c r="AH12" s="24"/>
      <c r="AI12" s="24"/>
      <c r="AJ12" s="24"/>
      <c r="AK12" s="24"/>
      <c r="AL12" s="24"/>
      <c r="AM12" s="24"/>
      <c r="AN12" s="24"/>
      <c r="AO12" s="24"/>
      <c r="AP12" s="24"/>
      <c r="AQ12" s="24"/>
      <c r="AR12" s="22"/>
      <c r="BE12" s="379"/>
      <c r="BS12" s="19" t="s">
        <v>6</v>
      </c>
    </row>
    <row r="13" spans="1:74" s="1" customFormat="1" ht="12" customHeight="1">
      <c r="B13" s="23"/>
      <c r="C13" s="24"/>
      <c r="D13" s="31" t="s">
        <v>31</v>
      </c>
      <c r="E13" s="24"/>
      <c r="F13" s="24"/>
      <c r="G13" s="24"/>
      <c r="H13" s="24"/>
      <c r="I13" s="24"/>
      <c r="J13" s="24"/>
      <c r="K13" s="24"/>
      <c r="L13" s="24"/>
      <c r="M13" s="24"/>
      <c r="N13" s="24"/>
      <c r="O13" s="24"/>
      <c r="P13" s="24"/>
      <c r="Q13" s="24"/>
      <c r="R13" s="24"/>
      <c r="S13" s="24"/>
      <c r="T13" s="24"/>
      <c r="U13" s="24"/>
      <c r="V13" s="24"/>
      <c r="W13" s="24"/>
      <c r="X13" s="24"/>
      <c r="Y13" s="24"/>
      <c r="Z13" s="24"/>
      <c r="AA13" s="24"/>
      <c r="AB13" s="24"/>
      <c r="AC13" s="24"/>
      <c r="AD13" s="24"/>
      <c r="AE13" s="24"/>
      <c r="AF13" s="24"/>
      <c r="AG13" s="24"/>
      <c r="AH13" s="24"/>
      <c r="AI13" s="24"/>
      <c r="AJ13" s="24"/>
      <c r="AK13" s="31" t="s">
        <v>26</v>
      </c>
      <c r="AL13" s="24"/>
      <c r="AM13" s="24"/>
      <c r="AN13" s="33" t="s">
        <v>32</v>
      </c>
      <c r="AO13" s="24"/>
      <c r="AP13" s="24"/>
      <c r="AQ13" s="24"/>
      <c r="AR13" s="22"/>
      <c r="BE13" s="379"/>
      <c r="BS13" s="19" t="s">
        <v>6</v>
      </c>
    </row>
    <row r="14" spans="1:74" ht="12.75">
      <c r="B14" s="23"/>
      <c r="C14" s="24"/>
      <c r="D14" s="24"/>
      <c r="E14" s="374" t="s">
        <v>32</v>
      </c>
      <c r="F14" s="375"/>
      <c r="G14" s="375"/>
      <c r="H14" s="375"/>
      <c r="I14" s="375"/>
      <c r="J14" s="375"/>
      <c r="K14" s="375"/>
      <c r="L14" s="375"/>
      <c r="M14" s="375"/>
      <c r="N14" s="375"/>
      <c r="O14" s="375"/>
      <c r="P14" s="375"/>
      <c r="Q14" s="375"/>
      <c r="R14" s="375"/>
      <c r="S14" s="375"/>
      <c r="T14" s="375"/>
      <c r="U14" s="375"/>
      <c r="V14" s="375"/>
      <c r="W14" s="375"/>
      <c r="X14" s="375"/>
      <c r="Y14" s="375"/>
      <c r="Z14" s="375"/>
      <c r="AA14" s="375"/>
      <c r="AB14" s="375"/>
      <c r="AC14" s="375"/>
      <c r="AD14" s="375"/>
      <c r="AE14" s="375"/>
      <c r="AF14" s="375"/>
      <c r="AG14" s="375"/>
      <c r="AH14" s="375"/>
      <c r="AI14" s="375"/>
      <c r="AJ14" s="375"/>
      <c r="AK14" s="31" t="s">
        <v>29</v>
      </c>
      <c r="AL14" s="24"/>
      <c r="AM14" s="24"/>
      <c r="AN14" s="33" t="s">
        <v>32</v>
      </c>
      <c r="AO14" s="24"/>
      <c r="AP14" s="24"/>
      <c r="AQ14" s="24"/>
      <c r="AR14" s="22"/>
      <c r="BE14" s="379"/>
      <c r="BS14" s="19" t="s">
        <v>6</v>
      </c>
    </row>
    <row r="15" spans="1:74" s="1" customFormat="1" ht="6.95" customHeight="1">
      <c r="B15" s="23"/>
      <c r="C15" s="24"/>
      <c r="D15" s="24"/>
      <c r="E15" s="24"/>
      <c r="F15" s="24"/>
      <c r="G15" s="24"/>
      <c r="H15" s="24"/>
      <c r="I15" s="24"/>
      <c r="J15" s="24"/>
      <c r="K15" s="24"/>
      <c r="L15" s="24"/>
      <c r="M15" s="24"/>
      <c r="N15" s="24"/>
      <c r="O15" s="24"/>
      <c r="P15" s="24"/>
      <c r="Q15" s="24"/>
      <c r="R15" s="24"/>
      <c r="S15" s="24"/>
      <c r="T15" s="24"/>
      <c r="U15" s="24"/>
      <c r="V15" s="24"/>
      <c r="W15" s="24"/>
      <c r="X15" s="24"/>
      <c r="Y15" s="24"/>
      <c r="Z15" s="24"/>
      <c r="AA15" s="24"/>
      <c r="AB15" s="24"/>
      <c r="AC15" s="24"/>
      <c r="AD15" s="24"/>
      <c r="AE15" s="24"/>
      <c r="AF15" s="24"/>
      <c r="AG15" s="24"/>
      <c r="AH15" s="24"/>
      <c r="AI15" s="24"/>
      <c r="AJ15" s="24"/>
      <c r="AK15" s="24"/>
      <c r="AL15" s="24"/>
      <c r="AM15" s="24"/>
      <c r="AN15" s="24"/>
      <c r="AO15" s="24"/>
      <c r="AP15" s="24"/>
      <c r="AQ15" s="24"/>
      <c r="AR15" s="22"/>
      <c r="BE15" s="379"/>
      <c r="BS15" s="19" t="s">
        <v>4</v>
      </c>
    </row>
    <row r="16" spans="1:74" s="1" customFormat="1" ht="12" customHeight="1">
      <c r="B16" s="23"/>
      <c r="C16" s="24"/>
      <c r="D16" s="31" t="s">
        <v>33</v>
      </c>
      <c r="E16" s="24"/>
      <c r="F16" s="24"/>
      <c r="G16" s="24"/>
      <c r="H16" s="24"/>
      <c r="I16" s="24"/>
      <c r="J16" s="24"/>
      <c r="K16" s="24"/>
      <c r="L16" s="24"/>
      <c r="M16" s="24"/>
      <c r="N16" s="24"/>
      <c r="O16" s="24"/>
      <c r="P16" s="24"/>
      <c r="Q16" s="24"/>
      <c r="R16" s="24"/>
      <c r="S16" s="24"/>
      <c r="T16" s="24"/>
      <c r="U16" s="24"/>
      <c r="V16" s="24"/>
      <c r="W16" s="24"/>
      <c r="X16" s="24"/>
      <c r="Y16" s="24"/>
      <c r="Z16" s="24"/>
      <c r="AA16" s="24"/>
      <c r="AB16" s="24"/>
      <c r="AC16" s="24"/>
      <c r="AD16" s="24"/>
      <c r="AE16" s="24"/>
      <c r="AF16" s="24"/>
      <c r="AG16" s="24"/>
      <c r="AH16" s="24"/>
      <c r="AI16" s="24"/>
      <c r="AJ16" s="24"/>
      <c r="AK16" s="31" t="s">
        <v>26</v>
      </c>
      <c r="AL16" s="24"/>
      <c r="AM16" s="24"/>
      <c r="AN16" s="29" t="s">
        <v>34</v>
      </c>
      <c r="AO16" s="24"/>
      <c r="AP16" s="24"/>
      <c r="AQ16" s="24"/>
      <c r="AR16" s="22"/>
      <c r="BE16" s="379"/>
      <c r="BS16" s="19" t="s">
        <v>4</v>
      </c>
    </row>
    <row r="17" spans="1:71" s="1" customFormat="1" ht="18.399999999999999" customHeight="1">
      <c r="B17" s="23"/>
      <c r="C17" s="24"/>
      <c r="D17" s="24"/>
      <c r="E17" s="29" t="s">
        <v>35</v>
      </c>
      <c r="F17" s="24"/>
      <c r="G17" s="24"/>
      <c r="H17" s="24"/>
      <c r="I17" s="24"/>
      <c r="J17" s="24"/>
      <c r="K17" s="24"/>
      <c r="L17" s="24"/>
      <c r="M17" s="24"/>
      <c r="N17" s="24"/>
      <c r="O17" s="24"/>
      <c r="P17" s="24"/>
      <c r="Q17" s="24"/>
      <c r="R17" s="24"/>
      <c r="S17" s="24"/>
      <c r="T17" s="24"/>
      <c r="U17" s="24"/>
      <c r="V17" s="24"/>
      <c r="W17" s="24"/>
      <c r="X17" s="24"/>
      <c r="Y17" s="24"/>
      <c r="Z17" s="24"/>
      <c r="AA17" s="24"/>
      <c r="AB17" s="24"/>
      <c r="AC17" s="24"/>
      <c r="AD17" s="24"/>
      <c r="AE17" s="24"/>
      <c r="AF17" s="24"/>
      <c r="AG17" s="24"/>
      <c r="AH17" s="24"/>
      <c r="AI17" s="24"/>
      <c r="AJ17" s="24"/>
      <c r="AK17" s="31" t="s">
        <v>29</v>
      </c>
      <c r="AL17" s="24"/>
      <c r="AM17" s="24"/>
      <c r="AN17" s="29" t="s">
        <v>36</v>
      </c>
      <c r="AO17" s="24"/>
      <c r="AP17" s="24"/>
      <c r="AQ17" s="24"/>
      <c r="AR17" s="22"/>
      <c r="BE17" s="379"/>
      <c r="BS17" s="19" t="s">
        <v>37</v>
      </c>
    </row>
    <row r="18" spans="1:71" s="1" customFormat="1" ht="6.95" customHeight="1">
      <c r="B18" s="23"/>
      <c r="C18" s="24"/>
      <c r="D18" s="24"/>
      <c r="E18" s="24"/>
      <c r="F18" s="24"/>
      <c r="G18" s="24"/>
      <c r="H18" s="24"/>
      <c r="I18" s="24"/>
      <c r="J18" s="24"/>
      <c r="K18" s="24"/>
      <c r="L18" s="24"/>
      <c r="M18" s="24"/>
      <c r="N18" s="24"/>
      <c r="O18" s="24"/>
      <c r="P18" s="24"/>
      <c r="Q18" s="24"/>
      <c r="R18" s="24"/>
      <c r="S18" s="24"/>
      <c r="T18" s="24"/>
      <c r="U18" s="24"/>
      <c r="V18" s="24"/>
      <c r="W18" s="24"/>
      <c r="X18" s="24"/>
      <c r="Y18" s="24"/>
      <c r="Z18" s="24"/>
      <c r="AA18" s="24"/>
      <c r="AB18" s="24"/>
      <c r="AC18" s="24"/>
      <c r="AD18" s="24"/>
      <c r="AE18" s="24"/>
      <c r="AF18" s="24"/>
      <c r="AG18" s="24"/>
      <c r="AH18" s="24"/>
      <c r="AI18" s="24"/>
      <c r="AJ18" s="24"/>
      <c r="AK18" s="24"/>
      <c r="AL18" s="24"/>
      <c r="AM18" s="24"/>
      <c r="AN18" s="24"/>
      <c r="AO18" s="24"/>
      <c r="AP18" s="24"/>
      <c r="AQ18" s="24"/>
      <c r="AR18" s="22"/>
      <c r="BE18" s="379"/>
      <c r="BS18" s="19" t="s">
        <v>6</v>
      </c>
    </row>
    <row r="19" spans="1:71" s="1" customFormat="1" ht="12" customHeight="1">
      <c r="B19" s="23"/>
      <c r="C19" s="24"/>
      <c r="D19" s="31" t="s">
        <v>38</v>
      </c>
      <c r="E19" s="24"/>
      <c r="F19" s="24"/>
      <c r="G19" s="24"/>
      <c r="H19" s="24"/>
      <c r="I19" s="24"/>
      <c r="J19" s="24"/>
      <c r="K19" s="24"/>
      <c r="L19" s="24"/>
      <c r="M19" s="24"/>
      <c r="N19" s="24"/>
      <c r="O19" s="24"/>
      <c r="P19" s="24"/>
      <c r="Q19" s="24"/>
      <c r="R19" s="24"/>
      <c r="S19" s="24"/>
      <c r="T19" s="24"/>
      <c r="U19" s="24"/>
      <c r="V19" s="24"/>
      <c r="W19" s="24"/>
      <c r="X19" s="24"/>
      <c r="Y19" s="24"/>
      <c r="Z19" s="24"/>
      <c r="AA19" s="24"/>
      <c r="AB19" s="24"/>
      <c r="AC19" s="24"/>
      <c r="AD19" s="24"/>
      <c r="AE19" s="24"/>
      <c r="AF19" s="24"/>
      <c r="AG19" s="24"/>
      <c r="AH19" s="24"/>
      <c r="AI19" s="24"/>
      <c r="AJ19" s="24"/>
      <c r="AK19" s="31" t="s">
        <v>26</v>
      </c>
      <c r="AL19" s="24"/>
      <c r="AM19" s="24"/>
      <c r="AN19" s="29" t="s">
        <v>19</v>
      </c>
      <c r="AO19" s="24"/>
      <c r="AP19" s="24"/>
      <c r="AQ19" s="24"/>
      <c r="AR19" s="22"/>
      <c r="BE19" s="379"/>
      <c r="BS19" s="19" t="s">
        <v>6</v>
      </c>
    </row>
    <row r="20" spans="1:71" s="1" customFormat="1" ht="18.399999999999999" customHeight="1">
      <c r="B20" s="23"/>
      <c r="C20" s="24"/>
      <c r="D20" s="24"/>
      <c r="E20" s="29" t="s">
        <v>39</v>
      </c>
      <c r="F20" s="24"/>
      <c r="G20" s="24"/>
      <c r="H20" s="24"/>
      <c r="I20" s="24"/>
      <c r="J20" s="24"/>
      <c r="K20" s="24"/>
      <c r="L20" s="24"/>
      <c r="M20" s="24"/>
      <c r="N20" s="24"/>
      <c r="O20" s="24"/>
      <c r="P20" s="24"/>
      <c r="Q20" s="24"/>
      <c r="R20" s="24"/>
      <c r="S20" s="24"/>
      <c r="T20" s="24"/>
      <c r="U20" s="24"/>
      <c r="V20" s="24"/>
      <c r="W20" s="24"/>
      <c r="X20" s="24"/>
      <c r="Y20" s="24"/>
      <c r="Z20" s="24"/>
      <c r="AA20" s="24"/>
      <c r="AB20" s="24"/>
      <c r="AC20" s="24"/>
      <c r="AD20" s="24"/>
      <c r="AE20" s="24"/>
      <c r="AF20" s="24"/>
      <c r="AG20" s="24"/>
      <c r="AH20" s="24"/>
      <c r="AI20" s="24"/>
      <c r="AJ20" s="24"/>
      <c r="AK20" s="31" t="s">
        <v>29</v>
      </c>
      <c r="AL20" s="24"/>
      <c r="AM20" s="24"/>
      <c r="AN20" s="29" t="s">
        <v>19</v>
      </c>
      <c r="AO20" s="24"/>
      <c r="AP20" s="24"/>
      <c r="AQ20" s="24"/>
      <c r="AR20" s="22"/>
      <c r="BE20" s="379"/>
      <c r="BS20" s="19" t="s">
        <v>37</v>
      </c>
    </row>
    <row r="21" spans="1:71" s="1" customFormat="1" ht="6.95" customHeight="1">
      <c r="B21" s="23"/>
      <c r="C21" s="24"/>
      <c r="D21" s="24"/>
      <c r="E21" s="24"/>
      <c r="F21" s="24"/>
      <c r="G21" s="24"/>
      <c r="H21" s="24"/>
      <c r="I21" s="24"/>
      <c r="J21" s="24"/>
      <c r="K21" s="24"/>
      <c r="L21" s="24"/>
      <c r="M21" s="24"/>
      <c r="N21" s="24"/>
      <c r="O21" s="24"/>
      <c r="P21" s="24"/>
      <c r="Q21" s="24"/>
      <c r="R21" s="24"/>
      <c r="S21" s="24"/>
      <c r="T21" s="24"/>
      <c r="U21" s="24"/>
      <c r="V21" s="24"/>
      <c r="W21" s="24"/>
      <c r="X21" s="24"/>
      <c r="Y21" s="24"/>
      <c r="Z21" s="24"/>
      <c r="AA21" s="24"/>
      <c r="AB21" s="24"/>
      <c r="AC21" s="24"/>
      <c r="AD21" s="24"/>
      <c r="AE21" s="24"/>
      <c r="AF21" s="24"/>
      <c r="AG21" s="24"/>
      <c r="AH21" s="24"/>
      <c r="AI21" s="24"/>
      <c r="AJ21" s="24"/>
      <c r="AK21" s="24"/>
      <c r="AL21" s="24"/>
      <c r="AM21" s="24"/>
      <c r="AN21" s="24"/>
      <c r="AO21" s="24"/>
      <c r="AP21" s="24"/>
      <c r="AQ21" s="24"/>
      <c r="AR21" s="22"/>
      <c r="BE21" s="379"/>
    </row>
    <row r="22" spans="1:71" s="1" customFormat="1" ht="12" customHeight="1">
      <c r="B22" s="23"/>
      <c r="C22" s="24"/>
      <c r="D22" s="31" t="s">
        <v>40</v>
      </c>
      <c r="E22" s="24"/>
      <c r="F22" s="24"/>
      <c r="G22" s="24"/>
      <c r="H22" s="24"/>
      <c r="I22" s="24"/>
      <c r="J22" s="24"/>
      <c r="K22" s="24"/>
      <c r="L22" s="24"/>
      <c r="M22" s="24"/>
      <c r="N22" s="24"/>
      <c r="O22" s="24"/>
      <c r="P22" s="24"/>
      <c r="Q22" s="24"/>
      <c r="R22" s="24"/>
      <c r="S22" s="24"/>
      <c r="T22" s="24"/>
      <c r="U22" s="24"/>
      <c r="V22" s="24"/>
      <c r="W22" s="24"/>
      <c r="X22" s="24"/>
      <c r="Y22" s="24"/>
      <c r="Z22" s="24"/>
      <c r="AA22" s="24"/>
      <c r="AB22" s="24"/>
      <c r="AC22" s="24"/>
      <c r="AD22" s="24"/>
      <c r="AE22" s="24"/>
      <c r="AF22" s="24"/>
      <c r="AG22" s="24"/>
      <c r="AH22" s="24"/>
      <c r="AI22" s="24"/>
      <c r="AJ22" s="24"/>
      <c r="AK22" s="24"/>
      <c r="AL22" s="24"/>
      <c r="AM22" s="24"/>
      <c r="AN22" s="24"/>
      <c r="AO22" s="24"/>
      <c r="AP22" s="24"/>
      <c r="AQ22" s="24"/>
      <c r="AR22" s="22"/>
      <c r="BE22" s="379"/>
    </row>
    <row r="23" spans="1:71" s="1" customFormat="1" ht="51" customHeight="1">
      <c r="B23" s="23"/>
      <c r="C23" s="24"/>
      <c r="D23" s="24"/>
      <c r="E23" s="376" t="s">
        <v>41</v>
      </c>
      <c r="F23" s="376"/>
      <c r="G23" s="376"/>
      <c r="H23" s="376"/>
      <c r="I23" s="376"/>
      <c r="J23" s="376"/>
      <c r="K23" s="376"/>
      <c r="L23" s="376"/>
      <c r="M23" s="376"/>
      <c r="N23" s="376"/>
      <c r="O23" s="376"/>
      <c r="P23" s="376"/>
      <c r="Q23" s="376"/>
      <c r="R23" s="376"/>
      <c r="S23" s="376"/>
      <c r="T23" s="376"/>
      <c r="U23" s="376"/>
      <c r="V23" s="376"/>
      <c r="W23" s="376"/>
      <c r="X23" s="376"/>
      <c r="Y23" s="376"/>
      <c r="Z23" s="376"/>
      <c r="AA23" s="376"/>
      <c r="AB23" s="376"/>
      <c r="AC23" s="376"/>
      <c r="AD23" s="376"/>
      <c r="AE23" s="376"/>
      <c r="AF23" s="376"/>
      <c r="AG23" s="376"/>
      <c r="AH23" s="376"/>
      <c r="AI23" s="376"/>
      <c r="AJ23" s="376"/>
      <c r="AK23" s="376"/>
      <c r="AL23" s="376"/>
      <c r="AM23" s="376"/>
      <c r="AN23" s="376"/>
      <c r="AO23" s="24"/>
      <c r="AP23" s="24"/>
      <c r="AQ23" s="24"/>
      <c r="AR23" s="22"/>
      <c r="BE23" s="379"/>
    </row>
    <row r="24" spans="1:71" s="1" customFormat="1" ht="6.95" customHeight="1">
      <c r="B24" s="23"/>
      <c r="C24" s="24"/>
      <c r="D24" s="24"/>
      <c r="E24" s="24"/>
      <c r="F24" s="24"/>
      <c r="G24" s="24"/>
      <c r="H24" s="24"/>
      <c r="I24" s="24"/>
      <c r="J24" s="24"/>
      <c r="K24" s="24"/>
      <c r="L24" s="24"/>
      <c r="M24" s="24"/>
      <c r="N24" s="24"/>
      <c r="O24" s="24"/>
      <c r="P24" s="24"/>
      <c r="Q24" s="24"/>
      <c r="R24" s="24"/>
      <c r="S24" s="24"/>
      <c r="T24" s="24"/>
      <c r="U24" s="24"/>
      <c r="V24" s="24"/>
      <c r="W24" s="24"/>
      <c r="X24" s="24"/>
      <c r="Y24" s="24"/>
      <c r="Z24" s="24"/>
      <c r="AA24" s="24"/>
      <c r="AB24" s="24"/>
      <c r="AC24" s="24"/>
      <c r="AD24" s="24"/>
      <c r="AE24" s="24"/>
      <c r="AF24" s="24"/>
      <c r="AG24" s="24"/>
      <c r="AH24" s="24"/>
      <c r="AI24" s="24"/>
      <c r="AJ24" s="24"/>
      <c r="AK24" s="24"/>
      <c r="AL24" s="24"/>
      <c r="AM24" s="24"/>
      <c r="AN24" s="24"/>
      <c r="AO24" s="24"/>
      <c r="AP24" s="24"/>
      <c r="AQ24" s="24"/>
      <c r="AR24" s="22"/>
      <c r="BE24" s="379"/>
    </row>
    <row r="25" spans="1:71" s="1" customFormat="1" ht="6.95" customHeight="1">
      <c r="B25" s="23"/>
      <c r="C25" s="24"/>
      <c r="D25" s="35"/>
      <c r="E25" s="35"/>
      <c r="F25" s="35"/>
      <c r="G25" s="35"/>
      <c r="H25" s="35"/>
      <c r="I25" s="35"/>
      <c r="J25" s="35"/>
      <c r="K25" s="35"/>
      <c r="L25" s="35"/>
      <c r="M25" s="35"/>
      <c r="N25" s="35"/>
      <c r="O25" s="35"/>
      <c r="P25" s="35"/>
      <c r="Q25" s="35"/>
      <c r="R25" s="35"/>
      <c r="S25" s="35"/>
      <c r="T25" s="35"/>
      <c r="U25" s="35"/>
      <c r="V25" s="35"/>
      <c r="W25" s="35"/>
      <c r="X25" s="35"/>
      <c r="Y25" s="35"/>
      <c r="Z25" s="35"/>
      <c r="AA25" s="35"/>
      <c r="AB25" s="35"/>
      <c r="AC25" s="35"/>
      <c r="AD25" s="35"/>
      <c r="AE25" s="35"/>
      <c r="AF25" s="35"/>
      <c r="AG25" s="35"/>
      <c r="AH25" s="35"/>
      <c r="AI25" s="35"/>
      <c r="AJ25" s="35"/>
      <c r="AK25" s="35"/>
      <c r="AL25" s="35"/>
      <c r="AM25" s="35"/>
      <c r="AN25" s="35"/>
      <c r="AO25" s="35"/>
      <c r="AP25" s="24"/>
      <c r="AQ25" s="24"/>
      <c r="AR25" s="22"/>
      <c r="BE25" s="379"/>
    </row>
    <row r="26" spans="1:71" s="2" customFormat="1" ht="25.9" customHeight="1">
      <c r="A26" s="36"/>
      <c r="B26" s="37"/>
      <c r="C26" s="38"/>
      <c r="D26" s="39" t="s">
        <v>42</v>
      </c>
      <c r="E26" s="40"/>
      <c r="F26" s="40"/>
      <c r="G26" s="40"/>
      <c r="H26" s="40"/>
      <c r="I26" s="40"/>
      <c r="J26" s="40"/>
      <c r="K26" s="40"/>
      <c r="L26" s="40"/>
      <c r="M26" s="40"/>
      <c r="N26" s="40"/>
      <c r="O26" s="40"/>
      <c r="P26" s="40"/>
      <c r="Q26" s="40"/>
      <c r="R26" s="40"/>
      <c r="S26" s="40"/>
      <c r="T26" s="40"/>
      <c r="U26" s="40"/>
      <c r="V26" s="40"/>
      <c r="W26" s="40"/>
      <c r="X26" s="40"/>
      <c r="Y26" s="40"/>
      <c r="Z26" s="40"/>
      <c r="AA26" s="40"/>
      <c r="AB26" s="40"/>
      <c r="AC26" s="40"/>
      <c r="AD26" s="40"/>
      <c r="AE26" s="40"/>
      <c r="AF26" s="40"/>
      <c r="AG26" s="40"/>
      <c r="AH26" s="40"/>
      <c r="AI26" s="40"/>
      <c r="AJ26" s="40"/>
      <c r="AK26" s="381">
        <f>ROUND(AG54,2)</f>
        <v>0</v>
      </c>
      <c r="AL26" s="382"/>
      <c r="AM26" s="382"/>
      <c r="AN26" s="382"/>
      <c r="AO26" s="382"/>
      <c r="AP26" s="38"/>
      <c r="AQ26" s="38"/>
      <c r="AR26" s="41"/>
      <c r="BE26" s="379"/>
    </row>
    <row r="27" spans="1:71" s="2" customFormat="1" ht="6.95" customHeight="1">
      <c r="A27" s="36"/>
      <c r="B27" s="37"/>
      <c r="C27" s="38"/>
      <c r="D27" s="38"/>
      <c r="E27" s="38"/>
      <c r="F27" s="38"/>
      <c r="G27" s="38"/>
      <c r="H27" s="38"/>
      <c r="I27" s="38"/>
      <c r="J27" s="38"/>
      <c r="K27" s="38"/>
      <c r="L27" s="38"/>
      <c r="M27" s="38"/>
      <c r="N27" s="38"/>
      <c r="O27" s="38"/>
      <c r="P27" s="38"/>
      <c r="Q27" s="38"/>
      <c r="R27" s="38"/>
      <c r="S27" s="38"/>
      <c r="T27" s="38"/>
      <c r="U27" s="38"/>
      <c r="V27" s="38"/>
      <c r="W27" s="38"/>
      <c r="X27" s="38"/>
      <c r="Y27" s="38"/>
      <c r="Z27" s="38"/>
      <c r="AA27" s="38"/>
      <c r="AB27" s="38"/>
      <c r="AC27" s="38"/>
      <c r="AD27" s="38"/>
      <c r="AE27" s="38"/>
      <c r="AF27" s="38"/>
      <c r="AG27" s="38"/>
      <c r="AH27" s="38"/>
      <c r="AI27" s="38"/>
      <c r="AJ27" s="38"/>
      <c r="AK27" s="38"/>
      <c r="AL27" s="38"/>
      <c r="AM27" s="38"/>
      <c r="AN27" s="38"/>
      <c r="AO27" s="38"/>
      <c r="AP27" s="38"/>
      <c r="AQ27" s="38"/>
      <c r="AR27" s="41"/>
      <c r="BE27" s="379"/>
    </row>
    <row r="28" spans="1:71" s="2" customFormat="1" ht="12.75">
      <c r="A28" s="36"/>
      <c r="B28" s="37"/>
      <c r="C28" s="38"/>
      <c r="D28" s="38"/>
      <c r="E28" s="38"/>
      <c r="F28" s="38"/>
      <c r="G28" s="38"/>
      <c r="H28" s="38"/>
      <c r="I28" s="38"/>
      <c r="J28" s="38"/>
      <c r="K28" s="38"/>
      <c r="L28" s="377" t="s">
        <v>43</v>
      </c>
      <c r="M28" s="377"/>
      <c r="N28" s="377"/>
      <c r="O28" s="377"/>
      <c r="P28" s="377"/>
      <c r="Q28" s="38"/>
      <c r="R28" s="38"/>
      <c r="S28" s="38"/>
      <c r="T28" s="38"/>
      <c r="U28" s="38"/>
      <c r="V28" s="38"/>
      <c r="W28" s="377" t="s">
        <v>44</v>
      </c>
      <c r="X28" s="377"/>
      <c r="Y28" s="377"/>
      <c r="Z28" s="377"/>
      <c r="AA28" s="377"/>
      <c r="AB28" s="377"/>
      <c r="AC28" s="377"/>
      <c r="AD28" s="377"/>
      <c r="AE28" s="377"/>
      <c r="AF28" s="38"/>
      <c r="AG28" s="38"/>
      <c r="AH28" s="38"/>
      <c r="AI28" s="38"/>
      <c r="AJ28" s="38"/>
      <c r="AK28" s="377" t="s">
        <v>45</v>
      </c>
      <c r="AL28" s="377"/>
      <c r="AM28" s="377"/>
      <c r="AN28" s="377"/>
      <c r="AO28" s="377"/>
      <c r="AP28" s="38"/>
      <c r="AQ28" s="38"/>
      <c r="AR28" s="41"/>
      <c r="BE28" s="379"/>
    </row>
    <row r="29" spans="1:71" s="3" customFormat="1" ht="14.45" customHeight="1">
      <c r="B29" s="42"/>
      <c r="C29" s="43"/>
      <c r="D29" s="31" t="s">
        <v>46</v>
      </c>
      <c r="E29" s="43"/>
      <c r="F29" s="31" t="s">
        <v>47</v>
      </c>
      <c r="G29" s="43"/>
      <c r="H29" s="43"/>
      <c r="I29" s="43"/>
      <c r="J29" s="43"/>
      <c r="K29" s="43"/>
      <c r="L29" s="348">
        <v>0.21</v>
      </c>
      <c r="M29" s="349"/>
      <c r="N29" s="349"/>
      <c r="O29" s="349"/>
      <c r="P29" s="349"/>
      <c r="Q29" s="43"/>
      <c r="R29" s="43"/>
      <c r="S29" s="43"/>
      <c r="T29" s="43"/>
      <c r="U29" s="43"/>
      <c r="V29" s="43"/>
      <c r="W29" s="365">
        <f>ROUND(AZ54, 2)</f>
        <v>0</v>
      </c>
      <c r="X29" s="349"/>
      <c r="Y29" s="349"/>
      <c r="Z29" s="349"/>
      <c r="AA29" s="349"/>
      <c r="AB29" s="349"/>
      <c r="AC29" s="349"/>
      <c r="AD29" s="349"/>
      <c r="AE29" s="349"/>
      <c r="AF29" s="43"/>
      <c r="AG29" s="43"/>
      <c r="AH29" s="43"/>
      <c r="AI29" s="43"/>
      <c r="AJ29" s="43"/>
      <c r="AK29" s="365">
        <f>ROUND(AV54, 2)</f>
        <v>0</v>
      </c>
      <c r="AL29" s="349"/>
      <c r="AM29" s="349"/>
      <c r="AN29" s="349"/>
      <c r="AO29" s="349"/>
      <c r="AP29" s="43"/>
      <c r="AQ29" s="43"/>
      <c r="AR29" s="44"/>
      <c r="BE29" s="380"/>
    </row>
    <row r="30" spans="1:71" s="3" customFormat="1" ht="14.45" customHeight="1">
      <c r="B30" s="42"/>
      <c r="C30" s="43"/>
      <c r="D30" s="43"/>
      <c r="E30" s="43"/>
      <c r="F30" s="31" t="s">
        <v>48</v>
      </c>
      <c r="G30" s="43"/>
      <c r="H30" s="43"/>
      <c r="I30" s="43"/>
      <c r="J30" s="43"/>
      <c r="K30" s="43"/>
      <c r="L30" s="348">
        <v>0.15</v>
      </c>
      <c r="M30" s="349"/>
      <c r="N30" s="349"/>
      <c r="O30" s="349"/>
      <c r="P30" s="349"/>
      <c r="Q30" s="43"/>
      <c r="R30" s="43"/>
      <c r="S30" s="43"/>
      <c r="T30" s="43"/>
      <c r="U30" s="43"/>
      <c r="V30" s="43"/>
      <c r="W30" s="365">
        <f>ROUND(BA54, 2)</f>
        <v>0</v>
      </c>
      <c r="X30" s="349"/>
      <c r="Y30" s="349"/>
      <c r="Z30" s="349"/>
      <c r="AA30" s="349"/>
      <c r="AB30" s="349"/>
      <c r="AC30" s="349"/>
      <c r="AD30" s="349"/>
      <c r="AE30" s="349"/>
      <c r="AF30" s="43"/>
      <c r="AG30" s="43"/>
      <c r="AH30" s="43"/>
      <c r="AI30" s="43"/>
      <c r="AJ30" s="43"/>
      <c r="AK30" s="365">
        <f>ROUND(AW54, 2)</f>
        <v>0</v>
      </c>
      <c r="AL30" s="349"/>
      <c r="AM30" s="349"/>
      <c r="AN30" s="349"/>
      <c r="AO30" s="349"/>
      <c r="AP30" s="43"/>
      <c r="AQ30" s="43"/>
      <c r="AR30" s="44"/>
      <c r="BE30" s="380"/>
    </row>
    <row r="31" spans="1:71" s="3" customFormat="1" ht="14.45" hidden="1" customHeight="1">
      <c r="B31" s="42"/>
      <c r="C31" s="43"/>
      <c r="D31" s="43"/>
      <c r="E31" s="43"/>
      <c r="F31" s="31" t="s">
        <v>49</v>
      </c>
      <c r="G31" s="43"/>
      <c r="H31" s="43"/>
      <c r="I31" s="43"/>
      <c r="J31" s="43"/>
      <c r="K31" s="43"/>
      <c r="L31" s="348">
        <v>0.21</v>
      </c>
      <c r="M31" s="349"/>
      <c r="N31" s="349"/>
      <c r="O31" s="349"/>
      <c r="P31" s="349"/>
      <c r="Q31" s="43"/>
      <c r="R31" s="43"/>
      <c r="S31" s="43"/>
      <c r="T31" s="43"/>
      <c r="U31" s="43"/>
      <c r="V31" s="43"/>
      <c r="W31" s="365">
        <f>ROUND(BB54, 2)</f>
        <v>0</v>
      </c>
      <c r="X31" s="349"/>
      <c r="Y31" s="349"/>
      <c r="Z31" s="349"/>
      <c r="AA31" s="349"/>
      <c r="AB31" s="349"/>
      <c r="AC31" s="349"/>
      <c r="AD31" s="349"/>
      <c r="AE31" s="349"/>
      <c r="AF31" s="43"/>
      <c r="AG31" s="43"/>
      <c r="AH31" s="43"/>
      <c r="AI31" s="43"/>
      <c r="AJ31" s="43"/>
      <c r="AK31" s="365">
        <v>0</v>
      </c>
      <c r="AL31" s="349"/>
      <c r="AM31" s="349"/>
      <c r="AN31" s="349"/>
      <c r="AO31" s="349"/>
      <c r="AP31" s="43"/>
      <c r="AQ31" s="43"/>
      <c r="AR31" s="44"/>
      <c r="BE31" s="380"/>
    </row>
    <row r="32" spans="1:71" s="3" customFormat="1" ht="14.45" hidden="1" customHeight="1">
      <c r="B32" s="42"/>
      <c r="C32" s="43"/>
      <c r="D32" s="43"/>
      <c r="E32" s="43"/>
      <c r="F32" s="31" t="s">
        <v>50</v>
      </c>
      <c r="G32" s="43"/>
      <c r="H32" s="43"/>
      <c r="I32" s="43"/>
      <c r="J32" s="43"/>
      <c r="K32" s="43"/>
      <c r="L32" s="348">
        <v>0.15</v>
      </c>
      <c r="M32" s="349"/>
      <c r="N32" s="349"/>
      <c r="O32" s="349"/>
      <c r="P32" s="349"/>
      <c r="Q32" s="43"/>
      <c r="R32" s="43"/>
      <c r="S32" s="43"/>
      <c r="T32" s="43"/>
      <c r="U32" s="43"/>
      <c r="V32" s="43"/>
      <c r="W32" s="365">
        <f>ROUND(BC54, 2)</f>
        <v>0</v>
      </c>
      <c r="X32" s="349"/>
      <c r="Y32" s="349"/>
      <c r="Z32" s="349"/>
      <c r="AA32" s="349"/>
      <c r="AB32" s="349"/>
      <c r="AC32" s="349"/>
      <c r="AD32" s="349"/>
      <c r="AE32" s="349"/>
      <c r="AF32" s="43"/>
      <c r="AG32" s="43"/>
      <c r="AH32" s="43"/>
      <c r="AI32" s="43"/>
      <c r="AJ32" s="43"/>
      <c r="AK32" s="365">
        <v>0</v>
      </c>
      <c r="AL32" s="349"/>
      <c r="AM32" s="349"/>
      <c r="AN32" s="349"/>
      <c r="AO32" s="349"/>
      <c r="AP32" s="43"/>
      <c r="AQ32" s="43"/>
      <c r="AR32" s="44"/>
      <c r="BE32" s="380"/>
    </row>
    <row r="33" spans="1:57" s="3" customFormat="1" ht="14.45" hidden="1" customHeight="1">
      <c r="B33" s="42"/>
      <c r="C33" s="43"/>
      <c r="D33" s="43"/>
      <c r="E33" s="43"/>
      <c r="F33" s="31" t="s">
        <v>51</v>
      </c>
      <c r="G33" s="43"/>
      <c r="H33" s="43"/>
      <c r="I33" s="43"/>
      <c r="J33" s="43"/>
      <c r="K33" s="43"/>
      <c r="L33" s="348">
        <v>0</v>
      </c>
      <c r="M33" s="349"/>
      <c r="N33" s="349"/>
      <c r="O33" s="349"/>
      <c r="P33" s="349"/>
      <c r="Q33" s="43"/>
      <c r="R33" s="43"/>
      <c r="S33" s="43"/>
      <c r="T33" s="43"/>
      <c r="U33" s="43"/>
      <c r="V33" s="43"/>
      <c r="W33" s="365">
        <f>ROUND(BD54, 2)</f>
        <v>0</v>
      </c>
      <c r="X33" s="349"/>
      <c r="Y33" s="349"/>
      <c r="Z33" s="349"/>
      <c r="AA33" s="349"/>
      <c r="AB33" s="349"/>
      <c r="AC33" s="349"/>
      <c r="AD33" s="349"/>
      <c r="AE33" s="349"/>
      <c r="AF33" s="43"/>
      <c r="AG33" s="43"/>
      <c r="AH33" s="43"/>
      <c r="AI33" s="43"/>
      <c r="AJ33" s="43"/>
      <c r="AK33" s="365">
        <v>0</v>
      </c>
      <c r="AL33" s="349"/>
      <c r="AM33" s="349"/>
      <c r="AN33" s="349"/>
      <c r="AO33" s="349"/>
      <c r="AP33" s="43"/>
      <c r="AQ33" s="43"/>
      <c r="AR33" s="44"/>
    </row>
    <row r="34" spans="1:57" s="2" customFormat="1" ht="6.95" customHeight="1">
      <c r="A34" s="36"/>
      <c r="B34" s="37"/>
      <c r="C34" s="38"/>
      <c r="D34" s="38"/>
      <c r="E34" s="38"/>
      <c r="F34" s="38"/>
      <c r="G34" s="38"/>
      <c r="H34" s="38"/>
      <c r="I34" s="38"/>
      <c r="J34" s="38"/>
      <c r="K34" s="38"/>
      <c r="L34" s="38"/>
      <c r="M34" s="38"/>
      <c r="N34" s="38"/>
      <c r="O34" s="38"/>
      <c r="P34" s="38"/>
      <c r="Q34" s="38"/>
      <c r="R34" s="38"/>
      <c r="S34" s="38"/>
      <c r="T34" s="38"/>
      <c r="U34" s="38"/>
      <c r="V34" s="38"/>
      <c r="W34" s="38"/>
      <c r="X34" s="38"/>
      <c r="Y34" s="38"/>
      <c r="Z34" s="38"/>
      <c r="AA34" s="38"/>
      <c r="AB34" s="38"/>
      <c r="AC34" s="38"/>
      <c r="AD34" s="38"/>
      <c r="AE34" s="38"/>
      <c r="AF34" s="38"/>
      <c r="AG34" s="38"/>
      <c r="AH34" s="38"/>
      <c r="AI34" s="38"/>
      <c r="AJ34" s="38"/>
      <c r="AK34" s="38"/>
      <c r="AL34" s="38"/>
      <c r="AM34" s="38"/>
      <c r="AN34" s="38"/>
      <c r="AO34" s="38"/>
      <c r="AP34" s="38"/>
      <c r="AQ34" s="38"/>
      <c r="AR34" s="41"/>
      <c r="BE34" s="36"/>
    </row>
    <row r="35" spans="1:57" s="2" customFormat="1" ht="25.9" customHeight="1">
      <c r="A35" s="36"/>
      <c r="B35" s="37"/>
      <c r="C35" s="45"/>
      <c r="D35" s="46" t="s">
        <v>52</v>
      </c>
      <c r="E35" s="47"/>
      <c r="F35" s="47"/>
      <c r="G35" s="47"/>
      <c r="H35" s="47"/>
      <c r="I35" s="47"/>
      <c r="J35" s="47"/>
      <c r="K35" s="47"/>
      <c r="L35" s="47"/>
      <c r="M35" s="47"/>
      <c r="N35" s="47"/>
      <c r="O35" s="47"/>
      <c r="P35" s="47"/>
      <c r="Q35" s="47"/>
      <c r="R35" s="47"/>
      <c r="S35" s="47"/>
      <c r="T35" s="48" t="s">
        <v>53</v>
      </c>
      <c r="U35" s="47"/>
      <c r="V35" s="47"/>
      <c r="W35" s="47"/>
      <c r="X35" s="366" t="s">
        <v>54</v>
      </c>
      <c r="Y35" s="367"/>
      <c r="Z35" s="367"/>
      <c r="AA35" s="367"/>
      <c r="AB35" s="367"/>
      <c r="AC35" s="47"/>
      <c r="AD35" s="47"/>
      <c r="AE35" s="47"/>
      <c r="AF35" s="47"/>
      <c r="AG35" s="47"/>
      <c r="AH35" s="47"/>
      <c r="AI35" s="47"/>
      <c r="AJ35" s="47"/>
      <c r="AK35" s="368">
        <f>SUM(AK26:AK33)</f>
        <v>0</v>
      </c>
      <c r="AL35" s="367"/>
      <c r="AM35" s="367"/>
      <c r="AN35" s="367"/>
      <c r="AO35" s="369"/>
      <c r="AP35" s="45"/>
      <c r="AQ35" s="45"/>
      <c r="AR35" s="41"/>
      <c r="BE35" s="36"/>
    </row>
    <row r="36" spans="1:57" s="2" customFormat="1" ht="6.95" customHeight="1">
      <c r="A36" s="36"/>
      <c r="B36" s="37"/>
      <c r="C36" s="38"/>
      <c r="D36" s="38"/>
      <c r="E36" s="38"/>
      <c r="F36" s="38"/>
      <c r="G36" s="38"/>
      <c r="H36" s="38"/>
      <c r="I36" s="38"/>
      <c r="J36" s="38"/>
      <c r="K36" s="38"/>
      <c r="L36" s="38"/>
      <c r="M36" s="38"/>
      <c r="N36" s="38"/>
      <c r="O36" s="38"/>
      <c r="P36" s="38"/>
      <c r="Q36" s="38"/>
      <c r="R36" s="38"/>
      <c r="S36" s="38"/>
      <c r="T36" s="38"/>
      <c r="U36" s="38"/>
      <c r="V36" s="38"/>
      <c r="W36" s="38"/>
      <c r="X36" s="38"/>
      <c r="Y36" s="38"/>
      <c r="Z36" s="38"/>
      <c r="AA36" s="38"/>
      <c r="AB36" s="38"/>
      <c r="AC36" s="38"/>
      <c r="AD36" s="38"/>
      <c r="AE36" s="38"/>
      <c r="AF36" s="38"/>
      <c r="AG36" s="38"/>
      <c r="AH36" s="38"/>
      <c r="AI36" s="38"/>
      <c r="AJ36" s="38"/>
      <c r="AK36" s="38"/>
      <c r="AL36" s="38"/>
      <c r="AM36" s="38"/>
      <c r="AN36" s="38"/>
      <c r="AO36" s="38"/>
      <c r="AP36" s="38"/>
      <c r="AQ36" s="38"/>
      <c r="AR36" s="41"/>
      <c r="BE36" s="36"/>
    </row>
    <row r="37" spans="1:57" s="2" customFormat="1" ht="6.95" customHeight="1">
      <c r="A37" s="36"/>
      <c r="B37" s="49"/>
      <c r="C37" s="50"/>
      <c r="D37" s="50"/>
      <c r="E37" s="50"/>
      <c r="F37" s="50"/>
      <c r="G37" s="50"/>
      <c r="H37" s="50"/>
      <c r="I37" s="50"/>
      <c r="J37" s="50"/>
      <c r="K37" s="50"/>
      <c r="L37" s="50"/>
      <c r="M37" s="50"/>
      <c r="N37" s="50"/>
      <c r="O37" s="50"/>
      <c r="P37" s="50"/>
      <c r="Q37" s="50"/>
      <c r="R37" s="50"/>
      <c r="S37" s="50"/>
      <c r="T37" s="50"/>
      <c r="U37" s="50"/>
      <c r="V37" s="50"/>
      <c r="W37" s="50"/>
      <c r="X37" s="50"/>
      <c r="Y37" s="50"/>
      <c r="Z37" s="50"/>
      <c r="AA37" s="50"/>
      <c r="AB37" s="50"/>
      <c r="AC37" s="50"/>
      <c r="AD37" s="50"/>
      <c r="AE37" s="50"/>
      <c r="AF37" s="50"/>
      <c r="AG37" s="50"/>
      <c r="AH37" s="50"/>
      <c r="AI37" s="50"/>
      <c r="AJ37" s="50"/>
      <c r="AK37" s="50"/>
      <c r="AL37" s="50"/>
      <c r="AM37" s="50"/>
      <c r="AN37" s="50"/>
      <c r="AO37" s="50"/>
      <c r="AP37" s="50"/>
      <c r="AQ37" s="50"/>
      <c r="AR37" s="41"/>
      <c r="BE37" s="36"/>
    </row>
    <row r="41" spans="1:57" s="2" customFormat="1" ht="6.95" customHeight="1">
      <c r="A41" s="36"/>
      <c r="B41" s="51"/>
      <c r="C41" s="52"/>
      <c r="D41" s="52"/>
      <c r="E41" s="52"/>
      <c r="F41" s="52"/>
      <c r="G41" s="52"/>
      <c r="H41" s="52"/>
      <c r="I41" s="52"/>
      <c r="J41" s="52"/>
      <c r="K41" s="52"/>
      <c r="L41" s="52"/>
      <c r="M41" s="52"/>
      <c r="N41" s="52"/>
      <c r="O41" s="52"/>
      <c r="P41" s="52"/>
      <c r="Q41" s="52"/>
      <c r="R41" s="52"/>
      <c r="S41" s="52"/>
      <c r="T41" s="52"/>
      <c r="U41" s="52"/>
      <c r="V41" s="52"/>
      <c r="W41" s="52"/>
      <c r="X41" s="52"/>
      <c r="Y41" s="52"/>
      <c r="Z41" s="52"/>
      <c r="AA41" s="52"/>
      <c r="AB41" s="52"/>
      <c r="AC41" s="52"/>
      <c r="AD41" s="52"/>
      <c r="AE41" s="52"/>
      <c r="AF41" s="52"/>
      <c r="AG41" s="52"/>
      <c r="AH41" s="52"/>
      <c r="AI41" s="52"/>
      <c r="AJ41" s="52"/>
      <c r="AK41" s="52"/>
      <c r="AL41" s="52"/>
      <c r="AM41" s="52"/>
      <c r="AN41" s="52"/>
      <c r="AO41" s="52"/>
      <c r="AP41" s="52"/>
      <c r="AQ41" s="52"/>
      <c r="AR41" s="41"/>
      <c r="BE41" s="36"/>
    </row>
    <row r="42" spans="1:57" s="2" customFormat="1" ht="24.95" customHeight="1">
      <c r="A42" s="36"/>
      <c r="B42" s="37"/>
      <c r="C42" s="25" t="s">
        <v>55</v>
      </c>
      <c r="D42" s="38"/>
      <c r="E42" s="38"/>
      <c r="F42" s="38"/>
      <c r="G42" s="38"/>
      <c r="H42" s="38"/>
      <c r="I42" s="38"/>
      <c r="J42" s="38"/>
      <c r="K42" s="38"/>
      <c r="L42" s="38"/>
      <c r="M42" s="38"/>
      <c r="N42" s="38"/>
      <c r="O42" s="38"/>
      <c r="P42" s="38"/>
      <c r="Q42" s="38"/>
      <c r="R42" s="38"/>
      <c r="S42" s="38"/>
      <c r="T42" s="38"/>
      <c r="U42" s="38"/>
      <c r="V42" s="38"/>
      <c r="W42" s="38"/>
      <c r="X42" s="38"/>
      <c r="Y42" s="38"/>
      <c r="Z42" s="38"/>
      <c r="AA42" s="38"/>
      <c r="AB42" s="38"/>
      <c r="AC42" s="38"/>
      <c r="AD42" s="38"/>
      <c r="AE42" s="38"/>
      <c r="AF42" s="38"/>
      <c r="AG42" s="38"/>
      <c r="AH42" s="38"/>
      <c r="AI42" s="38"/>
      <c r="AJ42" s="38"/>
      <c r="AK42" s="38"/>
      <c r="AL42" s="38"/>
      <c r="AM42" s="38"/>
      <c r="AN42" s="38"/>
      <c r="AO42" s="38"/>
      <c r="AP42" s="38"/>
      <c r="AQ42" s="38"/>
      <c r="AR42" s="41"/>
      <c r="BE42" s="36"/>
    </row>
    <row r="43" spans="1:57" s="2" customFormat="1" ht="6.95" customHeight="1">
      <c r="A43" s="36"/>
      <c r="B43" s="37"/>
      <c r="C43" s="38"/>
      <c r="D43" s="38"/>
      <c r="E43" s="38"/>
      <c r="F43" s="38"/>
      <c r="G43" s="38"/>
      <c r="H43" s="38"/>
      <c r="I43" s="38"/>
      <c r="J43" s="38"/>
      <c r="K43" s="38"/>
      <c r="L43" s="38"/>
      <c r="M43" s="38"/>
      <c r="N43" s="38"/>
      <c r="O43" s="38"/>
      <c r="P43" s="38"/>
      <c r="Q43" s="38"/>
      <c r="R43" s="38"/>
      <c r="S43" s="38"/>
      <c r="T43" s="38"/>
      <c r="U43" s="38"/>
      <c r="V43" s="38"/>
      <c r="W43" s="38"/>
      <c r="X43" s="38"/>
      <c r="Y43" s="38"/>
      <c r="Z43" s="38"/>
      <c r="AA43" s="38"/>
      <c r="AB43" s="38"/>
      <c r="AC43" s="38"/>
      <c r="AD43" s="38"/>
      <c r="AE43" s="38"/>
      <c r="AF43" s="38"/>
      <c r="AG43" s="38"/>
      <c r="AH43" s="38"/>
      <c r="AI43" s="38"/>
      <c r="AJ43" s="38"/>
      <c r="AK43" s="38"/>
      <c r="AL43" s="38"/>
      <c r="AM43" s="38"/>
      <c r="AN43" s="38"/>
      <c r="AO43" s="38"/>
      <c r="AP43" s="38"/>
      <c r="AQ43" s="38"/>
      <c r="AR43" s="41"/>
      <c r="BE43" s="36"/>
    </row>
    <row r="44" spans="1:57" s="4" customFormat="1" ht="12" customHeight="1">
      <c r="B44" s="53"/>
      <c r="C44" s="31" t="s">
        <v>13</v>
      </c>
      <c r="D44" s="54"/>
      <c r="E44" s="54"/>
      <c r="F44" s="54"/>
      <c r="G44" s="54"/>
      <c r="H44" s="54"/>
      <c r="I44" s="54"/>
      <c r="J44" s="54"/>
      <c r="K44" s="54"/>
      <c r="L44" s="54" t="str">
        <f>K5</f>
        <v>19_10_rychII</v>
      </c>
      <c r="M44" s="54"/>
      <c r="N44" s="54"/>
      <c r="O44" s="54"/>
      <c r="P44" s="54"/>
      <c r="Q44" s="54"/>
      <c r="R44" s="54"/>
      <c r="S44" s="54"/>
      <c r="T44" s="54"/>
      <c r="U44" s="54"/>
      <c r="V44" s="54"/>
      <c r="W44" s="54"/>
      <c r="X44" s="54"/>
      <c r="Y44" s="54"/>
      <c r="Z44" s="54"/>
      <c r="AA44" s="54"/>
      <c r="AB44" s="54"/>
      <c r="AC44" s="54"/>
      <c r="AD44" s="54"/>
      <c r="AE44" s="54"/>
      <c r="AF44" s="54"/>
      <c r="AG44" s="54"/>
      <c r="AH44" s="54"/>
      <c r="AI44" s="54"/>
      <c r="AJ44" s="54"/>
      <c r="AK44" s="54"/>
      <c r="AL44" s="54"/>
      <c r="AM44" s="54"/>
      <c r="AN44" s="54"/>
      <c r="AO44" s="54"/>
      <c r="AP44" s="54"/>
      <c r="AQ44" s="54"/>
      <c r="AR44" s="55"/>
    </row>
    <row r="45" spans="1:57" s="5" customFormat="1" ht="36.950000000000003" customHeight="1">
      <c r="B45" s="56"/>
      <c r="C45" s="57" t="s">
        <v>16</v>
      </c>
      <c r="D45" s="58"/>
      <c r="E45" s="58"/>
      <c r="F45" s="58"/>
      <c r="G45" s="58"/>
      <c r="H45" s="58"/>
      <c r="I45" s="58"/>
      <c r="J45" s="58"/>
      <c r="K45" s="58"/>
      <c r="L45" s="362" t="str">
        <f>K6</f>
        <v>Rekonstrukce ul. B. Němcové – část U Stadionu, Rychnov nad Kněžnou</v>
      </c>
      <c r="M45" s="363"/>
      <c r="N45" s="363"/>
      <c r="O45" s="363"/>
      <c r="P45" s="363"/>
      <c r="Q45" s="363"/>
      <c r="R45" s="363"/>
      <c r="S45" s="363"/>
      <c r="T45" s="363"/>
      <c r="U45" s="363"/>
      <c r="V45" s="363"/>
      <c r="W45" s="363"/>
      <c r="X45" s="363"/>
      <c r="Y45" s="363"/>
      <c r="Z45" s="363"/>
      <c r="AA45" s="363"/>
      <c r="AB45" s="363"/>
      <c r="AC45" s="363"/>
      <c r="AD45" s="363"/>
      <c r="AE45" s="363"/>
      <c r="AF45" s="363"/>
      <c r="AG45" s="363"/>
      <c r="AH45" s="363"/>
      <c r="AI45" s="363"/>
      <c r="AJ45" s="363"/>
      <c r="AK45" s="363"/>
      <c r="AL45" s="363"/>
      <c r="AM45" s="363"/>
      <c r="AN45" s="363"/>
      <c r="AO45" s="363"/>
      <c r="AP45" s="58"/>
      <c r="AQ45" s="58"/>
      <c r="AR45" s="59"/>
    </row>
    <row r="46" spans="1:57" s="2" customFormat="1" ht="6.95" customHeight="1">
      <c r="A46" s="36"/>
      <c r="B46" s="37"/>
      <c r="C46" s="38"/>
      <c r="D46" s="38"/>
      <c r="E46" s="38"/>
      <c r="F46" s="38"/>
      <c r="G46" s="38"/>
      <c r="H46" s="38"/>
      <c r="I46" s="38"/>
      <c r="J46" s="38"/>
      <c r="K46" s="38"/>
      <c r="L46" s="38"/>
      <c r="M46" s="38"/>
      <c r="N46" s="38"/>
      <c r="O46" s="38"/>
      <c r="P46" s="38"/>
      <c r="Q46" s="38"/>
      <c r="R46" s="38"/>
      <c r="S46" s="38"/>
      <c r="T46" s="38"/>
      <c r="U46" s="38"/>
      <c r="V46" s="38"/>
      <c r="W46" s="38"/>
      <c r="X46" s="38"/>
      <c r="Y46" s="38"/>
      <c r="Z46" s="38"/>
      <c r="AA46" s="38"/>
      <c r="AB46" s="38"/>
      <c r="AC46" s="38"/>
      <c r="AD46" s="38"/>
      <c r="AE46" s="38"/>
      <c r="AF46" s="38"/>
      <c r="AG46" s="38"/>
      <c r="AH46" s="38"/>
      <c r="AI46" s="38"/>
      <c r="AJ46" s="38"/>
      <c r="AK46" s="38"/>
      <c r="AL46" s="38"/>
      <c r="AM46" s="38"/>
      <c r="AN46" s="38"/>
      <c r="AO46" s="38"/>
      <c r="AP46" s="38"/>
      <c r="AQ46" s="38"/>
      <c r="AR46" s="41"/>
      <c r="BE46" s="36"/>
    </row>
    <row r="47" spans="1:57" s="2" customFormat="1" ht="12" customHeight="1">
      <c r="A47" s="36"/>
      <c r="B47" s="37"/>
      <c r="C47" s="31" t="s">
        <v>21</v>
      </c>
      <c r="D47" s="38"/>
      <c r="E47" s="38"/>
      <c r="F47" s="38"/>
      <c r="G47" s="38"/>
      <c r="H47" s="38"/>
      <c r="I47" s="38"/>
      <c r="J47" s="38"/>
      <c r="K47" s="38"/>
      <c r="L47" s="60" t="str">
        <f>IF(K8="","",K8)</f>
        <v>Rychnov n. K.</v>
      </c>
      <c r="M47" s="38"/>
      <c r="N47" s="38"/>
      <c r="O47" s="38"/>
      <c r="P47" s="38"/>
      <c r="Q47" s="38"/>
      <c r="R47" s="38"/>
      <c r="S47" s="38"/>
      <c r="T47" s="38"/>
      <c r="U47" s="38"/>
      <c r="V47" s="38"/>
      <c r="W47" s="38"/>
      <c r="X47" s="38"/>
      <c r="Y47" s="38"/>
      <c r="Z47" s="38"/>
      <c r="AA47" s="38"/>
      <c r="AB47" s="38"/>
      <c r="AC47" s="38"/>
      <c r="AD47" s="38"/>
      <c r="AE47" s="38"/>
      <c r="AF47" s="38"/>
      <c r="AG47" s="38"/>
      <c r="AH47" s="38"/>
      <c r="AI47" s="31" t="s">
        <v>23</v>
      </c>
      <c r="AJ47" s="38"/>
      <c r="AK47" s="38"/>
      <c r="AL47" s="38"/>
      <c r="AM47" s="364" t="str">
        <f>IF(AN8= "","",AN8)</f>
        <v>10. 10. 2019</v>
      </c>
      <c r="AN47" s="364"/>
      <c r="AO47" s="38"/>
      <c r="AP47" s="38"/>
      <c r="AQ47" s="38"/>
      <c r="AR47" s="41"/>
      <c r="BE47" s="36"/>
    </row>
    <row r="48" spans="1:57" s="2" customFormat="1" ht="6.95" customHeight="1">
      <c r="A48" s="36"/>
      <c r="B48" s="37"/>
      <c r="C48" s="38"/>
      <c r="D48" s="38"/>
      <c r="E48" s="38"/>
      <c r="F48" s="38"/>
      <c r="G48" s="38"/>
      <c r="H48" s="38"/>
      <c r="I48" s="38"/>
      <c r="J48" s="38"/>
      <c r="K48" s="38"/>
      <c r="L48" s="38"/>
      <c r="M48" s="38"/>
      <c r="N48" s="38"/>
      <c r="O48" s="38"/>
      <c r="P48" s="38"/>
      <c r="Q48" s="38"/>
      <c r="R48" s="38"/>
      <c r="S48" s="38"/>
      <c r="T48" s="38"/>
      <c r="U48" s="38"/>
      <c r="V48" s="38"/>
      <c r="W48" s="38"/>
      <c r="X48" s="38"/>
      <c r="Y48" s="38"/>
      <c r="Z48" s="38"/>
      <c r="AA48" s="38"/>
      <c r="AB48" s="38"/>
      <c r="AC48" s="38"/>
      <c r="AD48" s="38"/>
      <c r="AE48" s="38"/>
      <c r="AF48" s="38"/>
      <c r="AG48" s="38"/>
      <c r="AH48" s="38"/>
      <c r="AI48" s="38"/>
      <c r="AJ48" s="38"/>
      <c r="AK48" s="38"/>
      <c r="AL48" s="38"/>
      <c r="AM48" s="38"/>
      <c r="AN48" s="38"/>
      <c r="AO48" s="38"/>
      <c r="AP48" s="38"/>
      <c r="AQ48" s="38"/>
      <c r="AR48" s="41"/>
      <c r="BE48" s="36"/>
    </row>
    <row r="49" spans="1:91" s="2" customFormat="1" ht="15.2" customHeight="1">
      <c r="A49" s="36"/>
      <c r="B49" s="37"/>
      <c r="C49" s="31" t="s">
        <v>25</v>
      </c>
      <c r="D49" s="38"/>
      <c r="E49" s="38"/>
      <c r="F49" s="38"/>
      <c r="G49" s="38"/>
      <c r="H49" s="38"/>
      <c r="I49" s="38"/>
      <c r="J49" s="38"/>
      <c r="K49" s="38"/>
      <c r="L49" s="54" t="str">
        <f>IF(E11= "","",E11)</f>
        <v>Město Rychnov nad Kněžnou</v>
      </c>
      <c r="M49" s="38"/>
      <c r="N49" s="38"/>
      <c r="O49" s="38"/>
      <c r="P49" s="38"/>
      <c r="Q49" s="38"/>
      <c r="R49" s="38"/>
      <c r="S49" s="38"/>
      <c r="T49" s="38"/>
      <c r="U49" s="38"/>
      <c r="V49" s="38"/>
      <c r="W49" s="38"/>
      <c r="X49" s="38"/>
      <c r="Y49" s="38"/>
      <c r="Z49" s="38"/>
      <c r="AA49" s="38"/>
      <c r="AB49" s="38"/>
      <c r="AC49" s="38"/>
      <c r="AD49" s="38"/>
      <c r="AE49" s="38"/>
      <c r="AF49" s="38"/>
      <c r="AG49" s="38"/>
      <c r="AH49" s="38"/>
      <c r="AI49" s="31" t="s">
        <v>33</v>
      </c>
      <c r="AJ49" s="38"/>
      <c r="AK49" s="38"/>
      <c r="AL49" s="38"/>
      <c r="AM49" s="360" t="str">
        <f>IF(E17="","",E17)</f>
        <v>VHRoušar, s.r.o.</v>
      </c>
      <c r="AN49" s="361"/>
      <c r="AO49" s="361"/>
      <c r="AP49" s="361"/>
      <c r="AQ49" s="38"/>
      <c r="AR49" s="41"/>
      <c r="AS49" s="354" t="s">
        <v>56</v>
      </c>
      <c r="AT49" s="355"/>
      <c r="AU49" s="62"/>
      <c r="AV49" s="62"/>
      <c r="AW49" s="62"/>
      <c r="AX49" s="62"/>
      <c r="AY49" s="62"/>
      <c r="AZ49" s="62"/>
      <c r="BA49" s="62"/>
      <c r="BB49" s="62"/>
      <c r="BC49" s="62"/>
      <c r="BD49" s="63"/>
      <c r="BE49" s="36"/>
    </row>
    <row r="50" spans="1:91" s="2" customFormat="1" ht="15.2" customHeight="1">
      <c r="A50" s="36"/>
      <c r="B50" s="37"/>
      <c r="C50" s="31" t="s">
        <v>31</v>
      </c>
      <c r="D50" s="38"/>
      <c r="E50" s="38"/>
      <c r="F50" s="38"/>
      <c r="G50" s="38"/>
      <c r="H50" s="38"/>
      <c r="I50" s="38"/>
      <c r="J50" s="38"/>
      <c r="K50" s="38"/>
      <c r="L50" s="54" t="str">
        <f>IF(E14= "Vyplň údaj","",E14)</f>
        <v/>
      </c>
      <c r="M50" s="38"/>
      <c r="N50" s="38"/>
      <c r="O50" s="38"/>
      <c r="P50" s="38"/>
      <c r="Q50" s="38"/>
      <c r="R50" s="38"/>
      <c r="S50" s="38"/>
      <c r="T50" s="38"/>
      <c r="U50" s="38"/>
      <c r="V50" s="38"/>
      <c r="W50" s="38"/>
      <c r="X50" s="38"/>
      <c r="Y50" s="38"/>
      <c r="Z50" s="38"/>
      <c r="AA50" s="38"/>
      <c r="AB50" s="38"/>
      <c r="AC50" s="38"/>
      <c r="AD50" s="38"/>
      <c r="AE50" s="38"/>
      <c r="AF50" s="38"/>
      <c r="AG50" s="38"/>
      <c r="AH50" s="38"/>
      <c r="AI50" s="31" t="s">
        <v>38</v>
      </c>
      <c r="AJ50" s="38"/>
      <c r="AK50" s="38"/>
      <c r="AL50" s="38"/>
      <c r="AM50" s="360" t="str">
        <f>IF(E20="","",E20)</f>
        <v xml:space="preserve"> </v>
      </c>
      <c r="AN50" s="361"/>
      <c r="AO50" s="361"/>
      <c r="AP50" s="361"/>
      <c r="AQ50" s="38"/>
      <c r="AR50" s="41"/>
      <c r="AS50" s="356"/>
      <c r="AT50" s="357"/>
      <c r="AU50" s="64"/>
      <c r="AV50" s="64"/>
      <c r="AW50" s="64"/>
      <c r="AX50" s="64"/>
      <c r="AY50" s="64"/>
      <c r="AZ50" s="64"/>
      <c r="BA50" s="64"/>
      <c r="BB50" s="64"/>
      <c r="BC50" s="64"/>
      <c r="BD50" s="65"/>
      <c r="BE50" s="36"/>
    </row>
    <row r="51" spans="1:91" s="2" customFormat="1" ht="10.9" customHeight="1">
      <c r="A51" s="36"/>
      <c r="B51" s="37"/>
      <c r="C51" s="38"/>
      <c r="D51" s="38"/>
      <c r="E51" s="38"/>
      <c r="F51" s="38"/>
      <c r="G51" s="38"/>
      <c r="H51" s="38"/>
      <c r="I51" s="38"/>
      <c r="J51" s="38"/>
      <c r="K51" s="38"/>
      <c r="L51" s="38"/>
      <c r="M51" s="38"/>
      <c r="N51" s="38"/>
      <c r="O51" s="38"/>
      <c r="P51" s="38"/>
      <c r="Q51" s="38"/>
      <c r="R51" s="38"/>
      <c r="S51" s="38"/>
      <c r="T51" s="38"/>
      <c r="U51" s="38"/>
      <c r="V51" s="38"/>
      <c r="W51" s="38"/>
      <c r="X51" s="38"/>
      <c r="Y51" s="38"/>
      <c r="Z51" s="38"/>
      <c r="AA51" s="38"/>
      <c r="AB51" s="38"/>
      <c r="AC51" s="38"/>
      <c r="AD51" s="38"/>
      <c r="AE51" s="38"/>
      <c r="AF51" s="38"/>
      <c r="AG51" s="38"/>
      <c r="AH51" s="38"/>
      <c r="AI51" s="38"/>
      <c r="AJ51" s="38"/>
      <c r="AK51" s="38"/>
      <c r="AL51" s="38"/>
      <c r="AM51" s="38"/>
      <c r="AN51" s="38"/>
      <c r="AO51" s="38"/>
      <c r="AP51" s="38"/>
      <c r="AQ51" s="38"/>
      <c r="AR51" s="41"/>
      <c r="AS51" s="358"/>
      <c r="AT51" s="359"/>
      <c r="AU51" s="66"/>
      <c r="AV51" s="66"/>
      <c r="AW51" s="66"/>
      <c r="AX51" s="66"/>
      <c r="AY51" s="66"/>
      <c r="AZ51" s="66"/>
      <c r="BA51" s="66"/>
      <c r="BB51" s="66"/>
      <c r="BC51" s="66"/>
      <c r="BD51" s="67"/>
      <c r="BE51" s="36"/>
    </row>
    <row r="52" spans="1:91" s="2" customFormat="1" ht="29.25" customHeight="1">
      <c r="A52" s="36"/>
      <c r="B52" s="37"/>
      <c r="C52" s="350" t="s">
        <v>57</v>
      </c>
      <c r="D52" s="351"/>
      <c r="E52" s="351"/>
      <c r="F52" s="351"/>
      <c r="G52" s="351"/>
      <c r="H52" s="68"/>
      <c r="I52" s="352" t="s">
        <v>58</v>
      </c>
      <c r="J52" s="351"/>
      <c r="K52" s="351"/>
      <c r="L52" s="351"/>
      <c r="M52" s="351"/>
      <c r="N52" s="351"/>
      <c r="O52" s="351"/>
      <c r="P52" s="351"/>
      <c r="Q52" s="351"/>
      <c r="R52" s="351"/>
      <c r="S52" s="351"/>
      <c r="T52" s="351"/>
      <c r="U52" s="351"/>
      <c r="V52" s="351"/>
      <c r="W52" s="351"/>
      <c r="X52" s="351"/>
      <c r="Y52" s="351"/>
      <c r="Z52" s="351"/>
      <c r="AA52" s="351"/>
      <c r="AB52" s="351"/>
      <c r="AC52" s="351"/>
      <c r="AD52" s="351"/>
      <c r="AE52" s="351"/>
      <c r="AF52" s="351"/>
      <c r="AG52" s="353" t="s">
        <v>59</v>
      </c>
      <c r="AH52" s="351"/>
      <c r="AI52" s="351"/>
      <c r="AJ52" s="351"/>
      <c r="AK52" s="351"/>
      <c r="AL52" s="351"/>
      <c r="AM52" s="351"/>
      <c r="AN52" s="352" t="s">
        <v>60</v>
      </c>
      <c r="AO52" s="351"/>
      <c r="AP52" s="351"/>
      <c r="AQ52" s="69" t="s">
        <v>61</v>
      </c>
      <c r="AR52" s="41"/>
      <c r="AS52" s="70" t="s">
        <v>62</v>
      </c>
      <c r="AT52" s="71" t="s">
        <v>63</v>
      </c>
      <c r="AU52" s="71" t="s">
        <v>64</v>
      </c>
      <c r="AV52" s="71" t="s">
        <v>65</v>
      </c>
      <c r="AW52" s="71" t="s">
        <v>66</v>
      </c>
      <c r="AX52" s="71" t="s">
        <v>67</v>
      </c>
      <c r="AY52" s="71" t="s">
        <v>68</v>
      </c>
      <c r="AZ52" s="71" t="s">
        <v>69</v>
      </c>
      <c r="BA52" s="71" t="s">
        <v>70</v>
      </c>
      <c r="BB52" s="71" t="s">
        <v>71</v>
      </c>
      <c r="BC52" s="71" t="s">
        <v>72</v>
      </c>
      <c r="BD52" s="72" t="s">
        <v>73</v>
      </c>
      <c r="BE52" s="36"/>
    </row>
    <row r="53" spans="1:91" s="2" customFormat="1" ht="10.9" customHeight="1">
      <c r="A53" s="36"/>
      <c r="B53" s="37"/>
      <c r="C53" s="38"/>
      <c r="D53" s="38"/>
      <c r="E53" s="38"/>
      <c r="F53" s="38"/>
      <c r="G53" s="38"/>
      <c r="H53" s="38"/>
      <c r="I53" s="38"/>
      <c r="J53" s="38"/>
      <c r="K53" s="38"/>
      <c r="L53" s="38"/>
      <c r="M53" s="38"/>
      <c r="N53" s="38"/>
      <c r="O53" s="38"/>
      <c r="P53" s="38"/>
      <c r="Q53" s="38"/>
      <c r="R53" s="38"/>
      <c r="S53" s="38"/>
      <c r="T53" s="38"/>
      <c r="U53" s="38"/>
      <c r="V53" s="38"/>
      <c r="W53" s="38"/>
      <c r="X53" s="38"/>
      <c r="Y53" s="38"/>
      <c r="Z53" s="38"/>
      <c r="AA53" s="38"/>
      <c r="AB53" s="38"/>
      <c r="AC53" s="38"/>
      <c r="AD53" s="38"/>
      <c r="AE53" s="38"/>
      <c r="AF53" s="38"/>
      <c r="AG53" s="38"/>
      <c r="AH53" s="38"/>
      <c r="AI53" s="38"/>
      <c r="AJ53" s="38"/>
      <c r="AK53" s="38"/>
      <c r="AL53" s="38"/>
      <c r="AM53" s="38"/>
      <c r="AN53" s="38"/>
      <c r="AO53" s="38"/>
      <c r="AP53" s="38"/>
      <c r="AQ53" s="38"/>
      <c r="AR53" s="41"/>
      <c r="AS53" s="73"/>
      <c r="AT53" s="74"/>
      <c r="AU53" s="74"/>
      <c r="AV53" s="74"/>
      <c r="AW53" s="74"/>
      <c r="AX53" s="74"/>
      <c r="AY53" s="74"/>
      <c r="AZ53" s="74"/>
      <c r="BA53" s="74"/>
      <c r="BB53" s="74"/>
      <c r="BC53" s="74"/>
      <c r="BD53" s="75"/>
      <c r="BE53" s="36"/>
    </row>
    <row r="54" spans="1:91" s="6" customFormat="1" ht="32.450000000000003" customHeight="1">
      <c r="B54" s="76"/>
      <c r="C54" s="77" t="s">
        <v>74</v>
      </c>
      <c r="D54" s="78"/>
      <c r="E54" s="78"/>
      <c r="F54" s="78"/>
      <c r="G54" s="78"/>
      <c r="H54" s="78"/>
      <c r="I54" s="78"/>
      <c r="J54" s="78"/>
      <c r="K54" s="78"/>
      <c r="L54" s="78"/>
      <c r="M54" s="78"/>
      <c r="N54" s="78"/>
      <c r="O54" s="78"/>
      <c r="P54" s="78"/>
      <c r="Q54" s="78"/>
      <c r="R54" s="78"/>
      <c r="S54" s="78"/>
      <c r="T54" s="78"/>
      <c r="U54" s="78"/>
      <c r="V54" s="78"/>
      <c r="W54" s="78"/>
      <c r="X54" s="78"/>
      <c r="Y54" s="78"/>
      <c r="Z54" s="78"/>
      <c r="AA54" s="78"/>
      <c r="AB54" s="78"/>
      <c r="AC54" s="78"/>
      <c r="AD54" s="78"/>
      <c r="AE54" s="78"/>
      <c r="AF54" s="78"/>
      <c r="AG54" s="343">
        <f>ROUND(SUM(AG55:AG56),2)</f>
        <v>0</v>
      </c>
      <c r="AH54" s="343"/>
      <c r="AI54" s="343"/>
      <c r="AJ54" s="343"/>
      <c r="AK54" s="343"/>
      <c r="AL54" s="343"/>
      <c r="AM54" s="343"/>
      <c r="AN54" s="344">
        <f>SUM(AG54,AT54)</f>
        <v>0</v>
      </c>
      <c r="AO54" s="344"/>
      <c r="AP54" s="344"/>
      <c r="AQ54" s="80" t="s">
        <v>19</v>
      </c>
      <c r="AR54" s="81"/>
      <c r="AS54" s="82">
        <f>ROUND(SUM(AS55:AS56),2)</f>
        <v>0</v>
      </c>
      <c r="AT54" s="83">
        <f>ROUND(SUM(AV54:AW54),2)</f>
        <v>0</v>
      </c>
      <c r="AU54" s="84">
        <f>ROUND(SUM(AU55:AU56),5)</f>
        <v>0</v>
      </c>
      <c r="AV54" s="83">
        <f>ROUND(AZ54*L29,2)</f>
        <v>0</v>
      </c>
      <c r="AW54" s="83">
        <f>ROUND(BA54*L30,2)</f>
        <v>0</v>
      </c>
      <c r="AX54" s="83">
        <f>ROUND(BB54*L29,2)</f>
        <v>0</v>
      </c>
      <c r="AY54" s="83">
        <f>ROUND(BC54*L30,2)</f>
        <v>0</v>
      </c>
      <c r="AZ54" s="83">
        <f>ROUND(SUM(AZ55:AZ56),2)</f>
        <v>0</v>
      </c>
      <c r="BA54" s="83">
        <f>ROUND(SUM(BA55:BA56),2)</f>
        <v>0</v>
      </c>
      <c r="BB54" s="83">
        <f>ROUND(SUM(BB55:BB56),2)</f>
        <v>0</v>
      </c>
      <c r="BC54" s="83">
        <f>ROUND(SUM(BC55:BC56),2)</f>
        <v>0</v>
      </c>
      <c r="BD54" s="85">
        <f>ROUND(SUM(BD55:BD56),2)</f>
        <v>0</v>
      </c>
      <c r="BS54" s="86" t="s">
        <v>75</v>
      </c>
      <c r="BT54" s="86" t="s">
        <v>76</v>
      </c>
      <c r="BU54" s="87" t="s">
        <v>77</v>
      </c>
      <c r="BV54" s="86" t="s">
        <v>78</v>
      </c>
      <c r="BW54" s="86" t="s">
        <v>5</v>
      </c>
      <c r="BX54" s="86" t="s">
        <v>79</v>
      </c>
      <c r="CL54" s="86" t="s">
        <v>19</v>
      </c>
    </row>
    <row r="55" spans="1:91" s="7" customFormat="1" ht="16.5" customHeight="1">
      <c r="A55" s="88" t="s">
        <v>80</v>
      </c>
      <c r="B55" s="89"/>
      <c r="C55" s="90"/>
      <c r="D55" s="347" t="s">
        <v>81</v>
      </c>
      <c r="E55" s="347"/>
      <c r="F55" s="347"/>
      <c r="G55" s="347"/>
      <c r="H55" s="347"/>
      <c r="I55" s="91"/>
      <c r="J55" s="347" t="s">
        <v>82</v>
      </c>
      <c r="K55" s="347"/>
      <c r="L55" s="347"/>
      <c r="M55" s="347"/>
      <c r="N55" s="347"/>
      <c r="O55" s="347"/>
      <c r="P55" s="347"/>
      <c r="Q55" s="347"/>
      <c r="R55" s="347"/>
      <c r="S55" s="347"/>
      <c r="T55" s="347"/>
      <c r="U55" s="347"/>
      <c r="V55" s="347"/>
      <c r="W55" s="347"/>
      <c r="X55" s="347"/>
      <c r="Y55" s="347"/>
      <c r="Z55" s="347"/>
      <c r="AA55" s="347"/>
      <c r="AB55" s="347"/>
      <c r="AC55" s="347"/>
      <c r="AD55" s="347"/>
      <c r="AE55" s="347"/>
      <c r="AF55" s="347"/>
      <c r="AG55" s="345">
        <f>'SO 301 - Kanalizace'!J30</f>
        <v>0</v>
      </c>
      <c r="AH55" s="346"/>
      <c r="AI55" s="346"/>
      <c r="AJ55" s="346"/>
      <c r="AK55" s="346"/>
      <c r="AL55" s="346"/>
      <c r="AM55" s="346"/>
      <c r="AN55" s="345">
        <f>SUM(AG55,AT55)</f>
        <v>0</v>
      </c>
      <c r="AO55" s="346"/>
      <c r="AP55" s="346"/>
      <c r="AQ55" s="92" t="s">
        <v>83</v>
      </c>
      <c r="AR55" s="93"/>
      <c r="AS55" s="94">
        <v>0</v>
      </c>
      <c r="AT55" s="95">
        <f>ROUND(SUM(AV55:AW55),2)</f>
        <v>0</v>
      </c>
      <c r="AU55" s="96">
        <f>'SO 301 - Kanalizace'!P86</f>
        <v>0</v>
      </c>
      <c r="AV55" s="95">
        <f>'SO 301 - Kanalizace'!J33</f>
        <v>0</v>
      </c>
      <c r="AW55" s="95">
        <f>'SO 301 - Kanalizace'!J34</f>
        <v>0</v>
      </c>
      <c r="AX55" s="95">
        <f>'SO 301 - Kanalizace'!J35</f>
        <v>0</v>
      </c>
      <c r="AY55" s="95">
        <f>'SO 301 - Kanalizace'!J36</f>
        <v>0</v>
      </c>
      <c r="AZ55" s="95">
        <f>'SO 301 - Kanalizace'!F33</f>
        <v>0</v>
      </c>
      <c r="BA55" s="95">
        <f>'SO 301 - Kanalizace'!F34</f>
        <v>0</v>
      </c>
      <c r="BB55" s="95">
        <f>'SO 301 - Kanalizace'!F35</f>
        <v>0</v>
      </c>
      <c r="BC55" s="95">
        <f>'SO 301 - Kanalizace'!F36</f>
        <v>0</v>
      </c>
      <c r="BD55" s="97">
        <f>'SO 301 - Kanalizace'!F37</f>
        <v>0</v>
      </c>
      <c r="BT55" s="98" t="s">
        <v>84</v>
      </c>
      <c r="BV55" s="98" t="s">
        <v>78</v>
      </c>
      <c r="BW55" s="98" t="s">
        <v>85</v>
      </c>
      <c r="BX55" s="98" t="s">
        <v>5</v>
      </c>
      <c r="CL55" s="98" t="s">
        <v>19</v>
      </c>
      <c r="CM55" s="98" t="s">
        <v>86</v>
      </c>
    </row>
    <row r="56" spans="1:91" s="7" customFormat="1" ht="16.5" customHeight="1">
      <c r="A56" s="88" t="s">
        <v>80</v>
      </c>
      <c r="B56" s="89"/>
      <c r="C56" s="90"/>
      <c r="D56" s="347" t="s">
        <v>87</v>
      </c>
      <c r="E56" s="347"/>
      <c r="F56" s="347"/>
      <c r="G56" s="347"/>
      <c r="H56" s="347"/>
      <c r="I56" s="91"/>
      <c r="J56" s="347" t="s">
        <v>88</v>
      </c>
      <c r="K56" s="347"/>
      <c r="L56" s="347"/>
      <c r="M56" s="347"/>
      <c r="N56" s="347"/>
      <c r="O56" s="347"/>
      <c r="P56" s="347"/>
      <c r="Q56" s="347"/>
      <c r="R56" s="347"/>
      <c r="S56" s="347"/>
      <c r="T56" s="347"/>
      <c r="U56" s="347"/>
      <c r="V56" s="347"/>
      <c r="W56" s="347"/>
      <c r="X56" s="347"/>
      <c r="Y56" s="347"/>
      <c r="Z56" s="347"/>
      <c r="AA56" s="347"/>
      <c r="AB56" s="347"/>
      <c r="AC56" s="347"/>
      <c r="AD56" s="347"/>
      <c r="AE56" s="347"/>
      <c r="AF56" s="347"/>
      <c r="AG56" s="345">
        <f>'SO 352 - Vodovod'!J30</f>
        <v>0</v>
      </c>
      <c r="AH56" s="346"/>
      <c r="AI56" s="346"/>
      <c r="AJ56" s="346"/>
      <c r="AK56" s="346"/>
      <c r="AL56" s="346"/>
      <c r="AM56" s="346"/>
      <c r="AN56" s="345">
        <f>SUM(AG56,AT56)</f>
        <v>0</v>
      </c>
      <c r="AO56" s="346"/>
      <c r="AP56" s="346"/>
      <c r="AQ56" s="92" t="s">
        <v>83</v>
      </c>
      <c r="AR56" s="93"/>
      <c r="AS56" s="99">
        <v>0</v>
      </c>
      <c r="AT56" s="100">
        <f>ROUND(SUM(AV56:AW56),2)</f>
        <v>0</v>
      </c>
      <c r="AU56" s="101">
        <f>'SO 352 - Vodovod'!P87</f>
        <v>0</v>
      </c>
      <c r="AV56" s="100">
        <f>'SO 352 - Vodovod'!J33</f>
        <v>0</v>
      </c>
      <c r="AW56" s="100">
        <f>'SO 352 - Vodovod'!J34</f>
        <v>0</v>
      </c>
      <c r="AX56" s="100">
        <f>'SO 352 - Vodovod'!J35</f>
        <v>0</v>
      </c>
      <c r="AY56" s="100">
        <f>'SO 352 - Vodovod'!J36</f>
        <v>0</v>
      </c>
      <c r="AZ56" s="100">
        <f>'SO 352 - Vodovod'!F33</f>
        <v>0</v>
      </c>
      <c r="BA56" s="100">
        <f>'SO 352 - Vodovod'!F34</f>
        <v>0</v>
      </c>
      <c r="BB56" s="100">
        <f>'SO 352 - Vodovod'!F35</f>
        <v>0</v>
      </c>
      <c r="BC56" s="100">
        <f>'SO 352 - Vodovod'!F36</f>
        <v>0</v>
      </c>
      <c r="BD56" s="102">
        <f>'SO 352 - Vodovod'!F37</f>
        <v>0</v>
      </c>
      <c r="BT56" s="98" t="s">
        <v>84</v>
      </c>
      <c r="BV56" s="98" t="s">
        <v>78</v>
      </c>
      <c r="BW56" s="98" t="s">
        <v>89</v>
      </c>
      <c r="BX56" s="98" t="s">
        <v>5</v>
      </c>
      <c r="CL56" s="98" t="s">
        <v>19</v>
      </c>
      <c r="CM56" s="98" t="s">
        <v>86</v>
      </c>
    </row>
    <row r="57" spans="1:91" s="2" customFormat="1" ht="30" customHeight="1">
      <c r="A57" s="36"/>
      <c r="B57" s="37"/>
      <c r="C57" s="38"/>
      <c r="D57" s="38"/>
      <c r="E57" s="38"/>
      <c r="F57" s="38"/>
      <c r="G57" s="38"/>
      <c r="H57" s="38"/>
      <c r="I57" s="38"/>
      <c r="J57" s="38"/>
      <c r="K57" s="38"/>
      <c r="L57" s="38"/>
      <c r="M57" s="38"/>
      <c r="N57" s="38"/>
      <c r="O57" s="38"/>
      <c r="P57" s="38"/>
      <c r="Q57" s="38"/>
      <c r="R57" s="38"/>
      <c r="S57" s="38"/>
      <c r="T57" s="38"/>
      <c r="U57" s="38"/>
      <c r="V57" s="38"/>
      <c r="W57" s="38"/>
      <c r="X57" s="38"/>
      <c r="Y57" s="38"/>
      <c r="Z57" s="38"/>
      <c r="AA57" s="38"/>
      <c r="AB57" s="38"/>
      <c r="AC57" s="38"/>
      <c r="AD57" s="38"/>
      <c r="AE57" s="38"/>
      <c r="AF57" s="38"/>
      <c r="AG57" s="38"/>
      <c r="AH57" s="38"/>
      <c r="AI57" s="38"/>
      <c r="AJ57" s="38"/>
      <c r="AK57" s="38"/>
      <c r="AL57" s="38"/>
      <c r="AM57" s="38"/>
      <c r="AN57" s="38"/>
      <c r="AO57" s="38"/>
      <c r="AP57" s="38"/>
      <c r="AQ57" s="38"/>
      <c r="AR57" s="41"/>
      <c r="AS57" s="36"/>
      <c r="AT57" s="36"/>
      <c r="AU57" s="36"/>
      <c r="AV57" s="36"/>
      <c r="AW57" s="36"/>
      <c r="AX57" s="36"/>
      <c r="AY57" s="36"/>
      <c r="AZ57" s="36"/>
      <c r="BA57" s="36"/>
      <c r="BB57" s="36"/>
      <c r="BC57" s="36"/>
      <c r="BD57" s="36"/>
      <c r="BE57" s="36"/>
    </row>
    <row r="58" spans="1:91" s="2" customFormat="1" ht="6.95" customHeight="1">
      <c r="A58" s="36"/>
      <c r="B58" s="49"/>
      <c r="C58" s="50"/>
      <c r="D58" s="50"/>
      <c r="E58" s="50"/>
      <c r="F58" s="50"/>
      <c r="G58" s="50"/>
      <c r="H58" s="50"/>
      <c r="I58" s="50"/>
      <c r="J58" s="50"/>
      <c r="K58" s="50"/>
      <c r="L58" s="50"/>
      <c r="M58" s="50"/>
      <c r="N58" s="50"/>
      <c r="O58" s="50"/>
      <c r="P58" s="50"/>
      <c r="Q58" s="50"/>
      <c r="R58" s="50"/>
      <c r="S58" s="50"/>
      <c r="T58" s="50"/>
      <c r="U58" s="50"/>
      <c r="V58" s="50"/>
      <c r="W58" s="50"/>
      <c r="X58" s="50"/>
      <c r="Y58" s="50"/>
      <c r="Z58" s="50"/>
      <c r="AA58" s="50"/>
      <c r="AB58" s="50"/>
      <c r="AC58" s="50"/>
      <c r="AD58" s="50"/>
      <c r="AE58" s="50"/>
      <c r="AF58" s="50"/>
      <c r="AG58" s="50"/>
      <c r="AH58" s="50"/>
      <c r="AI58" s="50"/>
      <c r="AJ58" s="50"/>
      <c r="AK58" s="50"/>
      <c r="AL58" s="50"/>
      <c r="AM58" s="50"/>
      <c r="AN58" s="50"/>
      <c r="AO58" s="50"/>
      <c r="AP58" s="50"/>
      <c r="AQ58" s="50"/>
      <c r="AR58" s="41"/>
      <c r="AS58" s="36"/>
      <c r="AT58" s="36"/>
      <c r="AU58" s="36"/>
      <c r="AV58" s="36"/>
      <c r="AW58" s="36"/>
      <c r="AX58" s="36"/>
      <c r="AY58" s="36"/>
      <c r="AZ58" s="36"/>
      <c r="BA58" s="36"/>
      <c r="BB58" s="36"/>
      <c r="BC58" s="36"/>
      <c r="BD58" s="36"/>
      <c r="BE58" s="36"/>
    </row>
  </sheetData>
  <sheetProtection algorithmName="SHA-512" hashValue="syplKdtcIDdjwlzU34iOMpHhADEHArrUMOKovuTnpXHwUeDcDhh9RmrNWZ58/uj52uV936PjdUhJruH2ICzmYA==" saltValue="p8jFaHt51xvfEdpB9P2pg/YYvOfSfW2sxUl/0LJqYX1u3AQQQS/XP1iFLq9LUnkvgfswAUfv9uTvgLRjEKa3hw==" spinCount="100000" sheet="1" objects="1" scenarios="1" formatColumns="0" formatRows="0"/>
  <mergeCells count="46">
    <mergeCell ref="L31:P31"/>
    <mergeCell ref="L32:P32"/>
    <mergeCell ref="W31:AE31"/>
    <mergeCell ref="BE5:BE32"/>
    <mergeCell ref="AK26:AO26"/>
    <mergeCell ref="W29:AE29"/>
    <mergeCell ref="AK29:AO29"/>
    <mergeCell ref="W30:AE30"/>
    <mergeCell ref="AK30:AO30"/>
    <mergeCell ref="AK31:AO31"/>
    <mergeCell ref="W32:AE32"/>
    <mergeCell ref="AK32:AO32"/>
    <mergeCell ref="L28:P28"/>
    <mergeCell ref="W28:AE28"/>
    <mergeCell ref="AK28:AO28"/>
    <mergeCell ref="L29:P29"/>
    <mergeCell ref="L30:P30"/>
    <mergeCell ref="AR2:BE2"/>
    <mergeCell ref="K5:AO5"/>
    <mergeCell ref="K6:AO6"/>
    <mergeCell ref="E14:AJ14"/>
    <mergeCell ref="E23:AN23"/>
    <mergeCell ref="AS49:AT51"/>
    <mergeCell ref="AM50:AP50"/>
    <mergeCell ref="L45:AO45"/>
    <mergeCell ref="AM47:AN47"/>
    <mergeCell ref="AM49:AP49"/>
    <mergeCell ref="AN56:AP56"/>
    <mergeCell ref="AG56:AM56"/>
    <mergeCell ref="D56:H56"/>
    <mergeCell ref="J56:AF56"/>
    <mergeCell ref="L33:P33"/>
    <mergeCell ref="C52:G52"/>
    <mergeCell ref="I52:AF52"/>
    <mergeCell ref="AG52:AM52"/>
    <mergeCell ref="AN52:AP52"/>
    <mergeCell ref="W33:AE33"/>
    <mergeCell ref="AK33:AO33"/>
    <mergeCell ref="X35:AB35"/>
    <mergeCell ref="AK35:AO35"/>
    <mergeCell ref="AG54:AM54"/>
    <mergeCell ref="AN54:AP54"/>
    <mergeCell ref="AN55:AP55"/>
    <mergeCell ref="AG55:AM55"/>
    <mergeCell ref="D55:H55"/>
    <mergeCell ref="J55:AF55"/>
  </mergeCells>
  <hyperlinks>
    <hyperlink ref="A55" location="'SO 301 - Kanalizace'!C2" display="/" xr:uid="{00000000-0004-0000-0000-000000000000}"/>
    <hyperlink ref="A56" location="'SO 352 - Vodovod'!C2" display="/" xr:uid="{00000000-0004-0000-0000-000001000000}"/>
  </hyperlink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2:BM547"/>
  <sheetViews>
    <sheetView showGridLines="0" workbookViewId="0"/>
  </sheetViews>
  <sheetFormatPr defaultRowHeight="11.25"/>
  <cols>
    <col min="1" max="1" width="8.33203125" style="1" customWidth="1"/>
    <col min="2" max="2" width="1.6640625" style="1" customWidth="1"/>
    <col min="3" max="3" width="4.1640625" style="1" customWidth="1"/>
    <col min="4" max="4" width="4.33203125" style="1" customWidth="1"/>
    <col min="5" max="5" width="17.1640625" style="1" customWidth="1"/>
    <col min="6" max="6" width="100.83203125" style="1" customWidth="1"/>
    <col min="7" max="7" width="7" style="1" customWidth="1"/>
    <col min="8" max="8" width="11.5" style="1" customWidth="1"/>
    <col min="9" max="9" width="20.1640625" style="103" customWidth="1"/>
    <col min="10" max="11" width="20.16406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56" s="1" customFormat="1" ht="36.950000000000003" customHeight="1">
      <c r="I2" s="103"/>
      <c r="L2" s="370"/>
      <c r="M2" s="370"/>
      <c r="N2" s="370"/>
      <c r="O2" s="370"/>
      <c r="P2" s="370"/>
      <c r="Q2" s="370"/>
      <c r="R2" s="370"/>
      <c r="S2" s="370"/>
      <c r="T2" s="370"/>
      <c r="U2" s="370"/>
      <c r="V2" s="370"/>
      <c r="AT2" s="19" t="s">
        <v>85</v>
      </c>
      <c r="AZ2" s="104" t="s">
        <v>90</v>
      </c>
      <c r="BA2" s="104" t="s">
        <v>91</v>
      </c>
      <c r="BB2" s="104" t="s">
        <v>92</v>
      </c>
      <c r="BC2" s="104" t="s">
        <v>93</v>
      </c>
      <c r="BD2" s="104" t="s">
        <v>86</v>
      </c>
    </row>
    <row r="3" spans="1:56" s="1" customFormat="1" ht="6.95" customHeight="1">
      <c r="B3" s="105"/>
      <c r="C3" s="106"/>
      <c r="D3" s="106"/>
      <c r="E3" s="106"/>
      <c r="F3" s="106"/>
      <c r="G3" s="106"/>
      <c r="H3" s="106"/>
      <c r="I3" s="107"/>
      <c r="J3" s="106"/>
      <c r="K3" s="106"/>
      <c r="L3" s="22"/>
      <c r="AT3" s="19" t="s">
        <v>86</v>
      </c>
      <c r="AZ3" s="104" t="s">
        <v>94</v>
      </c>
      <c r="BA3" s="104" t="s">
        <v>95</v>
      </c>
      <c r="BB3" s="104" t="s">
        <v>92</v>
      </c>
      <c r="BC3" s="104" t="s">
        <v>96</v>
      </c>
      <c r="BD3" s="104" t="s">
        <v>86</v>
      </c>
    </row>
    <row r="4" spans="1:56" s="1" customFormat="1" ht="24.95" customHeight="1">
      <c r="B4" s="22"/>
      <c r="D4" s="108" t="s">
        <v>97</v>
      </c>
      <c r="I4" s="103"/>
      <c r="L4" s="22"/>
      <c r="M4" s="109" t="s">
        <v>10</v>
      </c>
      <c r="AT4" s="19" t="s">
        <v>4</v>
      </c>
      <c r="AZ4" s="104" t="s">
        <v>98</v>
      </c>
      <c r="BA4" s="104" t="s">
        <v>99</v>
      </c>
      <c r="BB4" s="104" t="s">
        <v>100</v>
      </c>
      <c r="BC4" s="104" t="s">
        <v>101</v>
      </c>
      <c r="BD4" s="104" t="s">
        <v>86</v>
      </c>
    </row>
    <row r="5" spans="1:56" s="1" customFormat="1" ht="6.95" customHeight="1">
      <c r="B5" s="22"/>
      <c r="I5" s="103"/>
      <c r="L5" s="22"/>
      <c r="AZ5" s="104" t="s">
        <v>102</v>
      </c>
      <c r="BA5" s="104" t="s">
        <v>103</v>
      </c>
      <c r="BB5" s="104" t="s">
        <v>92</v>
      </c>
      <c r="BC5" s="104" t="s">
        <v>104</v>
      </c>
      <c r="BD5" s="104" t="s">
        <v>86</v>
      </c>
    </row>
    <row r="6" spans="1:56" s="1" customFormat="1" ht="12" customHeight="1">
      <c r="B6" s="22"/>
      <c r="D6" s="110" t="s">
        <v>16</v>
      </c>
      <c r="I6" s="103"/>
      <c r="L6" s="22"/>
      <c r="AZ6" s="104" t="s">
        <v>105</v>
      </c>
      <c r="BA6" s="104" t="s">
        <v>106</v>
      </c>
      <c r="BB6" s="104" t="s">
        <v>92</v>
      </c>
      <c r="BC6" s="104" t="s">
        <v>107</v>
      </c>
      <c r="BD6" s="104" t="s">
        <v>86</v>
      </c>
    </row>
    <row r="7" spans="1:56" s="1" customFormat="1" ht="16.5" customHeight="1">
      <c r="B7" s="22"/>
      <c r="E7" s="386" t="str">
        <f>'Rekapitulace stavby'!K6</f>
        <v>Rekonstrukce ul. B. Němcové – část U Stadionu, Rychnov nad Kněžnou</v>
      </c>
      <c r="F7" s="387"/>
      <c r="G7" s="387"/>
      <c r="H7" s="387"/>
      <c r="I7" s="103"/>
      <c r="L7" s="22"/>
      <c r="AZ7" s="104" t="s">
        <v>108</v>
      </c>
      <c r="BA7" s="104" t="s">
        <v>109</v>
      </c>
      <c r="BB7" s="104" t="s">
        <v>110</v>
      </c>
      <c r="BC7" s="104" t="s">
        <v>111</v>
      </c>
      <c r="BD7" s="104" t="s">
        <v>86</v>
      </c>
    </row>
    <row r="8" spans="1:56" s="2" customFormat="1" ht="12" customHeight="1">
      <c r="A8" s="36"/>
      <c r="B8" s="41"/>
      <c r="C8" s="36"/>
      <c r="D8" s="110" t="s">
        <v>112</v>
      </c>
      <c r="E8" s="36"/>
      <c r="F8" s="36"/>
      <c r="G8" s="36"/>
      <c r="H8" s="36"/>
      <c r="I8" s="111"/>
      <c r="J8" s="36"/>
      <c r="K8" s="36"/>
      <c r="L8" s="112"/>
      <c r="S8" s="36"/>
      <c r="T8" s="36"/>
      <c r="U8" s="36"/>
      <c r="V8" s="36"/>
      <c r="W8" s="36"/>
      <c r="X8" s="36"/>
      <c r="Y8" s="36"/>
      <c r="Z8" s="36"/>
      <c r="AA8" s="36"/>
      <c r="AB8" s="36"/>
      <c r="AC8" s="36"/>
      <c r="AD8" s="36"/>
      <c r="AE8" s="36"/>
      <c r="AZ8" s="104" t="s">
        <v>113</v>
      </c>
      <c r="BA8" s="104" t="s">
        <v>114</v>
      </c>
      <c r="BB8" s="104" t="s">
        <v>92</v>
      </c>
      <c r="BC8" s="104" t="s">
        <v>115</v>
      </c>
      <c r="BD8" s="104" t="s">
        <v>86</v>
      </c>
    </row>
    <row r="9" spans="1:56" s="2" customFormat="1" ht="16.5" customHeight="1">
      <c r="A9" s="36"/>
      <c r="B9" s="41"/>
      <c r="C9" s="36"/>
      <c r="D9" s="36"/>
      <c r="E9" s="388" t="s">
        <v>116</v>
      </c>
      <c r="F9" s="389"/>
      <c r="G9" s="389"/>
      <c r="H9" s="389"/>
      <c r="I9" s="111"/>
      <c r="J9" s="36"/>
      <c r="K9" s="36"/>
      <c r="L9" s="112"/>
      <c r="S9" s="36"/>
      <c r="T9" s="36"/>
      <c r="U9" s="36"/>
      <c r="V9" s="36"/>
      <c r="W9" s="36"/>
      <c r="X9" s="36"/>
      <c r="Y9" s="36"/>
      <c r="Z9" s="36"/>
      <c r="AA9" s="36"/>
      <c r="AB9" s="36"/>
      <c r="AC9" s="36"/>
      <c r="AD9" s="36"/>
      <c r="AE9" s="36"/>
    </row>
    <row r="10" spans="1:56" s="2" customFormat="1">
      <c r="A10" s="36"/>
      <c r="B10" s="41"/>
      <c r="C10" s="36"/>
      <c r="D10" s="36"/>
      <c r="E10" s="36"/>
      <c r="F10" s="36"/>
      <c r="G10" s="36"/>
      <c r="H10" s="36"/>
      <c r="I10" s="111"/>
      <c r="J10" s="36"/>
      <c r="K10" s="36"/>
      <c r="L10" s="112"/>
      <c r="S10" s="36"/>
      <c r="T10" s="36"/>
      <c r="U10" s="36"/>
      <c r="V10" s="36"/>
      <c r="W10" s="36"/>
      <c r="X10" s="36"/>
      <c r="Y10" s="36"/>
      <c r="Z10" s="36"/>
      <c r="AA10" s="36"/>
      <c r="AB10" s="36"/>
      <c r="AC10" s="36"/>
      <c r="AD10" s="36"/>
      <c r="AE10" s="36"/>
    </row>
    <row r="11" spans="1:56" s="2" customFormat="1" ht="12" customHeight="1">
      <c r="A11" s="36"/>
      <c r="B11" s="41"/>
      <c r="C11" s="36"/>
      <c r="D11" s="110" t="s">
        <v>18</v>
      </c>
      <c r="E11" s="36"/>
      <c r="F11" s="113" t="s">
        <v>19</v>
      </c>
      <c r="G11" s="36"/>
      <c r="H11" s="36"/>
      <c r="I11" s="114" t="s">
        <v>20</v>
      </c>
      <c r="J11" s="113" t="s">
        <v>19</v>
      </c>
      <c r="K11" s="36"/>
      <c r="L11" s="112"/>
      <c r="S11" s="36"/>
      <c r="T11" s="36"/>
      <c r="U11" s="36"/>
      <c r="V11" s="36"/>
      <c r="W11" s="36"/>
      <c r="X11" s="36"/>
      <c r="Y11" s="36"/>
      <c r="Z11" s="36"/>
      <c r="AA11" s="36"/>
      <c r="AB11" s="36"/>
      <c r="AC11" s="36"/>
      <c r="AD11" s="36"/>
      <c r="AE11" s="36"/>
    </row>
    <row r="12" spans="1:56" s="2" customFormat="1" ht="12" customHeight="1">
      <c r="A12" s="36"/>
      <c r="B12" s="41"/>
      <c r="C12" s="36"/>
      <c r="D12" s="110" t="s">
        <v>21</v>
      </c>
      <c r="E12" s="36"/>
      <c r="F12" s="113" t="s">
        <v>22</v>
      </c>
      <c r="G12" s="36"/>
      <c r="H12" s="36"/>
      <c r="I12" s="114" t="s">
        <v>23</v>
      </c>
      <c r="J12" s="115" t="str">
        <f>'Rekapitulace stavby'!AN8</f>
        <v>10. 10. 2019</v>
      </c>
      <c r="K12" s="36"/>
      <c r="L12" s="112"/>
      <c r="S12" s="36"/>
      <c r="T12" s="36"/>
      <c r="U12" s="36"/>
      <c r="V12" s="36"/>
      <c r="W12" s="36"/>
      <c r="X12" s="36"/>
      <c r="Y12" s="36"/>
      <c r="Z12" s="36"/>
      <c r="AA12" s="36"/>
      <c r="AB12" s="36"/>
      <c r="AC12" s="36"/>
      <c r="AD12" s="36"/>
      <c r="AE12" s="36"/>
    </row>
    <row r="13" spans="1:56" s="2" customFormat="1" ht="10.9" customHeight="1">
      <c r="A13" s="36"/>
      <c r="B13" s="41"/>
      <c r="C13" s="36"/>
      <c r="D13" s="36"/>
      <c r="E13" s="36"/>
      <c r="F13" s="36"/>
      <c r="G13" s="36"/>
      <c r="H13" s="36"/>
      <c r="I13" s="111"/>
      <c r="J13" s="36"/>
      <c r="K13" s="36"/>
      <c r="L13" s="112"/>
      <c r="S13" s="36"/>
      <c r="T13" s="36"/>
      <c r="U13" s="36"/>
      <c r="V13" s="36"/>
      <c r="W13" s="36"/>
      <c r="X13" s="36"/>
      <c r="Y13" s="36"/>
      <c r="Z13" s="36"/>
      <c r="AA13" s="36"/>
      <c r="AB13" s="36"/>
      <c r="AC13" s="36"/>
      <c r="AD13" s="36"/>
      <c r="AE13" s="36"/>
    </row>
    <row r="14" spans="1:56" s="2" customFormat="1" ht="12" customHeight="1">
      <c r="A14" s="36"/>
      <c r="B14" s="41"/>
      <c r="C14" s="36"/>
      <c r="D14" s="110" t="s">
        <v>25</v>
      </c>
      <c r="E14" s="36"/>
      <c r="F14" s="36"/>
      <c r="G14" s="36"/>
      <c r="H14" s="36"/>
      <c r="I14" s="114" t="s">
        <v>26</v>
      </c>
      <c r="J14" s="113" t="s">
        <v>27</v>
      </c>
      <c r="K14" s="36"/>
      <c r="L14" s="112"/>
      <c r="S14" s="36"/>
      <c r="T14" s="36"/>
      <c r="U14" s="36"/>
      <c r="V14" s="36"/>
      <c r="W14" s="36"/>
      <c r="X14" s="36"/>
      <c r="Y14" s="36"/>
      <c r="Z14" s="36"/>
      <c r="AA14" s="36"/>
      <c r="AB14" s="36"/>
      <c r="AC14" s="36"/>
      <c r="AD14" s="36"/>
      <c r="AE14" s="36"/>
    </row>
    <row r="15" spans="1:56" s="2" customFormat="1" ht="18" customHeight="1">
      <c r="A15" s="36"/>
      <c r="B15" s="41"/>
      <c r="C15" s="36"/>
      <c r="D15" s="36"/>
      <c r="E15" s="113" t="s">
        <v>28</v>
      </c>
      <c r="F15" s="36"/>
      <c r="G15" s="36"/>
      <c r="H15" s="36"/>
      <c r="I15" s="114" t="s">
        <v>29</v>
      </c>
      <c r="J15" s="113" t="s">
        <v>30</v>
      </c>
      <c r="K15" s="36"/>
      <c r="L15" s="112"/>
      <c r="S15" s="36"/>
      <c r="T15" s="36"/>
      <c r="U15" s="36"/>
      <c r="V15" s="36"/>
      <c r="W15" s="36"/>
      <c r="X15" s="36"/>
      <c r="Y15" s="36"/>
      <c r="Z15" s="36"/>
      <c r="AA15" s="36"/>
      <c r="AB15" s="36"/>
      <c r="AC15" s="36"/>
      <c r="AD15" s="36"/>
      <c r="AE15" s="36"/>
    </row>
    <row r="16" spans="1:56" s="2" customFormat="1" ht="6.95" customHeight="1">
      <c r="A16" s="36"/>
      <c r="B16" s="41"/>
      <c r="C16" s="36"/>
      <c r="D16" s="36"/>
      <c r="E16" s="36"/>
      <c r="F16" s="36"/>
      <c r="G16" s="36"/>
      <c r="H16" s="36"/>
      <c r="I16" s="111"/>
      <c r="J16" s="36"/>
      <c r="K16" s="36"/>
      <c r="L16" s="112"/>
      <c r="S16" s="36"/>
      <c r="T16" s="36"/>
      <c r="U16" s="36"/>
      <c r="V16" s="36"/>
      <c r="W16" s="36"/>
      <c r="X16" s="36"/>
      <c r="Y16" s="36"/>
      <c r="Z16" s="36"/>
      <c r="AA16" s="36"/>
      <c r="AB16" s="36"/>
      <c r="AC16" s="36"/>
      <c r="AD16" s="36"/>
      <c r="AE16" s="36"/>
    </row>
    <row r="17" spans="1:31" s="2" customFormat="1" ht="12" customHeight="1">
      <c r="A17" s="36"/>
      <c r="B17" s="41"/>
      <c r="C17" s="36"/>
      <c r="D17" s="110" t="s">
        <v>31</v>
      </c>
      <c r="E17" s="36"/>
      <c r="F17" s="36"/>
      <c r="G17" s="36"/>
      <c r="H17" s="36"/>
      <c r="I17" s="114" t="s">
        <v>26</v>
      </c>
      <c r="J17" s="32" t="str">
        <f>'Rekapitulace stavby'!AN13</f>
        <v>Vyplň údaj</v>
      </c>
      <c r="K17" s="36"/>
      <c r="L17" s="112"/>
      <c r="S17" s="36"/>
      <c r="T17" s="36"/>
      <c r="U17" s="36"/>
      <c r="V17" s="36"/>
      <c r="W17" s="36"/>
      <c r="X17" s="36"/>
      <c r="Y17" s="36"/>
      <c r="Z17" s="36"/>
      <c r="AA17" s="36"/>
      <c r="AB17" s="36"/>
      <c r="AC17" s="36"/>
      <c r="AD17" s="36"/>
      <c r="AE17" s="36"/>
    </row>
    <row r="18" spans="1:31" s="2" customFormat="1" ht="18" customHeight="1">
      <c r="A18" s="36"/>
      <c r="B18" s="41"/>
      <c r="C18" s="36"/>
      <c r="D18" s="36"/>
      <c r="E18" s="390" t="str">
        <f>'Rekapitulace stavby'!E14</f>
        <v>Vyplň údaj</v>
      </c>
      <c r="F18" s="391"/>
      <c r="G18" s="391"/>
      <c r="H18" s="391"/>
      <c r="I18" s="114" t="s">
        <v>29</v>
      </c>
      <c r="J18" s="32" t="str">
        <f>'Rekapitulace stavby'!AN14</f>
        <v>Vyplň údaj</v>
      </c>
      <c r="K18" s="36"/>
      <c r="L18" s="112"/>
      <c r="S18" s="36"/>
      <c r="T18" s="36"/>
      <c r="U18" s="36"/>
      <c r="V18" s="36"/>
      <c r="W18" s="36"/>
      <c r="X18" s="36"/>
      <c r="Y18" s="36"/>
      <c r="Z18" s="36"/>
      <c r="AA18" s="36"/>
      <c r="AB18" s="36"/>
      <c r="AC18" s="36"/>
      <c r="AD18" s="36"/>
      <c r="AE18" s="36"/>
    </row>
    <row r="19" spans="1:31" s="2" customFormat="1" ht="6.95" customHeight="1">
      <c r="A19" s="36"/>
      <c r="B19" s="41"/>
      <c r="C19" s="36"/>
      <c r="D19" s="36"/>
      <c r="E19" s="36"/>
      <c r="F19" s="36"/>
      <c r="G19" s="36"/>
      <c r="H19" s="36"/>
      <c r="I19" s="111"/>
      <c r="J19" s="36"/>
      <c r="K19" s="36"/>
      <c r="L19" s="112"/>
      <c r="S19" s="36"/>
      <c r="T19" s="36"/>
      <c r="U19" s="36"/>
      <c r="V19" s="36"/>
      <c r="W19" s="36"/>
      <c r="X19" s="36"/>
      <c r="Y19" s="36"/>
      <c r="Z19" s="36"/>
      <c r="AA19" s="36"/>
      <c r="AB19" s="36"/>
      <c r="AC19" s="36"/>
      <c r="AD19" s="36"/>
      <c r="AE19" s="36"/>
    </row>
    <row r="20" spans="1:31" s="2" customFormat="1" ht="12" customHeight="1">
      <c r="A20" s="36"/>
      <c r="B20" s="41"/>
      <c r="C20" s="36"/>
      <c r="D20" s="110" t="s">
        <v>33</v>
      </c>
      <c r="E20" s="36"/>
      <c r="F20" s="36"/>
      <c r="G20" s="36"/>
      <c r="H20" s="36"/>
      <c r="I20" s="114" t="s">
        <v>26</v>
      </c>
      <c r="J20" s="113" t="s">
        <v>34</v>
      </c>
      <c r="K20" s="36"/>
      <c r="L20" s="112"/>
      <c r="S20" s="36"/>
      <c r="T20" s="36"/>
      <c r="U20" s="36"/>
      <c r="V20" s="36"/>
      <c r="W20" s="36"/>
      <c r="X20" s="36"/>
      <c r="Y20" s="36"/>
      <c r="Z20" s="36"/>
      <c r="AA20" s="36"/>
      <c r="AB20" s="36"/>
      <c r="AC20" s="36"/>
      <c r="AD20" s="36"/>
      <c r="AE20" s="36"/>
    </row>
    <row r="21" spans="1:31" s="2" customFormat="1" ht="18" customHeight="1">
      <c r="A21" s="36"/>
      <c r="B21" s="41"/>
      <c r="C21" s="36"/>
      <c r="D21" s="36"/>
      <c r="E21" s="113" t="s">
        <v>35</v>
      </c>
      <c r="F21" s="36"/>
      <c r="G21" s="36"/>
      <c r="H21" s="36"/>
      <c r="I21" s="114" t="s">
        <v>29</v>
      </c>
      <c r="J21" s="113" t="s">
        <v>36</v>
      </c>
      <c r="K21" s="36"/>
      <c r="L21" s="112"/>
      <c r="S21" s="36"/>
      <c r="T21" s="36"/>
      <c r="U21" s="36"/>
      <c r="V21" s="36"/>
      <c r="W21" s="36"/>
      <c r="X21" s="36"/>
      <c r="Y21" s="36"/>
      <c r="Z21" s="36"/>
      <c r="AA21" s="36"/>
      <c r="AB21" s="36"/>
      <c r="AC21" s="36"/>
      <c r="AD21" s="36"/>
      <c r="AE21" s="36"/>
    </row>
    <row r="22" spans="1:31" s="2" customFormat="1" ht="6.95" customHeight="1">
      <c r="A22" s="36"/>
      <c r="B22" s="41"/>
      <c r="C22" s="36"/>
      <c r="D22" s="36"/>
      <c r="E22" s="36"/>
      <c r="F22" s="36"/>
      <c r="G22" s="36"/>
      <c r="H22" s="36"/>
      <c r="I22" s="111"/>
      <c r="J22" s="36"/>
      <c r="K22" s="36"/>
      <c r="L22" s="112"/>
      <c r="S22" s="36"/>
      <c r="T22" s="36"/>
      <c r="U22" s="36"/>
      <c r="V22" s="36"/>
      <c r="W22" s="36"/>
      <c r="X22" s="36"/>
      <c r="Y22" s="36"/>
      <c r="Z22" s="36"/>
      <c r="AA22" s="36"/>
      <c r="AB22" s="36"/>
      <c r="AC22" s="36"/>
      <c r="AD22" s="36"/>
      <c r="AE22" s="36"/>
    </row>
    <row r="23" spans="1:31" s="2" customFormat="1" ht="12" customHeight="1">
      <c r="A23" s="36"/>
      <c r="B23" s="41"/>
      <c r="C23" s="36"/>
      <c r="D23" s="110" t="s">
        <v>38</v>
      </c>
      <c r="E23" s="36"/>
      <c r="F23" s="36"/>
      <c r="G23" s="36"/>
      <c r="H23" s="36"/>
      <c r="I23" s="114" t="s">
        <v>26</v>
      </c>
      <c r="J23" s="113" t="str">
        <f>IF('Rekapitulace stavby'!AN19="","",'Rekapitulace stavby'!AN19)</f>
        <v/>
      </c>
      <c r="K23" s="36"/>
      <c r="L23" s="112"/>
      <c r="S23" s="36"/>
      <c r="T23" s="36"/>
      <c r="U23" s="36"/>
      <c r="V23" s="36"/>
      <c r="W23" s="36"/>
      <c r="X23" s="36"/>
      <c r="Y23" s="36"/>
      <c r="Z23" s="36"/>
      <c r="AA23" s="36"/>
      <c r="AB23" s="36"/>
      <c r="AC23" s="36"/>
      <c r="AD23" s="36"/>
      <c r="AE23" s="36"/>
    </row>
    <row r="24" spans="1:31" s="2" customFormat="1" ht="18" customHeight="1">
      <c r="A24" s="36"/>
      <c r="B24" s="41"/>
      <c r="C24" s="36"/>
      <c r="D24" s="36"/>
      <c r="E24" s="113" t="str">
        <f>IF('Rekapitulace stavby'!E20="","",'Rekapitulace stavby'!E20)</f>
        <v xml:space="preserve"> </v>
      </c>
      <c r="F24" s="36"/>
      <c r="G24" s="36"/>
      <c r="H24" s="36"/>
      <c r="I24" s="114" t="s">
        <v>29</v>
      </c>
      <c r="J24" s="113" t="str">
        <f>IF('Rekapitulace stavby'!AN20="","",'Rekapitulace stavby'!AN20)</f>
        <v/>
      </c>
      <c r="K24" s="36"/>
      <c r="L24" s="112"/>
      <c r="S24" s="36"/>
      <c r="T24" s="36"/>
      <c r="U24" s="36"/>
      <c r="V24" s="36"/>
      <c r="W24" s="36"/>
      <c r="X24" s="36"/>
      <c r="Y24" s="36"/>
      <c r="Z24" s="36"/>
      <c r="AA24" s="36"/>
      <c r="AB24" s="36"/>
      <c r="AC24" s="36"/>
      <c r="AD24" s="36"/>
      <c r="AE24" s="36"/>
    </row>
    <row r="25" spans="1:31" s="2" customFormat="1" ht="6.95" customHeight="1">
      <c r="A25" s="36"/>
      <c r="B25" s="41"/>
      <c r="C25" s="36"/>
      <c r="D25" s="36"/>
      <c r="E25" s="36"/>
      <c r="F25" s="36"/>
      <c r="G25" s="36"/>
      <c r="H25" s="36"/>
      <c r="I25" s="111"/>
      <c r="J25" s="36"/>
      <c r="K25" s="36"/>
      <c r="L25" s="112"/>
      <c r="S25" s="36"/>
      <c r="T25" s="36"/>
      <c r="U25" s="36"/>
      <c r="V25" s="36"/>
      <c r="W25" s="36"/>
      <c r="X25" s="36"/>
      <c r="Y25" s="36"/>
      <c r="Z25" s="36"/>
      <c r="AA25" s="36"/>
      <c r="AB25" s="36"/>
      <c r="AC25" s="36"/>
      <c r="AD25" s="36"/>
      <c r="AE25" s="36"/>
    </row>
    <row r="26" spans="1:31" s="2" customFormat="1" ht="12" customHeight="1">
      <c r="A26" s="36"/>
      <c r="B26" s="41"/>
      <c r="C26" s="36"/>
      <c r="D26" s="110" t="s">
        <v>40</v>
      </c>
      <c r="E26" s="36"/>
      <c r="F26" s="36"/>
      <c r="G26" s="36"/>
      <c r="H26" s="36"/>
      <c r="I26" s="111"/>
      <c r="J26" s="36"/>
      <c r="K26" s="36"/>
      <c r="L26" s="112"/>
      <c r="S26" s="36"/>
      <c r="T26" s="36"/>
      <c r="U26" s="36"/>
      <c r="V26" s="36"/>
      <c r="W26" s="36"/>
      <c r="X26" s="36"/>
      <c r="Y26" s="36"/>
      <c r="Z26" s="36"/>
      <c r="AA26" s="36"/>
      <c r="AB26" s="36"/>
      <c r="AC26" s="36"/>
      <c r="AD26" s="36"/>
      <c r="AE26" s="36"/>
    </row>
    <row r="27" spans="1:31" s="8" customFormat="1" ht="16.5" customHeight="1">
      <c r="A27" s="116"/>
      <c r="B27" s="117"/>
      <c r="C27" s="116"/>
      <c r="D27" s="116"/>
      <c r="E27" s="392" t="s">
        <v>19</v>
      </c>
      <c r="F27" s="392"/>
      <c r="G27" s="392"/>
      <c r="H27" s="392"/>
      <c r="I27" s="118"/>
      <c r="J27" s="116"/>
      <c r="K27" s="116"/>
      <c r="L27" s="119"/>
      <c r="S27" s="116"/>
      <c r="T27" s="116"/>
      <c r="U27" s="116"/>
      <c r="V27" s="116"/>
      <c r="W27" s="116"/>
      <c r="X27" s="116"/>
      <c r="Y27" s="116"/>
      <c r="Z27" s="116"/>
      <c r="AA27" s="116"/>
      <c r="AB27" s="116"/>
      <c r="AC27" s="116"/>
      <c r="AD27" s="116"/>
      <c r="AE27" s="116"/>
    </row>
    <row r="28" spans="1:31" s="2" customFormat="1" ht="6.95" customHeight="1">
      <c r="A28" s="36"/>
      <c r="B28" s="41"/>
      <c r="C28" s="36"/>
      <c r="D28" s="36"/>
      <c r="E28" s="36"/>
      <c r="F28" s="36"/>
      <c r="G28" s="36"/>
      <c r="H28" s="36"/>
      <c r="I28" s="111"/>
      <c r="J28" s="36"/>
      <c r="K28" s="36"/>
      <c r="L28" s="112"/>
      <c r="S28" s="36"/>
      <c r="T28" s="36"/>
      <c r="U28" s="36"/>
      <c r="V28" s="36"/>
      <c r="W28" s="36"/>
      <c r="X28" s="36"/>
      <c r="Y28" s="36"/>
      <c r="Z28" s="36"/>
      <c r="AA28" s="36"/>
      <c r="AB28" s="36"/>
      <c r="AC28" s="36"/>
      <c r="AD28" s="36"/>
      <c r="AE28" s="36"/>
    </row>
    <row r="29" spans="1:31" s="2" customFormat="1" ht="6.95" customHeight="1">
      <c r="A29" s="36"/>
      <c r="B29" s="41"/>
      <c r="C29" s="36"/>
      <c r="D29" s="120"/>
      <c r="E29" s="120"/>
      <c r="F29" s="120"/>
      <c r="G29" s="120"/>
      <c r="H29" s="120"/>
      <c r="I29" s="121"/>
      <c r="J29" s="120"/>
      <c r="K29" s="120"/>
      <c r="L29" s="112"/>
      <c r="S29" s="36"/>
      <c r="T29" s="36"/>
      <c r="U29" s="36"/>
      <c r="V29" s="36"/>
      <c r="W29" s="36"/>
      <c r="X29" s="36"/>
      <c r="Y29" s="36"/>
      <c r="Z29" s="36"/>
      <c r="AA29" s="36"/>
      <c r="AB29" s="36"/>
      <c r="AC29" s="36"/>
      <c r="AD29" s="36"/>
      <c r="AE29" s="36"/>
    </row>
    <row r="30" spans="1:31" s="2" customFormat="1" ht="25.35" customHeight="1">
      <c r="A30" s="36"/>
      <c r="B30" s="41"/>
      <c r="C30" s="36"/>
      <c r="D30" s="122" t="s">
        <v>42</v>
      </c>
      <c r="E30" s="36"/>
      <c r="F30" s="36"/>
      <c r="G30" s="36"/>
      <c r="H30" s="36"/>
      <c r="I30" s="111"/>
      <c r="J30" s="123">
        <f>ROUND(J86, 2)</f>
        <v>0</v>
      </c>
      <c r="K30" s="36"/>
      <c r="L30" s="112"/>
      <c r="S30" s="36"/>
      <c r="T30" s="36"/>
      <c r="U30" s="36"/>
      <c r="V30" s="36"/>
      <c r="W30" s="36"/>
      <c r="X30" s="36"/>
      <c r="Y30" s="36"/>
      <c r="Z30" s="36"/>
      <c r="AA30" s="36"/>
      <c r="AB30" s="36"/>
      <c r="AC30" s="36"/>
      <c r="AD30" s="36"/>
      <c r="AE30" s="36"/>
    </row>
    <row r="31" spans="1:31" s="2" customFormat="1" ht="6.95" customHeight="1">
      <c r="A31" s="36"/>
      <c r="B31" s="41"/>
      <c r="C31" s="36"/>
      <c r="D31" s="120"/>
      <c r="E31" s="120"/>
      <c r="F31" s="120"/>
      <c r="G31" s="120"/>
      <c r="H31" s="120"/>
      <c r="I31" s="121"/>
      <c r="J31" s="120"/>
      <c r="K31" s="120"/>
      <c r="L31" s="112"/>
      <c r="S31" s="36"/>
      <c r="T31" s="36"/>
      <c r="U31" s="36"/>
      <c r="V31" s="36"/>
      <c r="W31" s="36"/>
      <c r="X31" s="36"/>
      <c r="Y31" s="36"/>
      <c r="Z31" s="36"/>
      <c r="AA31" s="36"/>
      <c r="AB31" s="36"/>
      <c r="AC31" s="36"/>
      <c r="AD31" s="36"/>
      <c r="AE31" s="36"/>
    </row>
    <row r="32" spans="1:31" s="2" customFormat="1" ht="14.45" customHeight="1">
      <c r="A32" s="36"/>
      <c r="B32" s="41"/>
      <c r="C32" s="36"/>
      <c r="D32" s="36"/>
      <c r="E32" s="36"/>
      <c r="F32" s="124" t="s">
        <v>44</v>
      </c>
      <c r="G32" s="36"/>
      <c r="H32" s="36"/>
      <c r="I32" s="125" t="s">
        <v>43</v>
      </c>
      <c r="J32" s="124" t="s">
        <v>45</v>
      </c>
      <c r="K32" s="36"/>
      <c r="L32" s="112"/>
      <c r="S32" s="36"/>
      <c r="T32" s="36"/>
      <c r="U32" s="36"/>
      <c r="V32" s="36"/>
      <c r="W32" s="36"/>
      <c r="X32" s="36"/>
      <c r="Y32" s="36"/>
      <c r="Z32" s="36"/>
      <c r="AA32" s="36"/>
      <c r="AB32" s="36"/>
      <c r="AC32" s="36"/>
      <c r="AD32" s="36"/>
      <c r="AE32" s="36"/>
    </row>
    <row r="33" spans="1:31" s="2" customFormat="1" ht="14.45" customHeight="1">
      <c r="A33" s="36"/>
      <c r="B33" s="41"/>
      <c r="C33" s="36"/>
      <c r="D33" s="126" t="s">
        <v>46</v>
      </c>
      <c r="E33" s="110" t="s">
        <v>47</v>
      </c>
      <c r="F33" s="127">
        <f>ROUND((SUM(BE86:BE546)),  2)</f>
        <v>0</v>
      </c>
      <c r="G33" s="36"/>
      <c r="H33" s="36"/>
      <c r="I33" s="128">
        <v>0.21</v>
      </c>
      <c r="J33" s="127">
        <f>ROUND(((SUM(BE86:BE546))*I33),  2)</f>
        <v>0</v>
      </c>
      <c r="K33" s="36"/>
      <c r="L33" s="112"/>
      <c r="S33" s="36"/>
      <c r="T33" s="36"/>
      <c r="U33" s="36"/>
      <c r="V33" s="36"/>
      <c r="W33" s="36"/>
      <c r="X33" s="36"/>
      <c r="Y33" s="36"/>
      <c r="Z33" s="36"/>
      <c r="AA33" s="36"/>
      <c r="AB33" s="36"/>
      <c r="AC33" s="36"/>
      <c r="AD33" s="36"/>
      <c r="AE33" s="36"/>
    </row>
    <row r="34" spans="1:31" s="2" customFormat="1" ht="14.45" customHeight="1">
      <c r="A34" s="36"/>
      <c r="B34" s="41"/>
      <c r="C34" s="36"/>
      <c r="D34" s="36"/>
      <c r="E34" s="110" t="s">
        <v>48</v>
      </c>
      <c r="F34" s="127">
        <f>ROUND((SUM(BF86:BF546)),  2)</f>
        <v>0</v>
      </c>
      <c r="G34" s="36"/>
      <c r="H34" s="36"/>
      <c r="I34" s="128">
        <v>0.15</v>
      </c>
      <c r="J34" s="127">
        <f>ROUND(((SUM(BF86:BF546))*I34),  2)</f>
        <v>0</v>
      </c>
      <c r="K34" s="36"/>
      <c r="L34" s="112"/>
      <c r="S34" s="36"/>
      <c r="T34" s="36"/>
      <c r="U34" s="36"/>
      <c r="V34" s="36"/>
      <c r="W34" s="36"/>
      <c r="X34" s="36"/>
      <c r="Y34" s="36"/>
      <c r="Z34" s="36"/>
      <c r="AA34" s="36"/>
      <c r="AB34" s="36"/>
      <c r="AC34" s="36"/>
      <c r="AD34" s="36"/>
      <c r="AE34" s="36"/>
    </row>
    <row r="35" spans="1:31" s="2" customFormat="1" ht="14.45" hidden="1" customHeight="1">
      <c r="A35" s="36"/>
      <c r="B35" s="41"/>
      <c r="C35" s="36"/>
      <c r="D35" s="36"/>
      <c r="E35" s="110" t="s">
        <v>49</v>
      </c>
      <c r="F35" s="127">
        <f>ROUND((SUM(BG86:BG546)),  2)</f>
        <v>0</v>
      </c>
      <c r="G35" s="36"/>
      <c r="H35" s="36"/>
      <c r="I35" s="128">
        <v>0.21</v>
      </c>
      <c r="J35" s="127">
        <f>0</f>
        <v>0</v>
      </c>
      <c r="K35" s="36"/>
      <c r="L35" s="112"/>
      <c r="S35" s="36"/>
      <c r="T35" s="36"/>
      <c r="U35" s="36"/>
      <c r="V35" s="36"/>
      <c r="W35" s="36"/>
      <c r="X35" s="36"/>
      <c r="Y35" s="36"/>
      <c r="Z35" s="36"/>
      <c r="AA35" s="36"/>
      <c r="AB35" s="36"/>
      <c r="AC35" s="36"/>
      <c r="AD35" s="36"/>
      <c r="AE35" s="36"/>
    </row>
    <row r="36" spans="1:31" s="2" customFormat="1" ht="14.45" hidden="1" customHeight="1">
      <c r="A36" s="36"/>
      <c r="B36" s="41"/>
      <c r="C36" s="36"/>
      <c r="D36" s="36"/>
      <c r="E36" s="110" t="s">
        <v>50</v>
      </c>
      <c r="F36" s="127">
        <f>ROUND((SUM(BH86:BH546)),  2)</f>
        <v>0</v>
      </c>
      <c r="G36" s="36"/>
      <c r="H36" s="36"/>
      <c r="I36" s="128">
        <v>0.15</v>
      </c>
      <c r="J36" s="127">
        <f>0</f>
        <v>0</v>
      </c>
      <c r="K36" s="36"/>
      <c r="L36" s="112"/>
      <c r="S36" s="36"/>
      <c r="T36" s="36"/>
      <c r="U36" s="36"/>
      <c r="V36" s="36"/>
      <c r="W36" s="36"/>
      <c r="X36" s="36"/>
      <c r="Y36" s="36"/>
      <c r="Z36" s="36"/>
      <c r="AA36" s="36"/>
      <c r="AB36" s="36"/>
      <c r="AC36" s="36"/>
      <c r="AD36" s="36"/>
      <c r="AE36" s="36"/>
    </row>
    <row r="37" spans="1:31" s="2" customFormat="1" ht="14.45" hidden="1" customHeight="1">
      <c r="A37" s="36"/>
      <c r="B37" s="41"/>
      <c r="C37" s="36"/>
      <c r="D37" s="36"/>
      <c r="E37" s="110" t="s">
        <v>51</v>
      </c>
      <c r="F37" s="127">
        <f>ROUND((SUM(BI86:BI546)),  2)</f>
        <v>0</v>
      </c>
      <c r="G37" s="36"/>
      <c r="H37" s="36"/>
      <c r="I37" s="128">
        <v>0</v>
      </c>
      <c r="J37" s="127">
        <f>0</f>
        <v>0</v>
      </c>
      <c r="K37" s="36"/>
      <c r="L37" s="112"/>
      <c r="S37" s="36"/>
      <c r="T37" s="36"/>
      <c r="U37" s="36"/>
      <c r="V37" s="36"/>
      <c r="W37" s="36"/>
      <c r="X37" s="36"/>
      <c r="Y37" s="36"/>
      <c r="Z37" s="36"/>
      <c r="AA37" s="36"/>
      <c r="AB37" s="36"/>
      <c r="AC37" s="36"/>
      <c r="AD37" s="36"/>
      <c r="AE37" s="36"/>
    </row>
    <row r="38" spans="1:31" s="2" customFormat="1" ht="6.95" customHeight="1">
      <c r="A38" s="36"/>
      <c r="B38" s="41"/>
      <c r="C38" s="36"/>
      <c r="D38" s="36"/>
      <c r="E38" s="36"/>
      <c r="F38" s="36"/>
      <c r="G38" s="36"/>
      <c r="H38" s="36"/>
      <c r="I38" s="111"/>
      <c r="J38" s="36"/>
      <c r="K38" s="36"/>
      <c r="L38" s="112"/>
      <c r="S38" s="36"/>
      <c r="T38" s="36"/>
      <c r="U38" s="36"/>
      <c r="V38" s="36"/>
      <c r="W38" s="36"/>
      <c r="X38" s="36"/>
      <c r="Y38" s="36"/>
      <c r="Z38" s="36"/>
      <c r="AA38" s="36"/>
      <c r="AB38" s="36"/>
      <c r="AC38" s="36"/>
      <c r="AD38" s="36"/>
      <c r="AE38" s="36"/>
    </row>
    <row r="39" spans="1:31" s="2" customFormat="1" ht="25.35" customHeight="1">
      <c r="A39" s="36"/>
      <c r="B39" s="41"/>
      <c r="C39" s="129"/>
      <c r="D39" s="130" t="s">
        <v>52</v>
      </c>
      <c r="E39" s="131"/>
      <c r="F39" s="131"/>
      <c r="G39" s="132" t="s">
        <v>53</v>
      </c>
      <c r="H39" s="133" t="s">
        <v>54</v>
      </c>
      <c r="I39" s="134"/>
      <c r="J39" s="135">
        <f>SUM(J30:J37)</f>
        <v>0</v>
      </c>
      <c r="K39" s="136"/>
      <c r="L39" s="112"/>
      <c r="S39" s="36"/>
      <c r="T39" s="36"/>
      <c r="U39" s="36"/>
      <c r="V39" s="36"/>
      <c r="W39" s="36"/>
      <c r="X39" s="36"/>
      <c r="Y39" s="36"/>
      <c r="Z39" s="36"/>
      <c r="AA39" s="36"/>
      <c r="AB39" s="36"/>
      <c r="AC39" s="36"/>
      <c r="AD39" s="36"/>
      <c r="AE39" s="36"/>
    </row>
    <row r="40" spans="1:31" s="2" customFormat="1" ht="14.45" customHeight="1">
      <c r="A40" s="36"/>
      <c r="B40" s="137"/>
      <c r="C40" s="138"/>
      <c r="D40" s="138"/>
      <c r="E40" s="138"/>
      <c r="F40" s="138"/>
      <c r="G40" s="138"/>
      <c r="H40" s="138"/>
      <c r="I40" s="139"/>
      <c r="J40" s="138"/>
      <c r="K40" s="138"/>
      <c r="L40" s="112"/>
      <c r="S40" s="36"/>
      <c r="T40" s="36"/>
      <c r="U40" s="36"/>
      <c r="V40" s="36"/>
      <c r="W40" s="36"/>
      <c r="X40" s="36"/>
      <c r="Y40" s="36"/>
      <c r="Z40" s="36"/>
      <c r="AA40" s="36"/>
      <c r="AB40" s="36"/>
      <c r="AC40" s="36"/>
      <c r="AD40" s="36"/>
      <c r="AE40" s="36"/>
    </row>
    <row r="44" spans="1:31" s="2" customFormat="1" ht="6.95" customHeight="1">
      <c r="A44" s="36"/>
      <c r="B44" s="140"/>
      <c r="C44" s="141"/>
      <c r="D44" s="141"/>
      <c r="E44" s="141"/>
      <c r="F44" s="141"/>
      <c r="G44" s="141"/>
      <c r="H44" s="141"/>
      <c r="I44" s="142"/>
      <c r="J44" s="141"/>
      <c r="K44" s="141"/>
      <c r="L44" s="112"/>
      <c r="S44" s="36"/>
      <c r="T44" s="36"/>
      <c r="U44" s="36"/>
      <c r="V44" s="36"/>
      <c r="W44" s="36"/>
      <c r="X44" s="36"/>
      <c r="Y44" s="36"/>
      <c r="Z44" s="36"/>
      <c r="AA44" s="36"/>
      <c r="AB44" s="36"/>
      <c r="AC44" s="36"/>
      <c r="AD44" s="36"/>
      <c r="AE44" s="36"/>
    </row>
    <row r="45" spans="1:31" s="2" customFormat="1" ht="24.95" customHeight="1">
      <c r="A45" s="36"/>
      <c r="B45" s="37"/>
      <c r="C45" s="25" t="s">
        <v>117</v>
      </c>
      <c r="D45" s="38"/>
      <c r="E45" s="38"/>
      <c r="F45" s="38"/>
      <c r="G45" s="38"/>
      <c r="H45" s="38"/>
      <c r="I45" s="111"/>
      <c r="J45" s="38"/>
      <c r="K45" s="38"/>
      <c r="L45" s="112"/>
      <c r="S45" s="36"/>
      <c r="T45" s="36"/>
      <c r="U45" s="36"/>
      <c r="V45" s="36"/>
      <c r="W45" s="36"/>
      <c r="X45" s="36"/>
      <c r="Y45" s="36"/>
      <c r="Z45" s="36"/>
      <c r="AA45" s="36"/>
      <c r="AB45" s="36"/>
      <c r="AC45" s="36"/>
      <c r="AD45" s="36"/>
      <c r="AE45" s="36"/>
    </row>
    <row r="46" spans="1:31" s="2" customFormat="1" ht="6.95" customHeight="1">
      <c r="A46" s="36"/>
      <c r="B46" s="37"/>
      <c r="C46" s="38"/>
      <c r="D46" s="38"/>
      <c r="E46" s="38"/>
      <c r="F46" s="38"/>
      <c r="G46" s="38"/>
      <c r="H46" s="38"/>
      <c r="I46" s="111"/>
      <c r="J46" s="38"/>
      <c r="K46" s="38"/>
      <c r="L46" s="112"/>
      <c r="S46" s="36"/>
      <c r="T46" s="36"/>
      <c r="U46" s="36"/>
      <c r="V46" s="36"/>
      <c r="W46" s="36"/>
      <c r="X46" s="36"/>
      <c r="Y46" s="36"/>
      <c r="Z46" s="36"/>
      <c r="AA46" s="36"/>
      <c r="AB46" s="36"/>
      <c r="AC46" s="36"/>
      <c r="AD46" s="36"/>
      <c r="AE46" s="36"/>
    </row>
    <row r="47" spans="1:31" s="2" customFormat="1" ht="12" customHeight="1">
      <c r="A47" s="36"/>
      <c r="B47" s="37"/>
      <c r="C47" s="31" t="s">
        <v>16</v>
      </c>
      <c r="D47" s="38"/>
      <c r="E47" s="38"/>
      <c r="F47" s="38"/>
      <c r="G47" s="38"/>
      <c r="H47" s="38"/>
      <c r="I47" s="111"/>
      <c r="J47" s="38"/>
      <c r="K47" s="38"/>
      <c r="L47" s="112"/>
      <c r="S47" s="36"/>
      <c r="T47" s="36"/>
      <c r="U47" s="36"/>
      <c r="V47" s="36"/>
      <c r="W47" s="36"/>
      <c r="X47" s="36"/>
      <c r="Y47" s="36"/>
      <c r="Z47" s="36"/>
      <c r="AA47" s="36"/>
      <c r="AB47" s="36"/>
      <c r="AC47" s="36"/>
      <c r="AD47" s="36"/>
      <c r="AE47" s="36"/>
    </row>
    <row r="48" spans="1:31" s="2" customFormat="1" ht="16.5" customHeight="1">
      <c r="A48" s="36"/>
      <c r="B48" s="37"/>
      <c r="C48" s="38"/>
      <c r="D48" s="38"/>
      <c r="E48" s="384" t="str">
        <f>E7</f>
        <v>Rekonstrukce ul. B. Němcové – část U Stadionu, Rychnov nad Kněžnou</v>
      </c>
      <c r="F48" s="385"/>
      <c r="G48" s="385"/>
      <c r="H48" s="385"/>
      <c r="I48" s="111"/>
      <c r="J48" s="38"/>
      <c r="K48" s="38"/>
      <c r="L48" s="112"/>
      <c r="S48" s="36"/>
      <c r="T48" s="36"/>
      <c r="U48" s="36"/>
      <c r="V48" s="36"/>
      <c r="W48" s="36"/>
      <c r="X48" s="36"/>
      <c r="Y48" s="36"/>
      <c r="Z48" s="36"/>
      <c r="AA48" s="36"/>
      <c r="AB48" s="36"/>
      <c r="AC48" s="36"/>
      <c r="AD48" s="36"/>
      <c r="AE48" s="36"/>
    </row>
    <row r="49" spans="1:47" s="2" customFormat="1" ht="12" customHeight="1">
      <c r="A49" s="36"/>
      <c r="B49" s="37"/>
      <c r="C49" s="31" t="s">
        <v>112</v>
      </c>
      <c r="D49" s="38"/>
      <c r="E49" s="38"/>
      <c r="F49" s="38"/>
      <c r="G49" s="38"/>
      <c r="H49" s="38"/>
      <c r="I49" s="111"/>
      <c r="J49" s="38"/>
      <c r="K49" s="38"/>
      <c r="L49" s="112"/>
      <c r="S49" s="36"/>
      <c r="T49" s="36"/>
      <c r="U49" s="36"/>
      <c r="V49" s="36"/>
      <c r="W49" s="36"/>
      <c r="X49" s="36"/>
      <c r="Y49" s="36"/>
      <c r="Z49" s="36"/>
      <c r="AA49" s="36"/>
      <c r="AB49" s="36"/>
      <c r="AC49" s="36"/>
      <c r="AD49" s="36"/>
      <c r="AE49" s="36"/>
    </row>
    <row r="50" spans="1:47" s="2" customFormat="1" ht="16.5" customHeight="1">
      <c r="A50" s="36"/>
      <c r="B50" s="37"/>
      <c r="C50" s="38"/>
      <c r="D50" s="38"/>
      <c r="E50" s="362" t="str">
        <f>E9</f>
        <v>SO 301 - Kanalizace</v>
      </c>
      <c r="F50" s="383"/>
      <c r="G50" s="383"/>
      <c r="H50" s="383"/>
      <c r="I50" s="111"/>
      <c r="J50" s="38"/>
      <c r="K50" s="38"/>
      <c r="L50" s="112"/>
      <c r="S50" s="36"/>
      <c r="T50" s="36"/>
      <c r="U50" s="36"/>
      <c r="V50" s="36"/>
      <c r="W50" s="36"/>
      <c r="X50" s="36"/>
      <c r="Y50" s="36"/>
      <c r="Z50" s="36"/>
      <c r="AA50" s="36"/>
      <c r="AB50" s="36"/>
      <c r="AC50" s="36"/>
      <c r="AD50" s="36"/>
      <c r="AE50" s="36"/>
    </row>
    <row r="51" spans="1:47" s="2" customFormat="1" ht="6.95" customHeight="1">
      <c r="A51" s="36"/>
      <c r="B51" s="37"/>
      <c r="C51" s="38"/>
      <c r="D51" s="38"/>
      <c r="E51" s="38"/>
      <c r="F51" s="38"/>
      <c r="G51" s="38"/>
      <c r="H51" s="38"/>
      <c r="I51" s="111"/>
      <c r="J51" s="38"/>
      <c r="K51" s="38"/>
      <c r="L51" s="112"/>
      <c r="S51" s="36"/>
      <c r="T51" s="36"/>
      <c r="U51" s="36"/>
      <c r="V51" s="36"/>
      <c r="W51" s="36"/>
      <c r="X51" s="36"/>
      <c r="Y51" s="36"/>
      <c r="Z51" s="36"/>
      <c r="AA51" s="36"/>
      <c r="AB51" s="36"/>
      <c r="AC51" s="36"/>
      <c r="AD51" s="36"/>
      <c r="AE51" s="36"/>
    </row>
    <row r="52" spans="1:47" s="2" customFormat="1" ht="12" customHeight="1">
      <c r="A52" s="36"/>
      <c r="B52" s="37"/>
      <c r="C52" s="31" t="s">
        <v>21</v>
      </c>
      <c r="D52" s="38"/>
      <c r="E52" s="38"/>
      <c r="F52" s="29" t="str">
        <f>F12</f>
        <v>Rychnov n. K.</v>
      </c>
      <c r="G52" s="38"/>
      <c r="H52" s="38"/>
      <c r="I52" s="114" t="s">
        <v>23</v>
      </c>
      <c r="J52" s="61" t="str">
        <f>IF(J12="","",J12)</f>
        <v>10. 10. 2019</v>
      </c>
      <c r="K52" s="38"/>
      <c r="L52" s="112"/>
      <c r="S52" s="36"/>
      <c r="T52" s="36"/>
      <c r="U52" s="36"/>
      <c r="V52" s="36"/>
      <c r="W52" s="36"/>
      <c r="X52" s="36"/>
      <c r="Y52" s="36"/>
      <c r="Z52" s="36"/>
      <c r="AA52" s="36"/>
      <c r="AB52" s="36"/>
      <c r="AC52" s="36"/>
      <c r="AD52" s="36"/>
      <c r="AE52" s="36"/>
    </row>
    <row r="53" spans="1:47" s="2" customFormat="1" ht="6.95" customHeight="1">
      <c r="A53" s="36"/>
      <c r="B53" s="37"/>
      <c r="C53" s="38"/>
      <c r="D53" s="38"/>
      <c r="E53" s="38"/>
      <c r="F53" s="38"/>
      <c r="G53" s="38"/>
      <c r="H53" s="38"/>
      <c r="I53" s="111"/>
      <c r="J53" s="38"/>
      <c r="K53" s="38"/>
      <c r="L53" s="112"/>
      <c r="S53" s="36"/>
      <c r="T53" s="36"/>
      <c r="U53" s="36"/>
      <c r="V53" s="36"/>
      <c r="W53" s="36"/>
      <c r="X53" s="36"/>
      <c r="Y53" s="36"/>
      <c r="Z53" s="36"/>
      <c r="AA53" s="36"/>
      <c r="AB53" s="36"/>
      <c r="AC53" s="36"/>
      <c r="AD53" s="36"/>
      <c r="AE53" s="36"/>
    </row>
    <row r="54" spans="1:47" s="2" customFormat="1" ht="15.2" customHeight="1">
      <c r="A54" s="36"/>
      <c r="B54" s="37"/>
      <c r="C54" s="31" t="s">
        <v>25</v>
      </c>
      <c r="D54" s="38"/>
      <c r="E54" s="38"/>
      <c r="F54" s="29" t="str">
        <f>E15</f>
        <v>Město Rychnov nad Kněžnou</v>
      </c>
      <c r="G54" s="38"/>
      <c r="H54" s="38"/>
      <c r="I54" s="114" t="s">
        <v>33</v>
      </c>
      <c r="J54" s="34" t="str">
        <f>E21</f>
        <v>VHRoušar, s.r.o.</v>
      </c>
      <c r="K54" s="38"/>
      <c r="L54" s="112"/>
      <c r="S54" s="36"/>
      <c r="T54" s="36"/>
      <c r="U54" s="36"/>
      <c r="V54" s="36"/>
      <c r="W54" s="36"/>
      <c r="X54" s="36"/>
      <c r="Y54" s="36"/>
      <c r="Z54" s="36"/>
      <c r="AA54" s="36"/>
      <c r="AB54" s="36"/>
      <c r="AC54" s="36"/>
      <c r="AD54" s="36"/>
      <c r="AE54" s="36"/>
    </row>
    <row r="55" spans="1:47" s="2" customFormat="1" ht="15.2" customHeight="1">
      <c r="A55" s="36"/>
      <c r="B55" s="37"/>
      <c r="C55" s="31" t="s">
        <v>31</v>
      </c>
      <c r="D55" s="38"/>
      <c r="E55" s="38"/>
      <c r="F55" s="29" t="str">
        <f>IF(E18="","",E18)</f>
        <v>Vyplň údaj</v>
      </c>
      <c r="G55" s="38"/>
      <c r="H55" s="38"/>
      <c r="I55" s="114" t="s">
        <v>38</v>
      </c>
      <c r="J55" s="34" t="str">
        <f>E24</f>
        <v xml:space="preserve"> </v>
      </c>
      <c r="K55" s="38"/>
      <c r="L55" s="112"/>
      <c r="S55" s="36"/>
      <c r="T55" s="36"/>
      <c r="U55" s="36"/>
      <c r="V55" s="36"/>
      <c r="W55" s="36"/>
      <c r="X55" s="36"/>
      <c r="Y55" s="36"/>
      <c r="Z55" s="36"/>
      <c r="AA55" s="36"/>
      <c r="AB55" s="36"/>
      <c r="AC55" s="36"/>
      <c r="AD55" s="36"/>
      <c r="AE55" s="36"/>
    </row>
    <row r="56" spans="1:47" s="2" customFormat="1" ht="10.35" customHeight="1">
      <c r="A56" s="36"/>
      <c r="B56" s="37"/>
      <c r="C56" s="38"/>
      <c r="D56" s="38"/>
      <c r="E56" s="38"/>
      <c r="F56" s="38"/>
      <c r="G56" s="38"/>
      <c r="H56" s="38"/>
      <c r="I56" s="111"/>
      <c r="J56" s="38"/>
      <c r="K56" s="38"/>
      <c r="L56" s="112"/>
      <c r="S56" s="36"/>
      <c r="T56" s="36"/>
      <c r="U56" s="36"/>
      <c r="V56" s="36"/>
      <c r="W56" s="36"/>
      <c r="X56" s="36"/>
      <c r="Y56" s="36"/>
      <c r="Z56" s="36"/>
      <c r="AA56" s="36"/>
      <c r="AB56" s="36"/>
      <c r="AC56" s="36"/>
      <c r="AD56" s="36"/>
      <c r="AE56" s="36"/>
    </row>
    <row r="57" spans="1:47" s="2" customFormat="1" ht="29.25" customHeight="1">
      <c r="A57" s="36"/>
      <c r="B57" s="37"/>
      <c r="C57" s="143" t="s">
        <v>118</v>
      </c>
      <c r="D57" s="144"/>
      <c r="E57" s="144"/>
      <c r="F57" s="144"/>
      <c r="G57" s="144"/>
      <c r="H57" s="144"/>
      <c r="I57" s="145"/>
      <c r="J57" s="146" t="s">
        <v>119</v>
      </c>
      <c r="K57" s="144"/>
      <c r="L57" s="112"/>
      <c r="S57" s="36"/>
      <c r="T57" s="36"/>
      <c r="U57" s="36"/>
      <c r="V57" s="36"/>
      <c r="W57" s="36"/>
      <c r="X57" s="36"/>
      <c r="Y57" s="36"/>
      <c r="Z57" s="36"/>
      <c r="AA57" s="36"/>
      <c r="AB57" s="36"/>
      <c r="AC57" s="36"/>
      <c r="AD57" s="36"/>
      <c r="AE57" s="36"/>
    </row>
    <row r="58" spans="1:47" s="2" customFormat="1" ht="10.35" customHeight="1">
      <c r="A58" s="36"/>
      <c r="B58" s="37"/>
      <c r="C58" s="38"/>
      <c r="D58" s="38"/>
      <c r="E58" s="38"/>
      <c r="F58" s="38"/>
      <c r="G58" s="38"/>
      <c r="H58" s="38"/>
      <c r="I58" s="111"/>
      <c r="J58" s="38"/>
      <c r="K58" s="38"/>
      <c r="L58" s="112"/>
      <c r="S58" s="36"/>
      <c r="T58" s="36"/>
      <c r="U58" s="36"/>
      <c r="V58" s="36"/>
      <c r="W58" s="36"/>
      <c r="X58" s="36"/>
      <c r="Y58" s="36"/>
      <c r="Z58" s="36"/>
      <c r="AA58" s="36"/>
      <c r="AB58" s="36"/>
      <c r="AC58" s="36"/>
      <c r="AD58" s="36"/>
      <c r="AE58" s="36"/>
    </row>
    <row r="59" spans="1:47" s="2" customFormat="1" ht="22.9" customHeight="1">
      <c r="A59" s="36"/>
      <c r="B59" s="37"/>
      <c r="C59" s="147" t="s">
        <v>74</v>
      </c>
      <c r="D59" s="38"/>
      <c r="E59" s="38"/>
      <c r="F59" s="38"/>
      <c r="G59" s="38"/>
      <c r="H59" s="38"/>
      <c r="I59" s="111"/>
      <c r="J59" s="79">
        <f>J86</f>
        <v>0</v>
      </c>
      <c r="K59" s="38"/>
      <c r="L59" s="112"/>
      <c r="S59" s="36"/>
      <c r="T59" s="36"/>
      <c r="U59" s="36"/>
      <c r="V59" s="36"/>
      <c r="W59" s="36"/>
      <c r="X59" s="36"/>
      <c r="Y59" s="36"/>
      <c r="Z59" s="36"/>
      <c r="AA59" s="36"/>
      <c r="AB59" s="36"/>
      <c r="AC59" s="36"/>
      <c r="AD59" s="36"/>
      <c r="AE59" s="36"/>
      <c r="AU59" s="19" t="s">
        <v>120</v>
      </c>
    </row>
    <row r="60" spans="1:47" s="9" customFormat="1" ht="24.95" customHeight="1">
      <c r="B60" s="148"/>
      <c r="C60" s="149"/>
      <c r="D60" s="150" t="s">
        <v>121</v>
      </c>
      <c r="E60" s="151"/>
      <c r="F60" s="151"/>
      <c r="G60" s="151"/>
      <c r="H60" s="151"/>
      <c r="I60" s="152"/>
      <c r="J60" s="153">
        <f>J87</f>
        <v>0</v>
      </c>
      <c r="K60" s="149"/>
      <c r="L60" s="154"/>
    </row>
    <row r="61" spans="1:47" s="10" customFormat="1" ht="19.899999999999999" customHeight="1">
      <c r="B61" s="155"/>
      <c r="C61" s="156"/>
      <c r="D61" s="157" t="s">
        <v>122</v>
      </c>
      <c r="E61" s="158"/>
      <c r="F61" s="158"/>
      <c r="G61" s="158"/>
      <c r="H61" s="158"/>
      <c r="I61" s="159"/>
      <c r="J61" s="160">
        <f>J88</f>
        <v>0</v>
      </c>
      <c r="K61" s="156"/>
      <c r="L61" s="161"/>
    </row>
    <row r="62" spans="1:47" s="10" customFormat="1" ht="19.899999999999999" customHeight="1">
      <c r="B62" s="155"/>
      <c r="C62" s="156"/>
      <c r="D62" s="157" t="s">
        <v>123</v>
      </c>
      <c r="E62" s="158"/>
      <c r="F62" s="158"/>
      <c r="G62" s="158"/>
      <c r="H62" s="158"/>
      <c r="I62" s="159"/>
      <c r="J62" s="160">
        <f>J271</f>
        <v>0</v>
      </c>
      <c r="K62" s="156"/>
      <c r="L62" s="161"/>
    </row>
    <row r="63" spans="1:47" s="10" customFormat="1" ht="19.899999999999999" customHeight="1">
      <c r="B63" s="155"/>
      <c r="C63" s="156"/>
      <c r="D63" s="157" t="s">
        <v>124</v>
      </c>
      <c r="E63" s="158"/>
      <c r="F63" s="158"/>
      <c r="G63" s="158"/>
      <c r="H63" s="158"/>
      <c r="I63" s="159"/>
      <c r="J63" s="160">
        <f>J325</f>
        <v>0</v>
      </c>
      <c r="K63" s="156"/>
      <c r="L63" s="161"/>
    </row>
    <row r="64" spans="1:47" s="10" customFormat="1" ht="19.899999999999999" customHeight="1">
      <c r="B64" s="155"/>
      <c r="C64" s="156"/>
      <c r="D64" s="157" t="s">
        <v>125</v>
      </c>
      <c r="E64" s="158"/>
      <c r="F64" s="158"/>
      <c r="G64" s="158"/>
      <c r="H64" s="158"/>
      <c r="I64" s="159"/>
      <c r="J64" s="160">
        <f>J523</f>
        <v>0</v>
      </c>
      <c r="K64" s="156"/>
      <c r="L64" s="161"/>
    </row>
    <row r="65" spans="1:31" s="10" customFormat="1" ht="19.899999999999999" customHeight="1">
      <c r="B65" s="155"/>
      <c r="C65" s="156"/>
      <c r="D65" s="157" t="s">
        <v>126</v>
      </c>
      <c r="E65" s="158"/>
      <c r="F65" s="158"/>
      <c r="G65" s="158"/>
      <c r="H65" s="158"/>
      <c r="I65" s="159"/>
      <c r="J65" s="160">
        <f>J535</f>
        <v>0</v>
      </c>
      <c r="K65" s="156"/>
      <c r="L65" s="161"/>
    </row>
    <row r="66" spans="1:31" s="10" customFormat="1" ht="19.899999999999999" customHeight="1">
      <c r="B66" s="155"/>
      <c r="C66" s="156"/>
      <c r="D66" s="157" t="s">
        <v>127</v>
      </c>
      <c r="E66" s="158"/>
      <c r="F66" s="158"/>
      <c r="G66" s="158"/>
      <c r="H66" s="158"/>
      <c r="I66" s="159"/>
      <c r="J66" s="160">
        <f>J543</f>
        <v>0</v>
      </c>
      <c r="K66" s="156"/>
      <c r="L66" s="161"/>
    </row>
    <row r="67" spans="1:31" s="2" customFormat="1" ht="21.75" customHeight="1">
      <c r="A67" s="36"/>
      <c r="B67" s="37"/>
      <c r="C67" s="38"/>
      <c r="D67" s="38"/>
      <c r="E67" s="38"/>
      <c r="F67" s="38"/>
      <c r="G67" s="38"/>
      <c r="H67" s="38"/>
      <c r="I67" s="111"/>
      <c r="J67" s="38"/>
      <c r="K67" s="38"/>
      <c r="L67" s="112"/>
      <c r="S67" s="36"/>
      <c r="T67" s="36"/>
      <c r="U67" s="36"/>
      <c r="V67" s="36"/>
      <c r="W67" s="36"/>
      <c r="X67" s="36"/>
      <c r="Y67" s="36"/>
      <c r="Z67" s="36"/>
      <c r="AA67" s="36"/>
      <c r="AB67" s="36"/>
      <c r="AC67" s="36"/>
      <c r="AD67" s="36"/>
      <c r="AE67" s="36"/>
    </row>
    <row r="68" spans="1:31" s="2" customFormat="1" ht="6.95" customHeight="1">
      <c r="A68" s="36"/>
      <c r="B68" s="49"/>
      <c r="C68" s="50"/>
      <c r="D68" s="50"/>
      <c r="E68" s="50"/>
      <c r="F68" s="50"/>
      <c r="G68" s="50"/>
      <c r="H68" s="50"/>
      <c r="I68" s="139"/>
      <c r="J68" s="50"/>
      <c r="K68" s="50"/>
      <c r="L68" s="112"/>
      <c r="S68" s="36"/>
      <c r="T68" s="36"/>
      <c r="U68" s="36"/>
      <c r="V68" s="36"/>
      <c r="W68" s="36"/>
      <c r="X68" s="36"/>
      <c r="Y68" s="36"/>
      <c r="Z68" s="36"/>
      <c r="AA68" s="36"/>
      <c r="AB68" s="36"/>
      <c r="AC68" s="36"/>
      <c r="AD68" s="36"/>
      <c r="AE68" s="36"/>
    </row>
    <row r="72" spans="1:31" s="2" customFormat="1" ht="6.95" customHeight="1">
      <c r="A72" s="36"/>
      <c r="B72" s="51"/>
      <c r="C72" s="52"/>
      <c r="D72" s="52"/>
      <c r="E72" s="52"/>
      <c r="F72" s="52"/>
      <c r="G72" s="52"/>
      <c r="H72" s="52"/>
      <c r="I72" s="142"/>
      <c r="J72" s="52"/>
      <c r="K72" s="52"/>
      <c r="L72" s="112"/>
      <c r="S72" s="36"/>
      <c r="T72" s="36"/>
      <c r="U72" s="36"/>
      <c r="V72" s="36"/>
      <c r="W72" s="36"/>
      <c r="X72" s="36"/>
      <c r="Y72" s="36"/>
      <c r="Z72" s="36"/>
      <c r="AA72" s="36"/>
      <c r="AB72" s="36"/>
      <c r="AC72" s="36"/>
      <c r="AD72" s="36"/>
      <c r="AE72" s="36"/>
    </row>
    <row r="73" spans="1:31" s="2" customFormat="1" ht="24.95" customHeight="1">
      <c r="A73" s="36"/>
      <c r="B73" s="37"/>
      <c r="C73" s="25" t="s">
        <v>128</v>
      </c>
      <c r="D73" s="38"/>
      <c r="E73" s="38"/>
      <c r="F73" s="38"/>
      <c r="G73" s="38"/>
      <c r="H73" s="38"/>
      <c r="I73" s="111"/>
      <c r="J73" s="38"/>
      <c r="K73" s="38"/>
      <c r="L73" s="112"/>
      <c r="S73" s="36"/>
      <c r="T73" s="36"/>
      <c r="U73" s="36"/>
      <c r="V73" s="36"/>
      <c r="W73" s="36"/>
      <c r="X73" s="36"/>
      <c r="Y73" s="36"/>
      <c r="Z73" s="36"/>
      <c r="AA73" s="36"/>
      <c r="AB73" s="36"/>
      <c r="AC73" s="36"/>
      <c r="AD73" s="36"/>
      <c r="AE73" s="36"/>
    </row>
    <row r="74" spans="1:31" s="2" customFormat="1" ht="6.95" customHeight="1">
      <c r="A74" s="36"/>
      <c r="B74" s="37"/>
      <c r="C74" s="38"/>
      <c r="D74" s="38"/>
      <c r="E74" s="38"/>
      <c r="F74" s="38"/>
      <c r="G74" s="38"/>
      <c r="H74" s="38"/>
      <c r="I74" s="111"/>
      <c r="J74" s="38"/>
      <c r="K74" s="38"/>
      <c r="L74" s="112"/>
      <c r="S74" s="36"/>
      <c r="T74" s="36"/>
      <c r="U74" s="36"/>
      <c r="V74" s="36"/>
      <c r="W74" s="36"/>
      <c r="X74" s="36"/>
      <c r="Y74" s="36"/>
      <c r="Z74" s="36"/>
      <c r="AA74" s="36"/>
      <c r="AB74" s="36"/>
      <c r="AC74" s="36"/>
      <c r="AD74" s="36"/>
      <c r="AE74" s="36"/>
    </row>
    <row r="75" spans="1:31" s="2" customFormat="1" ht="12" customHeight="1">
      <c r="A75" s="36"/>
      <c r="B75" s="37"/>
      <c r="C75" s="31" t="s">
        <v>16</v>
      </c>
      <c r="D75" s="38"/>
      <c r="E75" s="38"/>
      <c r="F75" s="38"/>
      <c r="G75" s="38"/>
      <c r="H75" s="38"/>
      <c r="I75" s="111"/>
      <c r="J75" s="38"/>
      <c r="K75" s="38"/>
      <c r="L75" s="112"/>
      <c r="S75" s="36"/>
      <c r="T75" s="36"/>
      <c r="U75" s="36"/>
      <c r="V75" s="36"/>
      <c r="W75" s="36"/>
      <c r="X75" s="36"/>
      <c r="Y75" s="36"/>
      <c r="Z75" s="36"/>
      <c r="AA75" s="36"/>
      <c r="AB75" s="36"/>
      <c r="AC75" s="36"/>
      <c r="AD75" s="36"/>
      <c r="AE75" s="36"/>
    </row>
    <row r="76" spans="1:31" s="2" customFormat="1" ht="16.5" customHeight="1">
      <c r="A76" s="36"/>
      <c r="B76" s="37"/>
      <c r="C76" s="38"/>
      <c r="D76" s="38"/>
      <c r="E76" s="384" t="str">
        <f>E7</f>
        <v>Rekonstrukce ul. B. Němcové – část U Stadionu, Rychnov nad Kněžnou</v>
      </c>
      <c r="F76" s="385"/>
      <c r="G76" s="385"/>
      <c r="H76" s="385"/>
      <c r="I76" s="111"/>
      <c r="J76" s="38"/>
      <c r="K76" s="38"/>
      <c r="L76" s="112"/>
      <c r="S76" s="36"/>
      <c r="T76" s="36"/>
      <c r="U76" s="36"/>
      <c r="V76" s="36"/>
      <c r="W76" s="36"/>
      <c r="X76" s="36"/>
      <c r="Y76" s="36"/>
      <c r="Z76" s="36"/>
      <c r="AA76" s="36"/>
      <c r="AB76" s="36"/>
      <c r="AC76" s="36"/>
      <c r="AD76" s="36"/>
      <c r="AE76" s="36"/>
    </row>
    <row r="77" spans="1:31" s="2" customFormat="1" ht="12" customHeight="1">
      <c r="A77" s="36"/>
      <c r="B77" s="37"/>
      <c r="C77" s="31" t="s">
        <v>112</v>
      </c>
      <c r="D77" s="38"/>
      <c r="E77" s="38"/>
      <c r="F77" s="38"/>
      <c r="G77" s="38"/>
      <c r="H77" s="38"/>
      <c r="I77" s="111"/>
      <c r="J77" s="38"/>
      <c r="K77" s="38"/>
      <c r="L77" s="112"/>
      <c r="S77" s="36"/>
      <c r="T77" s="36"/>
      <c r="U77" s="36"/>
      <c r="V77" s="36"/>
      <c r="W77" s="36"/>
      <c r="X77" s="36"/>
      <c r="Y77" s="36"/>
      <c r="Z77" s="36"/>
      <c r="AA77" s="36"/>
      <c r="AB77" s="36"/>
      <c r="AC77" s="36"/>
      <c r="AD77" s="36"/>
      <c r="AE77" s="36"/>
    </row>
    <row r="78" spans="1:31" s="2" customFormat="1" ht="16.5" customHeight="1">
      <c r="A78" s="36"/>
      <c r="B78" s="37"/>
      <c r="C78" s="38"/>
      <c r="D78" s="38"/>
      <c r="E78" s="362" t="str">
        <f>E9</f>
        <v>SO 301 - Kanalizace</v>
      </c>
      <c r="F78" s="383"/>
      <c r="G78" s="383"/>
      <c r="H78" s="383"/>
      <c r="I78" s="111"/>
      <c r="J78" s="38"/>
      <c r="K78" s="38"/>
      <c r="L78" s="112"/>
      <c r="S78" s="36"/>
      <c r="T78" s="36"/>
      <c r="U78" s="36"/>
      <c r="V78" s="36"/>
      <c r="W78" s="36"/>
      <c r="X78" s="36"/>
      <c r="Y78" s="36"/>
      <c r="Z78" s="36"/>
      <c r="AA78" s="36"/>
      <c r="AB78" s="36"/>
      <c r="AC78" s="36"/>
      <c r="AD78" s="36"/>
      <c r="AE78" s="36"/>
    </row>
    <row r="79" spans="1:31" s="2" customFormat="1" ht="6.95" customHeight="1">
      <c r="A79" s="36"/>
      <c r="B79" s="37"/>
      <c r="C79" s="38"/>
      <c r="D79" s="38"/>
      <c r="E79" s="38"/>
      <c r="F79" s="38"/>
      <c r="G79" s="38"/>
      <c r="H79" s="38"/>
      <c r="I79" s="111"/>
      <c r="J79" s="38"/>
      <c r="K79" s="38"/>
      <c r="L79" s="112"/>
      <c r="S79" s="36"/>
      <c r="T79" s="36"/>
      <c r="U79" s="36"/>
      <c r="V79" s="36"/>
      <c r="W79" s="36"/>
      <c r="X79" s="36"/>
      <c r="Y79" s="36"/>
      <c r="Z79" s="36"/>
      <c r="AA79" s="36"/>
      <c r="AB79" s="36"/>
      <c r="AC79" s="36"/>
      <c r="AD79" s="36"/>
      <c r="AE79" s="36"/>
    </row>
    <row r="80" spans="1:31" s="2" customFormat="1" ht="12" customHeight="1">
      <c r="A80" s="36"/>
      <c r="B80" s="37"/>
      <c r="C80" s="31" t="s">
        <v>21</v>
      </c>
      <c r="D80" s="38"/>
      <c r="E80" s="38"/>
      <c r="F80" s="29" t="str">
        <f>F12</f>
        <v>Rychnov n. K.</v>
      </c>
      <c r="G80" s="38"/>
      <c r="H80" s="38"/>
      <c r="I80" s="114" t="s">
        <v>23</v>
      </c>
      <c r="J80" s="61" t="str">
        <f>IF(J12="","",J12)</f>
        <v>10. 10. 2019</v>
      </c>
      <c r="K80" s="38"/>
      <c r="L80" s="112"/>
      <c r="S80" s="36"/>
      <c r="T80" s="36"/>
      <c r="U80" s="36"/>
      <c r="V80" s="36"/>
      <c r="W80" s="36"/>
      <c r="X80" s="36"/>
      <c r="Y80" s="36"/>
      <c r="Z80" s="36"/>
      <c r="AA80" s="36"/>
      <c r="AB80" s="36"/>
      <c r="AC80" s="36"/>
      <c r="AD80" s="36"/>
      <c r="AE80" s="36"/>
    </row>
    <row r="81" spans="1:65" s="2" customFormat="1" ht="6.95" customHeight="1">
      <c r="A81" s="36"/>
      <c r="B81" s="37"/>
      <c r="C81" s="38"/>
      <c r="D81" s="38"/>
      <c r="E81" s="38"/>
      <c r="F81" s="38"/>
      <c r="G81" s="38"/>
      <c r="H81" s="38"/>
      <c r="I81" s="111"/>
      <c r="J81" s="38"/>
      <c r="K81" s="38"/>
      <c r="L81" s="112"/>
      <c r="S81" s="36"/>
      <c r="T81" s="36"/>
      <c r="U81" s="36"/>
      <c r="V81" s="36"/>
      <c r="W81" s="36"/>
      <c r="X81" s="36"/>
      <c r="Y81" s="36"/>
      <c r="Z81" s="36"/>
      <c r="AA81" s="36"/>
      <c r="AB81" s="36"/>
      <c r="AC81" s="36"/>
      <c r="AD81" s="36"/>
      <c r="AE81" s="36"/>
    </row>
    <row r="82" spans="1:65" s="2" customFormat="1" ht="15.2" customHeight="1">
      <c r="A82" s="36"/>
      <c r="B82" s="37"/>
      <c r="C82" s="31" t="s">
        <v>25</v>
      </c>
      <c r="D82" s="38"/>
      <c r="E82" s="38"/>
      <c r="F82" s="29" t="str">
        <f>E15</f>
        <v>Město Rychnov nad Kněžnou</v>
      </c>
      <c r="G82" s="38"/>
      <c r="H82" s="38"/>
      <c r="I82" s="114" t="s">
        <v>33</v>
      </c>
      <c r="J82" s="34" t="str">
        <f>E21</f>
        <v>VHRoušar, s.r.o.</v>
      </c>
      <c r="K82" s="38"/>
      <c r="L82" s="112"/>
      <c r="S82" s="36"/>
      <c r="T82" s="36"/>
      <c r="U82" s="36"/>
      <c r="V82" s="36"/>
      <c r="W82" s="36"/>
      <c r="X82" s="36"/>
      <c r="Y82" s="36"/>
      <c r="Z82" s="36"/>
      <c r="AA82" s="36"/>
      <c r="AB82" s="36"/>
      <c r="AC82" s="36"/>
      <c r="AD82" s="36"/>
      <c r="AE82" s="36"/>
    </row>
    <row r="83" spans="1:65" s="2" customFormat="1" ht="15.2" customHeight="1">
      <c r="A83" s="36"/>
      <c r="B83" s="37"/>
      <c r="C83" s="31" t="s">
        <v>31</v>
      </c>
      <c r="D83" s="38"/>
      <c r="E83" s="38"/>
      <c r="F83" s="29" t="str">
        <f>IF(E18="","",E18)</f>
        <v>Vyplň údaj</v>
      </c>
      <c r="G83" s="38"/>
      <c r="H83" s="38"/>
      <c r="I83" s="114" t="s">
        <v>38</v>
      </c>
      <c r="J83" s="34" t="str">
        <f>E24</f>
        <v xml:space="preserve"> </v>
      </c>
      <c r="K83" s="38"/>
      <c r="L83" s="112"/>
      <c r="S83" s="36"/>
      <c r="T83" s="36"/>
      <c r="U83" s="36"/>
      <c r="V83" s="36"/>
      <c r="W83" s="36"/>
      <c r="X83" s="36"/>
      <c r="Y83" s="36"/>
      <c r="Z83" s="36"/>
      <c r="AA83" s="36"/>
      <c r="AB83" s="36"/>
      <c r="AC83" s="36"/>
      <c r="AD83" s="36"/>
      <c r="AE83" s="36"/>
    </row>
    <row r="84" spans="1:65" s="2" customFormat="1" ht="10.35" customHeight="1">
      <c r="A84" s="36"/>
      <c r="B84" s="37"/>
      <c r="C84" s="38"/>
      <c r="D84" s="38"/>
      <c r="E84" s="38"/>
      <c r="F84" s="38"/>
      <c r="G84" s="38"/>
      <c r="H84" s="38"/>
      <c r="I84" s="111"/>
      <c r="J84" s="38"/>
      <c r="K84" s="38"/>
      <c r="L84" s="112"/>
      <c r="S84" s="36"/>
      <c r="T84" s="36"/>
      <c r="U84" s="36"/>
      <c r="V84" s="36"/>
      <c r="W84" s="36"/>
      <c r="X84" s="36"/>
      <c r="Y84" s="36"/>
      <c r="Z84" s="36"/>
      <c r="AA84" s="36"/>
      <c r="AB84" s="36"/>
      <c r="AC84" s="36"/>
      <c r="AD84" s="36"/>
      <c r="AE84" s="36"/>
    </row>
    <row r="85" spans="1:65" s="11" customFormat="1" ht="29.25" customHeight="1">
      <c r="A85" s="162"/>
      <c r="B85" s="163"/>
      <c r="C85" s="164" t="s">
        <v>129</v>
      </c>
      <c r="D85" s="165" t="s">
        <v>61</v>
      </c>
      <c r="E85" s="165" t="s">
        <v>57</v>
      </c>
      <c r="F85" s="165" t="s">
        <v>58</v>
      </c>
      <c r="G85" s="165" t="s">
        <v>130</v>
      </c>
      <c r="H85" s="165" t="s">
        <v>131</v>
      </c>
      <c r="I85" s="166" t="s">
        <v>132</v>
      </c>
      <c r="J85" s="165" t="s">
        <v>119</v>
      </c>
      <c r="K85" s="167" t="s">
        <v>133</v>
      </c>
      <c r="L85" s="168"/>
      <c r="M85" s="70" t="s">
        <v>19</v>
      </c>
      <c r="N85" s="71" t="s">
        <v>46</v>
      </c>
      <c r="O85" s="71" t="s">
        <v>134</v>
      </c>
      <c r="P85" s="71" t="s">
        <v>135</v>
      </c>
      <c r="Q85" s="71" t="s">
        <v>136</v>
      </c>
      <c r="R85" s="71" t="s">
        <v>137</v>
      </c>
      <c r="S85" s="71" t="s">
        <v>138</v>
      </c>
      <c r="T85" s="72" t="s">
        <v>139</v>
      </c>
      <c r="U85" s="162"/>
      <c r="V85" s="162"/>
      <c r="W85" s="162"/>
      <c r="X85" s="162"/>
      <c r="Y85" s="162"/>
      <c r="Z85" s="162"/>
      <c r="AA85" s="162"/>
      <c r="AB85" s="162"/>
      <c r="AC85" s="162"/>
      <c r="AD85" s="162"/>
      <c r="AE85" s="162"/>
    </row>
    <row r="86" spans="1:65" s="2" customFormat="1" ht="22.9" customHeight="1">
      <c r="A86" s="36"/>
      <c r="B86" s="37"/>
      <c r="C86" s="77" t="s">
        <v>140</v>
      </c>
      <c r="D86" s="38"/>
      <c r="E86" s="38"/>
      <c r="F86" s="38"/>
      <c r="G86" s="38"/>
      <c r="H86" s="38"/>
      <c r="I86" s="111"/>
      <c r="J86" s="169">
        <f>BK86</f>
        <v>0</v>
      </c>
      <c r="K86" s="38"/>
      <c r="L86" s="41"/>
      <c r="M86" s="73"/>
      <c r="N86" s="170"/>
      <c r="O86" s="74"/>
      <c r="P86" s="171">
        <f>P87</f>
        <v>0</v>
      </c>
      <c r="Q86" s="74"/>
      <c r="R86" s="171">
        <f>R87</f>
        <v>30.782581270000005</v>
      </c>
      <c r="S86" s="74"/>
      <c r="T86" s="172">
        <f>T87</f>
        <v>43.135800000000003</v>
      </c>
      <c r="U86" s="36"/>
      <c r="V86" s="36"/>
      <c r="W86" s="36"/>
      <c r="X86" s="36"/>
      <c r="Y86" s="36"/>
      <c r="Z86" s="36"/>
      <c r="AA86" s="36"/>
      <c r="AB86" s="36"/>
      <c r="AC86" s="36"/>
      <c r="AD86" s="36"/>
      <c r="AE86" s="36"/>
      <c r="AT86" s="19" t="s">
        <v>75</v>
      </c>
      <c r="AU86" s="19" t="s">
        <v>120</v>
      </c>
      <c r="BK86" s="173">
        <f>BK87</f>
        <v>0</v>
      </c>
    </row>
    <row r="87" spans="1:65" s="12" customFormat="1" ht="25.9" customHeight="1">
      <c r="B87" s="174"/>
      <c r="C87" s="175"/>
      <c r="D87" s="176" t="s">
        <v>75</v>
      </c>
      <c r="E87" s="177" t="s">
        <v>141</v>
      </c>
      <c r="F87" s="177" t="s">
        <v>142</v>
      </c>
      <c r="G87" s="175"/>
      <c r="H87" s="175"/>
      <c r="I87" s="178"/>
      <c r="J87" s="179">
        <f>BK87</f>
        <v>0</v>
      </c>
      <c r="K87" s="175"/>
      <c r="L87" s="180"/>
      <c r="M87" s="181"/>
      <c r="N87" s="182"/>
      <c r="O87" s="182"/>
      <c r="P87" s="183">
        <f>P88+P271+P325+P523+P535+P543</f>
        <v>0</v>
      </c>
      <c r="Q87" s="182"/>
      <c r="R87" s="183">
        <f>R88+R271+R325+R523+R535+R543</f>
        <v>30.782581270000005</v>
      </c>
      <c r="S87" s="182"/>
      <c r="T87" s="184">
        <f>T88+T271+T325+T523+T535+T543</f>
        <v>43.135800000000003</v>
      </c>
      <c r="AR87" s="185" t="s">
        <v>84</v>
      </c>
      <c r="AT87" s="186" t="s">
        <v>75</v>
      </c>
      <c r="AU87" s="186" t="s">
        <v>76</v>
      </c>
      <c r="AY87" s="185" t="s">
        <v>143</v>
      </c>
      <c r="BK87" s="187">
        <f>BK88+BK271+BK325+BK523+BK535+BK543</f>
        <v>0</v>
      </c>
    </row>
    <row r="88" spans="1:65" s="12" customFormat="1" ht="22.9" customHeight="1">
      <c r="B88" s="174"/>
      <c r="C88" s="175"/>
      <c r="D88" s="176" t="s">
        <v>75</v>
      </c>
      <c r="E88" s="188" t="s">
        <v>84</v>
      </c>
      <c r="F88" s="188" t="s">
        <v>144</v>
      </c>
      <c r="G88" s="175"/>
      <c r="H88" s="175"/>
      <c r="I88" s="178"/>
      <c r="J88" s="189">
        <f>BK88</f>
        <v>0</v>
      </c>
      <c r="K88" s="175"/>
      <c r="L88" s="180"/>
      <c r="M88" s="181"/>
      <c r="N88" s="182"/>
      <c r="O88" s="182"/>
      <c r="P88" s="183">
        <f>SUM(P89:P270)</f>
        <v>0</v>
      </c>
      <c r="Q88" s="182"/>
      <c r="R88" s="183">
        <f>SUM(R89:R270)</f>
        <v>3.4180764699999999</v>
      </c>
      <c r="S88" s="182"/>
      <c r="T88" s="184">
        <f>SUM(T89:T270)</f>
        <v>0</v>
      </c>
      <c r="AR88" s="185" t="s">
        <v>84</v>
      </c>
      <c r="AT88" s="186" t="s">
        <v>75</v>
      </c>
      <c r="AU88" s="186" t="s">
        <v>84</v>
      </c>
      <c r="AY88" s="185" t="s">
        <v>143</v>
      </c>
      <c r="BK88" s="187">
        <f>SUM(BK89:BK270)</f>
        <v>0</v>
      </c>
    </row>
    <row r="89" spans="1:65" s="2" customFormat="1" ht="16.5" customHeight="1">
      <c r="A89" s="36"/>
      <c r="B89" s="37"/>
      <c r="C89" s="190" t="s">
        <v>84</v>
      </c>
      <c r="D89" s="190" t="s">
        <v>145</v>
      </c>
      <c r="E89" s="191" t="s">
        <v>146</v>
      </c>
      <c r="F89" s="192" t="s">
        <v>147</v>
      </c>
      <c r="G89" s="193" t="s">
        <v>148</v>
      </c>
      <c r="H89" s="194">
        <v>1</v>
      </c>
      <c r="I89" s="195"/>
      <c r="J89" s="196">
        <f>ROUND(I89*H89,2)</f>
        <v>0</v>
      </c>
      <c r="K89" s="192" t="s">
        <v>19</v>
      </c>
      <c r="L89" s="41"/>
      <c r="M89" s="197" t="s">
        <v>19</v>
      </c>
      <c r="N89" s="198" t="s">
        <v>47</v>
      </c>
      <c r="O89" s="66"/>
      <c r="P89" s="199">
        <f>O89*H89</f>
        <v>0</v>
      </c>
      <c r="Q89" s="199">
        <v>2.67536</v>
      </c>
      <c r="R89" s="199">
        <f>Q89*H89</f>
        <v>2.67536</v>
      </c>
      <c r="S89" s="199">
        <v>0</v>
      </c>
      <c r="T89" s="200">
        <f>S89*H89</f>
        <v>0</v>
      </c>
      <c r="U89" s="36"/>
      <c r="V89" s="36"/>
      <c r="W89" s="36"/>
      <c r="X89" s="36"/>
      <c r="Y89" s="36"/>
      <c r="Z89" s="36"/>
      <c r="AA89" s="36"/>
      <c r="AB89" s="36"/>
      <c r="AC89" s="36"/>
      <c r="AD89" s="36"/>
      <c r="AE89" s="36"/>
      <c r="AR89" s="201" t="s">
        <v>149</v>
      </c>
      <c r="AT89" s="201" t="s">
        <v>145</v>
      </c>
      <c r="AU89" s="201" t="s">
        <v>86</v>
      </c>
      <c r="AY89" s="19" t="s">
        <v>143</v>
      </c>
      <c r="BE89" s="202">
        <f>IF(N89="základní",J89,0)</f>
        <v>0</v>
      </c>
      <c r="BF89" s="202">
        <f>IF(N89="snížená",J89,0)</f>
        <v>0</v>
      </c>
      <c r="BG89" s="202">
        <f>IF(N89="zákl. přenesená",J89,0)</f>
        <v>0</v>
      </c>
      <c r="BH89" s="202">
        <f>IF(N89="sníž. přenesená",J89,0)</f>
        <v>0</v>
      </c>
      <c r="BI89" s="202">
        <f>IF(N89="nulová",J89,0)</f>
        <v>0</v>
      </c>
      <c r="BJ89" s="19" t="s">
        <v>84</v>
      </c>
      <c r="BK89" s="202">
        <f>ROUND(I89*H89,2)</f>
        <v>0</v>
      </c>
      <c r="BL89" s="19" t="s">
        <v>149</v>
      </c>
      <c r="BM89" s="201" t="s">
        <v>150</v>
      </c>
    </row>
    <row r="90" spans="1:65" s="2" customFormat="1" ht="39">
      <c r="A90" s="36"/>
      <c r="B90" s="37"/>
      <c r="C90" s="38"/>
      <c r="D90" s="203" t="s">
        <v>151</v>
      </c>
      <c r="E90" s="38"/>
      <c r="F90" s="204" t="s">
        <v>152</v>
      </c>
      <c r="G90" s="38"/>
      <c r="H90" s="38"/>
      <c r="I90" s="111"/>
      <c r="J90" s="38"/>
      <c r="K90" s="38"/>
      <c r="L90" s="41"/>
      <c r="M90" s="205"/>
      <c r="N90" s="206"/>
      <c r="O90" s="66"/>
      <c r="P90" s="66"/>
      <c r="Q90" s="66"/>
      <c r="R90" s="66"/>
      <c r="S90" s="66"/>
      <c r="T90" s="67"/>
      <c r="U90" s="36"/>
      <c r="V90" s="36"/>
      <c r="W90" s="36"/>
      <c r="X90" s="36"/>
      <c r="Y90" s="36"/>
      <c r="Z90" s="36"/>
      <c r="AA90" s="36"/>
      <c r="AB90" s="36"/>
      <c r="AC90" s="36"/>
      <c r="AD90" s="36"/>
      <c r="AE90" s="36"/>
      <c r="AT90" s="19" t="s">
        <v>151</v>
      </c>
      <c r="AU90" s="19" t="s">
        <v>86</v>
      </c>
    </row>
    <row r="91" spans="1:65" s="2" customFormat="1" ht="19.5">
      <c r="A91" s="36"/>
      <c r="B91" s="37"/>
      <c r="C91" s="38"/>
      <c r="D91" s="203" t="s">
        <v>153</v>
      </c>
      <c r="E91" s="38"/>
      <c r="F91" s="207" t="s">
        <v>154</v>
      </c>
      <c r="G91" s="38"/>
      <c r="H91" s="38"/>
      <c r="I91" s="111"/>
      <c r="J91" s="38"/>
      <c r="K91" s="38"/>
      <c r="L91" s="41"/>
      <c r="M91" s="205"/>
      <c r="N91" s="206"/>
      <c r="O91" s="66"/>
      <c r="P91" s="66"/>
      <c r="Q91" s="66"/>
      <c r="R91" s="66"/>
      <c r="S91" s="66"/>
      <c r="T91" s="67"/>
      <c r="U91" s="36"/>
      <c r="V91" s="36"/>
      <c r="W91" s="36"/>
      <c r="X91" s="36"/>
      <c r="Y91" s="36"/>
      <c r="Z91" s="36"/>
      <c r="AA91" s="36"/>
      <c r="AB91" s="36"/>
      <c r="AC91" s="36"/>
      <c r="AD91" s="36"/>
      <c r="AE91" s="36"/>
      <c r="AT91" s="19" t="s">
        <v>153</v>
      </c>
      <c r="AU91" s="19" t="s">
        <v>86</v>
      </c>
    </row>
    <row r="92" spans="1:65" s="2" customFormat="1" ht="16.5" customHeight="1">
      <c r="A92" s="36"/>
      <c r="B92" s="37"/>
      <c r="C92" s="190" t="s">
        <v>86</v>
      </c>
      <c r="D92" s="190" t="s">
        <v>145</v>
      </c>
      <c r="E92" s="191" t="s">
        <v>155</v>
      </c>
      <c r="F92" s="192" t="s">
        <v>156</v>
      </c>
      <c r="G92" s="193" t="s">
        <v>110</v>
      </c>
      <c r="H92" s="194">
        <v>12</v>
      </c>
      <c r="I92" s="195"/>
      <c r="J92" s="196">
        <f>ROUND(I92*H92,2)</f>
        <v>0</v>
      </c>
      <c r="K92" s="192" t="s">
        <v>157</v>
      </c>
      <c r="L92" s="41"/>
      <c r="M92" s="197" t="s">
        <v>19</v>
      </c>
      <c r="N92" s="198" t="s">
        <v>47</v>
      </c>
      <c r="O92" s="66"/>
      <c r="P92" s="199">
        <f>O92*H92</f>
        <v>0</v>
      </c>
      <c r="Q92" s="199">
        <v>3.6900000000000002E-2</v>
      </c>
      <c r="R92" s="199">
        <f>Q92*H92</f>
        <v>0.44280000000000003</v>
      </c>
      <c r="S92" s="199">
        <v>0</v>
      </c>
      <c r="T92" s="200">
        <f>S92*H92</f>
        <v>0</v>
      </c>
      <c r="U92" s="36"/>
      <c r="V92" s="36"/>
      <c r="W92" s="36"/>
      <c r="X92" s="36"/>
      <c r="Y92" s="36"/>
      <c r="Z92" s="36"/>
      <c r="AA92" s="36"/>
      <c r="AB92" s="36"/>
      <c r="AC92" s="36"/>
      <c r="AD92" s="36"/>
      <c r="AE92" s="36"/>
      <c r="AR92" s="201" t="s">
        <v>149</v>
      </c>
      <c r="AT92" s="201" t="s">
        <v>145</v>
      </c>
      <c r="AU92" s="201" t="s">
        <v>86</v>
      </c>
      <c r="AY92" s="19" t="s">
        <v>143</v>
      </c>
      <c r="BE92" s="202">
        <f>IF(N92="základní",J92,0)</f>
        <v>0</v>
      </c>
      <c r="BF92" s="202">
        <f>IF(N92="snížená",J92,0)</f>
        <v>0</v>
      </c>
      <c r="BG92" s="202">
        <f>IF(N92="zákl. přenesená",J92,0)</f>
        <v>0</v>
      </c>
      <c r="BH92" s="202">
        <f>IF(N92="sníž. přenesená",J92,0)</f>
        <v>0</v>
      </c>
      <c r="BI92" s="202">
        <f>IF(N92="nulová",J92,0)</f>
        <v>0</v>
      </c>
      <c r="BJ92" s="19" t="s">
        <v>84</v>
      </c>
      <c r="BK92" s="202">
        <f>ROUND(I92*H92,2)</f>
        <v>0</v>
      </c>
      <c r="BL92" s="19" t="s">
        <v>149</v>
      </c>
      <c r="BM92" s="201" t="s">
        <v>158</v>
      </c>
    </row>
    <row r="93" spans="1:65" s="2" customFormat="1" ht="29.25">
      <c r="A93" s="36"/>
      <c r="B93" s="37"/>
      <c r="C93" s="38"/>
      <c r="D93" s="203" t="s">
        <v>151</v>
      </c>
      <c r="E93" s="38"/>
      <c r="F93" s="204" t="s">
        <v>159</v>
      </c>
      <c r="G93" s="38"/>
      <c r="H93" s="38"/>
      <c r="I93" s="111"/>
      <c r="J93" s="38"/>
      <c r="K93" s="38"/>
      <c r="L93" s="41"/>
      <c r="M93" s="205"/>
      <c r="N93" s="206"/>
      <c r="O93" s="66"/>
      <c r="P93" s="66"/>
      <c r="Q93" s="66"/>
      <c r="R93" s="66"/>
      <c r="S93" s="66"/>
      <c r="T93" s="67"/>
      <c r="U93" s="36"/>
      <c r="V93" s="36"/>
      <c r="W93" s="36"/>
      <c r="X93" s="36"/>
      <c r="Y93" s="36"/>
      <c r="Z93" s="36"/>
      <c r="AA93" s="36"/>
      <c r="AB93" s="36"/>
      <c r="AC93" s="36"/>
      <c r="AD93" s="36"/>
      <c r="AE93" s="36"/>
      <c r="AT93" s="19" t="s">
        <v>151</v>
      </c>
      <c r="AU93" s="19" t="s">
        <v>86</v>
      </c>
    </row>
    <row r="94" spans="1:65" s="2" customFormat="1" ht="58.5">
      <c r="A94" s="36"/>
      <c r="B94" s="37"/>
      <c r="C94" s="38"/>
      <c r="D94" s="203" t="s">
        <v>160</v>
      </c>
      <c r="E94" s="38"/>
      <c r="F94" s="207" t="s">
        <v>161</v>
      </c>
      <c r="G94" s="38"/>
      <c r="H94" s="38"/>
      <c r="I94" s="111"/>
      <c r="J94" s="38"/>
      <c r="K94" s="38"/>
      <c r="L94" s="41"/>
      <c r="M94" s="205"/>
      <c r="N94" s="206"/>
      <c r="O94" s="66"/>
      <c r="P94" s="66"/>
      <c r="Q94" s="66"/>
      <c r="R94" s="66"/>
      <c r="S94" s="66"/>
      <c r="T94" s="67"/>
      <c r="U94" s="36"/>
      <c r="V94" s="36"/>
      <c r="W94" s="36"/>
      <c r="X94" s="36"/>
      <c r="Y94" s="36"/>
      <c r="Z94" s="36"/>
      <c r="AA94" s="36"/>
      <c r="AB94" s="36"/>
      <c r="AC94" s="36"/>
      <c r="AD94" s="36"/>
      <c r="AE94" s="36"/>
      <c r="AT94" s="19" t="s">
        <v>160</v>
      </c>
      <c r="AU94" s="19" t="s">
        <v>86</v>
      </c>
    </row>
    <row r="95" spans="1:65" s="13" customFormat="1">
      <c r="B95" s="208"/>
      <c r="C95" s="209"/>
      <c r="D95" s="203" t="s">
        <v>162</v>
      </c>
      <c r="E95" s="210" t="s">
        <v>19</v>
      </c>
      <c r="F95" s="211" t="s">
        <v>163</v>
      </c>
      <c r="G95" s="209"/>
      <c r="H95" s="212">
        <v>12</v>
      </c>
      <c r="I95" s="213"/>
      <c r="J95" s="209"/>
      <c r="K95" s="209"/>
      <c r="L95" s="214"/>
      <c r="M95" s="215"/>
      <c r="N95" s="216"/>
      <c r="O95" s="216"/>
      <c r="P95" s="216"/>
      <c r="Q95" s="216"/>
      <c r="R95" s="216"/>
      <c r="S95" s="216"/>
      <c r="T95" s="217"/>
      <c r="AT95" s="218" t="s">
        <v>162</v>
      </c>
      <c r="AU95" s="218" t="s">
        <v>86</v>
      </c>
      <c r="AV95" s="13" t="s">
        <v>86</v>
      </c>
      <c r="AW95" s="13" t="s">
        <v>37</v>
      </c>
      <c r="AX95" s="13" t="s">
        <v>84</v>
      </c>
      <c r="AY95" s="218" t="s">
        <v>143</v>
      </c>
    </row>
    <row r="96" spans="1:65" s="2" customFormat="1" ht="16.5" customHeight="1">
      <c r="A96" s="36"/>
      <c r="B96" s="37"/>
      <c r="C96" s="190" t="s">
        <v>164</v>
      </c>
      <c r="D96" s="190" t="s">
        <v>145</v>
      </c>
      <c r="E96" s="191" t="s">
        <v>165</v>
      </c>
      <c r="F96" s="192" t="s">
        <v>166</v>
      </c>
      <c r="G96" s="193" t="s">
        <v>92</v>
      </c>
      <c r="H96" s="194">
        <v>42.42</v>
      </c>
      <c r="I96" s="195"/>
      <c r="J96" s="196">
        <f>ROUND(I96*H96,2)</f>
        <v>0</v>
      </c>
      <c r="K96" s="192" t="s">
        <v>157</v>
      </c>
      <c r="L96" s="41"/>
      <c r="M96" s="197" t="s">
        <v>19</v>
      </c>
      <c r="N96" s="198" t="s">
        <v>47</v>
      </c>
      <c r="O96" s="66"/>
      <c r="P96" s="199">
        <f>O96*H96</f>
        <v>0</v>
      </c>
      <c r="Q96" s="199">
        <v>0</v>
      </c>
      <c r="R96" s="199">
        <f>Q96*H96</f>
        <v>0</v>
      </c>
      <c r="S96" s="199">
        <v>0</v>
      </c>
      <c r="T96" s="200">
        <f>S96*H96</f>
        <v>0</v>
      </c>
      <c r="U96" s="36"/>
      <c r="V96" s="36"/>
      <c r="W96" s="36"/>
      <c r="X96" s="36"/>
      <c r="Y96" s="36"/>
      <c r="Z96" s="36"/>
      <c r="AA96" s="36"/>
      <c r="AB96" s="36"/>
      <c r="AC96" s="36"/>
      <c r="AD96" s="36"/>
      <c r="AE96" s="36"/>
      <c r="AR96" s="201" t="s">
        <v>149</v>
      </c>
      <c r="AT96" s="201" t="s">
        <v>145</v>
      </c>
      <c r="AU96" s="201" t="s">
        <v>86</v>
      </c>
      <c r="AY96" s="19" t="s">
        <v>143</v>
      </c>
      <c r="BE96" s="202">
        <f>IF(N96="základní",J96,0)</f>
        <v>0</v>
      </c>
      <c r="BF96" s="202">
        <f>IF(N96="snížená",J96,0)</f>
        <v>0</v>
      </c>
      <c r="BG96" s="202">
        <f>IF(N96="zákl. přenesená",J96,0)</f>
        <v>0</v>
      </c>
      <c r="BH96" s="202">
        <f>IF(N96="sníž. přenesená",J96,0)</f>
        <v>0</v>
      </c>
      <c r="BI96" s="202">
        <f>IF(N96="nulová",J96,0)</f>
        <v>0</v>
      </c>
      <c r="BJ96" s="19" t="s">
        <v>84</v>
      </c>
      <c r="BK96" s="202">
        <f>ROUND(I96*H96,2)</f>
        <v>0</v>
      </c>
      <c r="BL96" s="19" t="s">
        <v>149</v>
      </c>
      <c r="BM96" s="201" t="s">
        <v>167</v>
      </c>
    </row>
    <row r="97" spans="1:65" s="2" customFormat="1" ht="19.5">
      <c r="A97" s="36"/>
      <c r="B97" s="37"/>
      <c r="C97" s="38"/>
      <c r="D97" s="203" t="s">
        <v>151</v>
      </c>
      <c r="E97" s="38"/>
      <c r="F97" s="204" t="s">
        <v>168</v>
      </c>
      <c r="G97" s="38"/>
      <c r="H97" s="38"/>
      <c r="I97" s="111"/>
      <c r="J97" s="38"/>
      <c r="K97" s="38"/>
      <c r="L97" s="41"/>
      <c r="M97" s="205"/>
      <c r="N97" s="206"/>
      <c r="O97" s="66"/>
      <c r="P97" s="66"/>
      <c r="Q97" s="66"/>
      <c r="R97" s="66"/>
      <c r="S97" s="66"/>
      <c r="T97" s="67"/>
      <c r="U97" s="36"/>
      <c r="V97" s="36"/>
      <c r="W97" s="36"/>
      <c r="X97" s="36"/>
      <c r="Y97" s="36"/>
      <c r="Z97" s="36"/>
      <c r="AA97" s="36"/>
      <c r="AB97" s="36"/>
      <c r="AC97" s="36"/>
      <c r="AD97" s="36"/>
      <c r="AE97" s="36"/>
      <c r="AT97" s="19" t="s">
        <v>151</v>
      </c>
      <c r="AU97" s="19" t="s">
        <v>86</v>
      </c>
    </row>
    <row r="98" spans="1:65" s="2" customFormat="1" ht="292.5">
      <c r="A98" s="36"/>
      <c r="B98" s="37"/>
      <c r="C98" s="38"/>
      <c r="D98" s="203" t="s">
        <v>160</v>
      </c>
      <c r="E98" s="38"/>
      <c r="F98" s="207" t="s">
        <v>169</v>
      </c>
      <c r="G98" s="38"/>
      <c r="H98" s="38"/>
      <c r="I98" s="111"/>
      <c r="J98" s="38"/>
      <c r="K98" s="38"/>
      <c r="L98" s="41"/>
      <c r="M98" s="205"/>
      <c r="N98" s="206"/>
      <c r="O98" s="66"/>
      <c r="P98" s="66"/>
      <c r="Q98" s="66"/>
      <c r="R98" s="66"/>
      <c r="S98" s="66"/>
      <c r="T98" s="67"/>
      <c r="U98" s="36"/>
      <c r="V98" s="36"/>
      <c r="W98" s="36"/>
      <c r="X98" s="36"/>
      <c r="Y98" s="36"/>
      <c r="Z98" s="36"/>
      <c r="AA98" s="36"/>
      <c r="AB98" s="36"/>
      <c r="AC98" s="36"/>
      <c r="AD98" s="36"/>
      <c r="AE98" s="36"/>
      <c r="AT98" s="19" t="s">
        <v>160</v>
      </c>
      <c r="AU98" s="19" t="s">
        <v>86</v>
      </c>
    </row>
    <row r="99" spans="1:65" s="13" customFormat="1">
      <c r="B99" s="208"/>
      <c r="C99" s="209"/>
      <c r="D99" s="203" t="s">
        <v>162</v>
      </c>
      <c r="E99" s="210" t="s">
        <v>19</v>
      </c>
      <c r="F99" s="211" t="s">
        <v>170</v>
      </c>
      <c r="G99" s="209"/>
      <c r="H99" s="212">
        <v>32.340000000000003</v>
      </c>
      <c r="I99" s="213"/>
      <c r="J99" s="209"/>
      <c r="K99" s="209"/>
      <c r="L99" s="214"/>
      <c r="M99" s="215"/>
      <c r="N99" s="216"/>
      <c r="O99" s="216"/>
      <c r="P99" s="216"/>
      <c r="Q99" s="216"/>
      <c r="R99" s="216"/>
      <c r="S99" s="216"/>
      <c r="T99" s="217"/>
      <c r="AT99" s="218" t="s">
        <v>162</v>
      </c>
      <c r="AU99" s="218" t="s">
        <v>86</v>
      </c>
      <c r="AV99" s="13" t="s">
        <v>86</v>
      </c>
      <c r="AW99" s="13" t="s">
        <v>37</v>
      </c>
      <c r="AX99" s="13" t="s">
        <v>76</v>
      </c>
      <c r="AY99" s="218" t="s">
        <v>143</v>
      </c>
    </row>
    <row r="100" spans="1:65" s="13" customFormat="1">
      <c r="B100" s="208"/>
      <c r="C100" s="209"/>
      <c r="D100" s="203" t="s">
        <v>162</v>
      </c>
      <c r="E100" s="210" t="s">
        <v>19</v>
      </c>
      <c r="F100" s="211" t="s">
        <v>171</v>
      </c>
      <c r="G100" s="209"/>
      <c r="H100" s="212">
        <v>10.08</v>
      </c>
      <c r="I100" s="213"/>
      <c r="J100" s="209"/>
      <c r="K100" s="209"/>
      <c r="L100" s="214"/>
      <c r="M100" s="215"/>
      <c r="N100" s="216"/>
      <c r="O100" s="216"/>
      <c r="P100" s="216"/>
      <c r="Q100" s="216"/>
      <c r="R100" s="216"/>
      <c r="S100" s="216"/>
      <c r="T100" s="217"/>
      <c r="AT100" s="218" t="s">
        <v>162</v>
      </c>
      <c r="AU100" s="218" t="s">
        <v>86</v>
      </c>
      <c r="AV100" s="13" t="s">
        <v>86</v>
      </c>
      <c r="AW100" s="13" t="s">
        <v>37</v>
      </c>
      <c r="AX100" s="13" t="s">
        <v>76</v>
      </c>
      <c r="AY100" s="218" t="s">
        <v>143</v>
      </c>
    </row>
    <row r="101" spans="1:65" s="14" customFormat="1">
      <c r="B101" s="219"/>
      <c r="C101" s="220"/>
      <c r="D101" s="203" t="s">
        <v>162</v>
      </c>
      <c r="E101" s="221" t="s">
        <v>19</v>
      </c>
      <c r="F101" s="222" t="s">
        <v>172</v>
      </c>
      <c r="G101" s="220"/>
      <c r="H101" s="223">
        <v>42.42</v>
      </c>
      <c r="I101" s="224"/>
      <c r="J101" s="220"/>
      <c r="K101" s="220"/>
      <c r="L101" s="225"/>
      <c r="M101" s="226"/>
      <c r="N101" s="227"/>
      <c r="O101" s="227"/>
      <c r="P101" s="227"/>
      <c r="Q101" s="227"/>
      <c r="R101" s="227"/>
      <c r="S101" s="227"/>
      <c r="T101" s="228"/>
      <c r="AT101" s="229" t="s">
        <v>162</v>
      </c>
      <c r="AU101" s="229" t="s">
        <v>86</v>
      </c>
      <c r="AV101" s="14" t="s">
        <v>149</v>
      </c>
      <c r="AW101" s="14" t="s">
        <v>37</v>
      </c>
      <c r="AX101" s="14" t="s">
        <v>84</v>
      </c>
      <c r="AY101" s="229" t="s">
        <v>143</v>
      </c>
    </row>
    <row r="102" spans="1:65" s="2" customFormat="1" ht="16.5" customHeight="1">
      <c r="A102" s="36"/>
      <c r="B102" s="37"/>
      <c r="C102" s="190" t="s">
        <v>149</v>
      </c>
      <c r="D102" s="190" t="s">
        <v>145</v>
      </c>
      <c r="E102" s="191" t="s">
        <v>173</v>
      </c>
      <c r="F102" s="192" t="s">
        <v>174</v>
      </c>
      <c r="G102" s="193" t="s">
        <v>92</v>
      </c>
      <c r="H102" s="194">
        <v>183.084</v>
      </c>
      <c r="I102" s="195"/>
      <c r="J102" s="196">
        <f>ROUND(I102*H102,2)</f>
        <v>0</v>
      </c>
      <c r="K102" s="192" t="s">
        <v>157</v>
      </c>
      <c r="L102" s="41"/>
      <c r="M102" s="197" t="s">
        <v>19</v>
      </c>
      <c r="N102" s="198" t="s">
        <v>47</v>
      </c>
      <c r="O102" s="66"/>
      <c r="P102" s="199">
        <f>O102*H102</f>
        <v>0</v>
      </c>
      <c r="Q102" s="199">
        <v>0</v>
      </c>
      <c r="R102" s="199">
        <f>Q102*H102</f>
        <v>0</v>
      </c>
      <c r="S102" s="199">
        <v>0</v>
      </c>
      <c r="T102" s="200">
        <f>S102*H102</f>
        <v>0</v>
      </c>
      <c r="U102" s="36"/>
      <c r="V102" s="36"/>
      <c r="W102" s="36"/>
      <c r="X102" s="36"/>
      <c r="Y102" s="36"/>
      <c r="Z102" s="36"/>
      <c r="AA102" s="36"/>
      <c r="AB102" s="36"/>
      <c r="AC102" s="36"/>
      <c r="AD102" s="36"/>
      <c r="AE102" s="36"/>
      <c r="AR102" s="201" t="s">
        <v>149</v>
      </c>
      <c r="AT102" s="201" t="s">
        <v>145</v>
      </c>
      <c r="AU102" s="201" t="s">
        <v>86</v>
      </c>
      <c r="AY102" s="19" t="s">
        <v>143</v>
      </c>
      <c r="BE102" s="202">
        <f>IF(N102="základní",J102,0)</f>
        <v>0</v>
      </c>
      <c r="BF102" s="202">
        <f>IF(N102="snížená",J102,0)</f>
        <v>0</v>
      </c>
      <c r="BG102" s="202">
        <f>IF(N102="zákl. přenesená",J102,0)</f>
        <v>0</v>
      </c>
      <c r="BH102" s="202">
        <f>IF(N102="sníž. přenesená",J102,0)</f>
        <v>0</v>
      </c>
      <c r="BI102" s="202">
        <f>IF(N102="nulová",J102,0)</f>
        <v>0</v>
      </c>
      <c r="BJ102" s="19" t="s">
        <v>84</v>
      </c>
      <c r="BK102" s="202">
        <f>ROUND(I102*H102,2)</f>
        <v>0</v>
      </c>
      <c r="BL102" s="19" t="s">
        <v>149</v>
      </c>
      <c r="BM102" s="201" t="s">
        <v>175</v>
      </c>
    </row>
    <row r="103" spans="1:65" s="2" customFormat="1" ht="19.5">
      <c r="A103" s="36"/>
      <c r="B103" s="37"/>
      <c r="C103" s="38"/>
      <c r="D103" s="203" t="s">
        <v>151</v>
      </c>
      <c r="E103" s="38"/>
      <c r="F103" s="204" t="s">
        <v>176</v>
      </c>
      <c r="G103" s="38"/>
      <c r="H103" s="38"/>
      <c r="I103" s="111"/>
      <c r="J103" s="38"/>
      <c r="K103" s="38"/>
      <c r="L103" s="41"/>
      <c r="M103" s="205"/>
      <c r="N103" s="206"/>
      <c r="O103" s="66"/>
      <c r="P103" s="66"/>
      <c r="Q103" s="66"/>
      <c r="R103" s="66"/>
      <c r="S103" s="66"/>
      <c r="T103" s="67"/>
      <c r="U103" s="36"/>
      <c r="V103" s="36"/>
      <c r="W103" s="36"/>
      <c r="X103" s="36"/>
      <c r="Y103" s="36"/>
      <c r="Z103" s="36"/>
      <c r="AA103" s="36"/>
      <c r="AB103" s="36"/>
      <c r="AC103" s="36"/>
      <c r="AD103" s="36"/>
      <c r="AE103" s="36"/>
      <c r="AT103" s="19" t="s">
        <v>151</v>
      </c>
      <c r="AU103" s="19" t="s">
        <v>86</v>
      </c>
    </row>
    <row r="104" spans="1:65" s="2" customFormat="1" ht="146.25">
      <c r="A104" s="36"/>
      <c r="B104" s="37"/>
      <c r="C104" s="38"/>
      <c r="D104" s="203" t="s">
        <v>160</v>
      </c>
      <c r="E104" s="38"/>
      <c r="F104" s="207" t="s">
        <v>177</v>
      </c>
      <c r="G104" s="38"/>
      <c r="H104" s="38"/>
      <c r="I104" s="111"/>
      <c r="J104" s="38"/>
      <c r="K104" s="38"/>
      <c r="L104" s="41"/>
      <c r="M104" s="205"/>
      <c r="N104" s="206"/>
      <c r="O104" s="66"/>
      <c r="P104" s="66"/>
      <c r="Q104" s="66"/>
      <c r="R104" s="66"/>
      <c r="S104" s="66"/>
      <c r="T104" s="67"/>
      <c r="U104" s="36"/>
      <c r="V104" s="36"/>
      <c r="W104" s="36"/>
      <c r="X104" s="36"/>
      <c r="Y104" s="36"/>
      <c r="Z104" s="36"/>
      <c r="AA104" s="36"/>
      <c r="AB104" s="36"/>
      <c r="AC104" s="36"/>
      <c r="AD104" s="36"/>
      <c r="AE104" s="36"/>
      <c r="AT104" s="19" t="s">
        <v>160</v>
      </c>
      <c r="AU104" s="19" t="s">
        <v>86</v>
      </c>
    </row>
    <row r="105" spans="1:65" s="2" customFormat="1" ht="19.5">
      <c r="A105" s="36"/>
      <c r="B105" s="37"/>
      <c r="C105" s="38"/>
      <c r="D105" s="203" t="s">
        <v>153</v>
      </c>
      <c r="E105" s="38"/>
      <c r="F105" s="207" t="s">
        <v>178</v>
      </c>
      <c r="G105" s="38"/>
      <c r="H105" s="38"/>
      <c r="I105" s="111"/>
      <c r="J105" s="38"/>
      <c r="K105" s="38"/>
      <c r="L105" s="41"/>
      <c r="M105" s="205"/>
      <c r="N105" s="206"/>
      <c r="O105" s="66"/>
      <c r="P105" s="66"/>
      <c r="Q105" s="66"/>
      <c r="R105" s="66"/>
      <c r="S105" s="66"/>
      <c r="T105" s="67"/>
      <c r="U105" s="36"/>
      <c r="V105" s="36"/>
      <c r="W105" s="36"/>
      <c r="X105" s="36"/>
      <c r="Y105" s="36"/>
      <c r="Z105" s="36"/>
      <c r="AA105" s="36"/>
      <c r="AB105" s="36"/>
      <c r="AC105" s="36"/>
      <c r="AD105" s="36"/>
      <c r="AE105" s="36"/>
      <c r="AT105" s="19" t="s">
        <v>153</v>
      </c>
      <c r="AU105" s="19" t="s">
        <v>86</v>
      </c>
    </row>
    <row r="106" spans="1:65" s="15" customFormat="1">
      <c r="B106" s="230"/>
      <c r="C106" s="231"/>
      <c r="D106" s="203" t="s">
        <v>162</v>
      </c>
      <c r="E106" s="232" t="s">
        <v>19</v>
      </c>
      <c r="F106" s="233" t="s">
        <v>179</v>
      </c>
      <c r="G106" s="231"/>
      <c r="H106" s="232" t="s">
        <v>19</v>
      </c>
      <c r="I106" s="234"/>
      <c r="J106" s="231"/>
      <c r="K106" s="231"/>
      <c r="L106" s="235"/>
      <c r="M106" s="236"/>
      <c r="N106" s="237"/>
      <c r="O106" s="237"/>
      <c r="P106" s="237"/>
      <c r="Q106" s="237"/>
      <c r="R106" s="237"/>
      <c r="S106" s="237"/>
      <c r="T106" s="238"/>
      <c r="AT106" s="239" t="s">
        <v>162</v>
      </c>
      <c r="AU106" s="239" t="s">
        <v>86</v>
      </c>
      <c r="AV106" s="15" t="s">
        <v>84</v>
      </c>
      <c r="AW106" s="15" t="s">
        <v>37</v>
      </c>
      <c r="AX106" s="15" t="s">
        <v>76</v>
      </c>
      <c r="AY106" s="239" t="s">
        <v>143</v>
      </c>
    </row>
    <row r="107" spans="1:65" s="15" customFormat="1">
      <c r="B107" s="230"/>
      <c r="C107" s="231"/>
      <c r="D107" s="203" t="s">
        <v>162</v>
      </c>
      <c r="E107" s="232" t="s">
        <v>19</v>
      </c>
      <c r="F107" s="233" t="s">
        <v>180</v>
      </c>
      <c r="G107" s="231"/>
      <c r="H107" s="232" t="s">
        <v>19</v>
      </c>
      <c r="I107" s="234"/>
      <c r="J107" s="231"/>
      <c r="K107" s="231"/>
      <c r="L107" s="235"/>
      <c r="M107" s="236"/>
      <c r="N107" s="237"/>
      <c r="O107" s="237"/>
      <c r="P107" s="237"/>
      <c r="Q107" s="237"/>
      <c r="R107" s="237"/>
      <c r="S107" s="237"/>
      <c r="T107" s="238"/>
      <c r="AT107" s="239" t="s">
        <v>162</v>
      </c>
      <c r="AU107" s="239" t="s">
        <v>86</v>
      </c>
      <c r="AV107" s="15" t="s">
        <v>84</v>
      </c>
      <c r="AW107" s="15" t="s">
        <v>37</v>
      </c>
      <c r="AX107" s="15" t="s">
        <v>76</v>
      </c>
      <c r="AY107" s="239" t="s">
        <v>143</v>
      </c>
    </row>
    <row r="108" spans="1:65" s="13" customFormat="1">
      <c r="B108" s="208"/>
      <c r="C108" s="209"/>
      <c r="D108" s="203" t="s">
        <v>162</v>
      </c>
      <c r="E108" s="210" t="s">
        <v>19</v>
      </c>
      <c r="F108" s="211" t="s">
        <v>181</v>
      </c>
      <c r="G108" s="209"/>
      <c r="H108" s="212">
        <v>23.5</v>
      </c>
      <c r="I108" s="213"/>
      <c r="J108" s="209"/>
      <c r="K108" s="209"/>
      <c r="L108" s="214"/>
      <c r="M108" s="215"/>
      <c r="N108" s="216"/>
      <c r="O108" s="216"/>
      <c r="P108" s="216"/>
      <c r="Q108" s="216"/>
      <c r="R108" s="216"/>
      <c r="S108" s="216"/>
      <c r="T108" s="217"/>
      <c r="AT108" s="218" t="s">
        <v>162</v>
      </c>
      <c r="AU108" s="218" t="s">
        <v>86</v>
      </c>
      <c r="AV108" s="13" t="s">
        <v>86</v>
      </c>
      <c r="AW108" s="13" t="s">
        <v>37</v>
      </c>
      <c r="AX108" s="13" t="s">
        <v>76</v>
      </c>
      <c r="AY108" s="218" t="s">
        <v>143</v>
      </c>
    </row>
    <row r="109" spans="1:65" s="15" customFormat="1">
      <c r="B109" s="230"/>
      <c r="C109" s="231"/>
      <c r="D109" s="203" t="s">
        <v>162</v>
      </c>
      <c r="E109" s="232" t="s">
        <v>19</v>
      </c>
      <c r="F109" s="233" t="s">
        <v>182</v>
      </c>
      <c r="G109" s="231"/>
      <c r="H109" s="232" t="s">
        <v>19</v>
      </c>
      <c r="I109" s="234"/>
      <c r="J109" s="231"/>
      <c r="K109" s="231"/>
      <c r="L109" s="235"/>
      <c r="M109" s="236"/>
      <c r="N109" s="237"/>
      <c r="O109" s="237"/>
      <c r="P109" s="237"/>
      <c r="Q109" s="237"/>
      <c r="R109" s="237"/>
      <c r="S109" s="237"/>
      <c r="T109" s="238"/>
      <c r="AT109" s="239" t="s">
        <v>162</v>
      </c>
      <c r="AU109" s="239" t="s">
        <v>86</v>
      </c>
      <c r="AV109" s="15" t="s">
        <v>84</v>
      </c>
      <c r="AW109" s="15" t="s">
        <v>37</v>
      </c>
      <c r="AX109" s="15" t="s">
        <v>76</v>
      </c>
      <c r="AY109" s="239" t="s">
        <v>143</v>
      </c>
    </row>
    <row r="110" spans="1:65" s="13" customFormat="1">
      <c r="B110" s="208"/>
      <c r="C110" s="209"/>
      <c r="D110" s="203" t="s">
        <v>162</v>
      </c>
      <c r="E110" s="210" t="s">
        <v>19</v>
      </c>
      <c r="F110" s="211" t="s">
        <v>183</v>
      </c>
      <c r="G110" s="209"/>
      <c r="H110" s="212">
        <v>63.478999999999999</v>
      </c>
      <c r="I110" s="213"/>
      <c r="J110" s="209"/>
      <c r="K110" s="209"/>
      <c r="L110" s="214"/>
      <c r="M110" s="215"/>
      <c r="N110" s="216"/>
      <c r="O110" s="216"/>
      <c r="P110" s="216"/>
      <c r="Q110" s="216"/>
      <c r="R110" s="216"/>
      <c r="S110" s="216"/>
      <c r="T110" s="217"/>
      <c r="AT110" s="218" t="s">
        <v>162</v>
      </c>
      <c r="AU110" s="218" t="s">
        <v>86</v>
      </c>
      <c r="AV110" s="13" t="s">
        <v>86</v>
      </c>
      <c r="AW110" s="13" t="s">
        <v>37</v>
      </c>
      <c r="AX110" s="13" t="s">
        <v>76</v>
      </c>
      <c r="AY110" s="218" t="s">
        <v>143</v>
      </c>
    </row>
    <row r="111" spans="1:65" s="13" customFormat="1">
      <c r="B111" s="208"/>
      <c r="C111" s="209"/>
      <c r="D111" s="203" t="s">
        <v>162</v>
      </c>
      <c r="E111" s="210" t="s">
        <v>19</v>
      </c>
      <c r="F111" s="211" t="s">
        <v>184</v>
      </c>
      <c r="G111" s="209"/>
      <c r="H111" s="212">
        <v>29.507999999999999</v>
      </c>
      <c r="I111" s="213"/>
      <c r="J111" s="209"/>
      <c r="K111" s="209"/>
      <c r="L111" s="214"/>
      <c r="M111" s="215"/>
      <c r="N111" s="216"/>
      <c r="O111" s="216"/>
      <c r="P111" s="216"/>
      <c r="Q111" s="216"/>
      <c r="R111" s="216"/>
      <c r="S111" s="216"/>
      <c r="T111" s="217"/>
      <c r="AT111" s="218" t="s">
        <v>162</v>
      </c>
      <c r="AU111" s="218" t="s">
        <v>86</v>
      </c>
      <c r="AV111" s="13" t="s">
        <v>86</v>
      </c>
      <c r="AW111" s="13" t="s">
        <v>37</v>
      </c>
      <c r="AX111" s="13" t="s">
        <v>76</v>
      </c>
      <c r="AY111" s="218" t="s">
        <v>143</v>
      </c>
    </row>
    <row r="112" spans="1:65" s="13" customFormat="1">
      <c r="B112" s="208"/>
      <c r="C112" s="209"/>
      <c r="D112" s="203" t="s">
        <v>162</v>
      </c>
      <c r="E112" s="210" t="s">
        <v>19</v>
      </c>
      <c r="F112" s="211" t="s">
        <v>185</v>
      </c>
      <c r="G112" s="209"/>
      <c r="H112" s="212">
        <v>14.741</v>
      </c>
      <c r="I112" s="213"/>
      <c r="J112" s="209"/>
      <c r="K112" s="209"/>
      <c r="L112" s="214"/>
      <c r="M112" s="215"/>
      <c r="N112" s="216"/>
      <c r="O112" s="216"/>
      <c r="P112" s="216"/>
      <c r="Q112" s="216"/>
      <c r="R112" s="216"/>
      <c r="S112" s="216"/>
      <c r="T112" s="217"/>
      <c r="AT112" s="218" t="s">
        <v>162</v>
      </c>
      <c r="AU112" s="218" t="s">
        <v>86</v>
      </c>
      <c r="AV112" s="13" t="s">
        <v>86</v>
      </c>
      <c r="AW112" s="13" t="s">
        <v>37</v>
      </c>
      <c r="AX112" s="13" t="s">
        <v>76</v>
      </c>
      <c r="AY112" s="218" t="s">
        <v>143</v>
      </c>
    </row>
    <row r="113" spans="2:51" s="13" customFormat="1">
      <c r="B113" s="208"/>
      <c r="C113" s="209"/>
      <c r="D113" s="203" t="s">
        <v>162</v>
      </c>
      <c r="E113" s="210" t="s">
        <v>19</v>
      </c>
      <c r="F113" s="211" t="s">
        <v>186</v>
      </c>
      <c r="G113" s="209"/>
      <c r="H113" s="212">
        <v>9.6959999999999997</v>
      </c>
      <c r="I113" s="213"/>
      <c r="J113" s="209"/>
      <c r="K113" s="209"/>
      <c r="L113" s="214"/>
      <c r="M113" s="215"/>
      <c r="N113" s="216"/>
      <c r="O113" s="216"/>
      <c r="P113" s="216"/>
      <c r="Q113" s="216"/>
      <c r="R113" s="216"/>
      <c r="S113" s="216"/>
      <c r="T113" s="217"/>
      <c r="AT113" s="218" t="s">
        <v>162</v>
      </c>
      <c r="AU113" s="218" t="s">
        <v>86</v>
      </c>
      <c r="AV113" s="13" t="s">
        <v>86</v>
      </c>
      <c r="AW113" s="13" t="s">
        <v>37</v>
      </c>
      <c r="AX113" s="13" t="s">
        <v>76</v>
      </c>
      <c r="AY113" s="218" t="s">
        <v>143</v>
      </c>
    </row>
    <row r="114" spans="2:51" s="13" customFormat="1">
      <c r="B114" s="208"/>
      <c r="C114" s="209"/>
      <c r="D114" s="203" t="s">
        <v>162</v>
      </c>
      <c r="E114" s="210" t="s">
        <v>19</v>
      </c>
      <c r="F114" s="211" t="s">
        <v>187</v>
      </c>
      <c r="G114" s="209"/>
      <c r="H114" s="212">
        <v>44.476999999999997</v>
      </c>
      <c r="I114" s="213"/>
      <c r="J114" s="209"/>
      <c r="K114" s="209"/>
      <c r="L114" s="214"/>
      <c r="M114" s="215"/>
      <c r="N114" s="216"/>
      <c r="O114" s="216"/>
      <c r="P114" s="216"/>
      <c r="Q114" s="216"/>
      <c r="R114" s="216"/>
      <c r="S114" s="216"/>
      <c r="T114" s="217"/>
      <c r="AT114" s="218" t="s">
        <v>162</v>
      </c>
      <c r="AU114" s="218" t="s">
        <v>86</v>
      </c>
      <c r="AV114" s="13" t="s">
        <v>86</v>
      </c>
      <c r="AW114" s="13" t="s">
        <v>37</v>
      </c>
      <c r="AX114" s="13" t="s">
        <v>76</v>
      </c>
      <c r="AY114" s="218" t="s">
        <v>143</v>
      </c>
    </row>
    <row r="115" spans="2:51" s="13" customFormat="1">
      <c r="B115" s="208"/>
      <c r="C115" s="209"/>
      <c r="D115" s="203" t="s">
        <v>162</v>
      </c>
      <c r="E115" s="210" t="s">
        <v>19</v>
      </c>
      <c r="F115" s="211" t="s">
        <v>188</v>
      </c>
      <c r="G115" s="209"/>
      <c r="H115" s="212">
        <v>67.62</v>
      </c>
      <c r="I115" s="213"/>
      <c r="J115" s="209"/>
      <c r="K115" s="209"/>
      <c r="L115" s="214"/>
      <c r="M115" s="215"/>
      <c r="N115" s="216"/>
      <c r="O115" s="216"/>
      <c r="P115" s="216"/>
      <c r="Q115" s="216"/>
      <c r="R115" s="216"/>
      <c r="S115" s="216"/>
      <c r="T115" s="217"/>
      <c r="AT115" s="218" t="s">
        <v>162</v>
      </c>
      <c r="AU115" s="218" t="s">
        <v>86</v>
      </c>
      <c r="AV115" s="13" t="s">
        <v>86</v>
      </c>
      <c r="AW115" s="13" t="s">
        <v>37</v>
      </c>
      <c r="AX115" s="13" t="s">
        <v>76</v>
      </c>
      <c r="AY115" s="218" t="s">
        <v>143</v>
      </c>
    </row>
    <row r="116" spans="2:51" s="16" customFormat="1">
      <c r="B116" s="240"/>
      <c r="C116" s="241"/>
      <c r="D116" s="203" t="s">
        <v>162</v>
      </c>
      <c r="E116" s="242" t="s">
        <v>19</v>
      </c>
      <c r="F116" s="243" t="s">
        <v>189</v>
      </c>
      <c r="G116" s="241"/>
      <c r="H116" s="244">
        <v>253.02099999999999</v>
      </c>
      <c r="I116" s="245"/>
      <c r="J116" s="241"/>
      <c r="K116" s="241"/>
      <c r="L116" s="246"/>
      <c r="M116" s="247"/>
      <c r="N116" s="248"/>
      <c r="O116" s="248"/>
      <c r="P116" s="248"/>
      <c r="Q116" s="248"/>
      <c r="R116" s="248"/>
      <c r="S116" s="248"/>
      <c r="T116" s="249"/>
      <c r="AT116" s="250" t="s">
        <v>162</v>
      </c>
      <c r="AU116" s="250" t="s">
        <v>86</v>
      </c>
      <c r="AV116" s="16" t="s">
        <v>164</v>
      </c>
      <c r="AW116" s="16" t="s">
        <v>37</v>
      </c>
      <c r="AX116" s="16" t="s">
        <v>76</v>
      </c>
      <c r="AY116" s="250" t="s">
        <v>143</v>
      </c>
    </row>
    <row r="117" spans="2:51" s="15" customFormat="1">
      <c r="B117" s="230"/>
      <c r="C117" s="231"/>
      <c r="D117" s="203" t="s">
        <v>162</v>
      </c>
      <c r="E117" s="232" t="s">
        <v>19</v>
      </c>
      <c r="F117" s="233" t="s">
        <v>190</v>
      </c>
      <c r="G117" s="231"/>
      <c r="H117" s="232" t="s">
        <v>19</v>
      </c>
      <c r="I117" s="234"/>
      <c r="J117" s="231"/>
      <c r="K117" s="231"/>
      <c r="L117" s="235"/>
      <c r="M117" s="236"/>
      <c r="N117" s="237"/>
      <c r="O117" s="237"/>
      <c r="P117" s="237"/>
      <c r="Q117" s="237"/>
      <c r="R117" s="237"/>
      <c r="S117" s="237"/>
      <c r="T117" s="238"/>
      <c r="AT117" s="239" t="s">
        <v>162</v>
      </c>
      <c r="AU117" s="239" t="s">
        <v>86</v>
      </c>
      <c r="AV117" s="15" t="s">
        <v>84</v>
      </c>
      <c r="AW117" s="15" t="s">
        <v>37</v>
      </c>
      <c r="AX117" s="15" t="s">
        <v>76</v>
      </c>
      <c r="AY117" s="239" t="s">
        <v>143</v>
      </c>
    </row>
    <row r="118" spans="2:51" s="13" customFormat="1">
      <c r="B118" s="208"/>
      <c r="C118" s="209"/>
      <c r="D118" s="203" t="s">
        <v>162</v>
      </c>
      <c r="E118" s="210" t="s">
        <v>19</v>
      </c>
      <c r="F118" s="211" t="s">
        <v>191</v>
      </c>
      <c r="G118" s="209"/>
      <c r="H118" s="212">
        <v>6.7759999999999998</v>
      </c>
      <c r="I118" s="213"/>
      <c r="J118" s="209"/>
      <c r="K118" s="209"/>
      <c r="L118" s="214"/>
      <c r="M118" s="215"/>
      <c r="N118" s="216"/>
      <c r="O118" s="216"/>
      <c r="P118" s="216"/>
      <c r="Q118" s="216"/>
      <c r="R118" s="216"/>
      <c r="S118" s="216"/>
      <c r="T118" s="217"/>
      <c r="AT118" s="218" t="s">
        <v>162</v>
      </c>
      <c r="AU118" s="218" t="s">
        <v>86</v>
      </c>
      <c r="AV118" s="13" t="s">
        <v>86</v>
      </c>
      <c r="AW118" s="13" t="s">
        <v>37</v>
      </c>
      <c r="AX118" s="13" t="s">
        <v>76</v>
      </c>
      <c r="AY118" s="218" t="s">
        <v>143</v>
      </c>
    </row>
    <row r="119" spans="2:51" s="13" customFormat="1">
      <c r="B119" s="208"/>
      <c r="C119" s="209"/>
      <c r="D119" s="203" t="s">
        <v>162</v>
      </c>
      <c r="E119" s="210" t="s">
        <v>19</v>
      </c>
      <c r="F119" s="211" t="s">
        <v>192</v>
      </c>
      <c r="G119" s="209"/>
      <c r="H119" s="212">
        <v>5.3760000000000003</v>
      </c>
      <c r="I119" s="213"/>
      <c r="J119" s="209"/>
      <c r="K119" s="209"/>
      <c r="L119" s="214"/>
      <c r="M119" s="215"/>
      <c r="N119" s="216"/>
      <c r="O119" s="216"/>
      <c r="P119" s="216"/>
      <c r="Q119" s="216"/>
      <c r="R119" s="216"/>
      <c r="S119" s="216"/>
      <c r="T119" s="217"/>
      <c r="AT119" s="218" t="s">
        <v>162</v>
      </c>
      <c r="AU119" s="218" t="s">
        <v>86</v>
      </c>
      <c r="AV119" s="13" t="s">
        <v>86</v>
      </c>
      <c r="AW119" s="13" t="s">
        <v>37</v>
      </c>
      <c r="AX119" s="13" t="s">
        <v>76</v>
      </c>
      <c r="AY119" s="218" t="s">
        <v>143</v>
      </c>
    </row>
    <row r="120" spans="2:51" s="13" customFormat="1">
      <c r="B120" s="208"/>
      <c r="C120" s="209"/>
      <c r="D120" s="203" t="s">
        <v>162</v>
      </c>
      <c r="E120" s="210" t="s">
        <v>19</v>
      </c>
      <c r="F120" s="211" t="s">
        <v>193</v>
      </c>
      <c r="G120" s="209"/>
      <c r="H120" s="212">
        <v>4.2</v>
      </c>
      <c r="I120" s="213"/>
      <c r="J120" s="209"/>
      <c r="K120" s="209"/>
      <c r="L120" s="214"/>
      <c r="M120" s="215"/>
      <c r="N120" s="216"/>
      <c r="O120" s="216"/>
      <c r="P120" s="216"/>
      <c r="Q120" s="216"/>
      <c r="R120" s="216"/>
      <c r="S120" s="216"/>
      <c r="T120" s="217"/>
      <c r="AT120" s="218" t="s">
        <v>162</v>
      </c>
      <c r="AU120" s="218" t="s">
        <v>86</v>
      </c>
      <c r="AV120" s="13" t="s">
        <v>86</v>
      </c>
      <c r="AW120" s="13" t="s">
        <v>37</v>
      </c>
      <c r="AX120" s="13" t="s">
        <v>76</v>
      </c>
      <c r="AY120" s="218" t="s">
        <v>143</v>
      </c>
    </row>
    <row r="121" spans="2:51" s="16" customFormat="1">
      <c r="B121" s="240"/>
      <c r="C121" s="241"/>
      <c r="D121" s="203" t="s">
        <v>162</v>
      </c>
      <c r="E121" s="242" t="s">
        <v>90</v>
      </c>
      <c r="F121" s="243" t="s">
        <v>189</v>
      </c>
      <c r="G121" s="241"/>
      <c r="H121" s="244">
        <v>16.352</v>
      </c>
      <c r="I121" s="245"/>
      <c r="J121" s="241"/>
      <c r="K121" s="241"/>
      <c r="L121" s="246"/>
      <c r="M121" s="247"/>
      <c r="N121" s="248"/>
      <c r="O121" s="248"/>
      <c r="P121" s="248"/>
      <c r="Q121" s="248"/>
      <c r="R121" s="248"/>
      <c r="S121" s="248"/>
      <c r="T121" s="249"/>
      <c r="AT121" s="250" t="s">
        <v>162</v>
      </c>
      <c r="AU121" s="250" t="s">
        <v>86</v>
      </c>
      <c r="AV121" s="16" t="s">
        <v>164</v>
      </c>
      <c r="AW121" s="16" t="s">
        <v>37</v>
      </c>
      <c r="AX121" s="16" t="s">
        <v>76</v>
      </c>
      <c r="AY121" s="250" t="s">
        <v>143</v>
      </c>
    </row>
    <row r="122" spans="2:51" s="15" customFormat="1">
      <c r="B122" s="230"/>
      <c r="C122" s="231"/>
      <c r="D122" s="203" t="s">
        <v>162</v>
      </c>
      <c r="E122" s="232" t="s">
        <v>19</v>
      </c>
      <c r="F122" s="233" t="s">
        <v>194</v>
      </c>
      <c r="G122" s="231"/>
      <c r="H122" s="232" t="s">
        <v>19</v>
      </c>
      <c r="I122" s="234"/>
      <c r="J122" s="231"/>
      <c r="K122" s="231"/>
      <c r="L122" s="235"/>
      <c r="M122" s="236"/>
      <c r="N122" s="237"/>
      <c r="O122" s="237"/>
      <c r="P122" s="237"/>
      <c r="Q122" s="237"/>
      <c r="R122" s="237"/>
      <c r="S122" s="237"/>
      <c r="T122" s="238"/>
      <c r="AT122" s="239" t="s">
        <v>162</v>
      </c>
      <c r="AU122" s="239" t="s">
        <v>86</v>
      </c>
      <c r="AV122" s="15" t="s">
        <v>84</v>
      </c>
      <c r="AW122" s="15" t="s">
        <v>37</v>
      </c>
      <c r="AX122" s="15" t="s">
        <v>76</v>
      </c>
      <c r="AY122" s="239" t="s">
        <v>143</v>
      </c>
    </row>
    <row r="123" spans="2:51" s="13" customFormat="1">
      <c r="B123" s="208"/>
      <c r="C123" s="209"/>
      <c r="D123" s="203" t="s">
        <v>162</v>
      </c>
      <c r="E123" s="210" t="s">
        <v>19</v>
      </c>
      <c r="F123" s="211" t="s">
        <v>195</v>
      </c>
      <c r="G123" s="209"/>
      <c r="H123" s="212">
        <v>8.4480000000000004</v>
      </c>
      <c r="I123" s="213"/>
      <c r="J123" s="209"/>
      <c r="K123" s="209"/>
      <c r="L123" s="214"/>
      <c r="M123" s="215"/>
      <c r="N123" s="216"/>
      <c r="O123" s="216"/>
      <c r="P123" s="216"/>
      <c r="Q123" s="216"/>
      <c r="R123" s="216"/>
      <c r="S123" s="216"/>
      <c r="T123" s="217"/>
      <c r="AT123" s="218" t="s">
        <v>162</v>
      </c>
      <c r="AU123" s="218" t="s">
        <v>86</v>
      </c>
      <c r="AV123" s="13" t="s">
        <v>86</v>
      </c>
      <c r="AW123" s="13" t="s">
        <v>37</v>
      </c>
      <c r="AX123" s="13" t="s">
        <v>76</v>
      </c>
      <c r="AY123" s="218" t="s">
        <v>143</v>
      </c>
    </row>
    <row r="124" spans="2:51" s="13" customFormat="1">
      <c r="B124" s="208"/>
      <c r="C124" s="209"/>
      <c r="D124" s="203" t="s">
        <v>162</v>
      </c>
      <c r="E124" s="210" t="s">
        <v>19</v>
      </c>
      <c r="F124" s="211" t="s">
        <v>196</v>
      </c>
      <c r="G124" s="209"/>
      <c r="H124" s="212">
        <v>7.08</v>
      </c>
      <c r="I124" s="213"/>
      <c r="J124" s="209"/>
      <c r="K124" s="209"/>
      <c r="L124" s="214"/>
      <c r="M124" s="215"/>
      <c r="N124" s="216"/>
      <c r="O124" s="216"/>
      <c r="P124" s="216"/>
      <c r="Q124" s="216"/>
      <c r="R124" s="216"/>
      <c r="S124" s="216"/>
      <c r="T124" s="217"/>
      <c r="AT124" s="218" t="s">
        <v>162</v>
      </c>
      <c r="AU124" s="218" t="s">
        <v>86</v>
      </c>
      <c r="AV124" s="13" t="s">
        <v>86</v>
      </c>
      <c r="AW124" s="13" t="s">
        <v>37</v>
      </c>
      <c r="AX124" s="13" t="s">
        <v>76</v>
      </c>
      <c r="AY124" s="218" t="s">
        <v>143</v>
      </c>
    </row>
    <row r="125" spans="2:51" s="13" customFormat="1">
      <c r="B125" s="208"/>
      <c r="C125" s="209"/>
      <c r="D125" s="203" t="s">
        <v>162</v>
      </c>
      <c r="E125" s="210" t="s">
        <v>19</v>
      </c>
      <c r="F125" s="211" t="s">
        <v>197</v>
      </c>
      <c r="G125" s="209"/>
      <c r="H125" s="212">
        <v>12.701000000000001</v>
      </c>
      <c r="I125" s="213"/>
      <c r="J125" s="209"/>
      <c r="K125" s="209"/>
      <c r="L125" s="214"/>
      <c r="M125" s="215"/>
      <c r="N125" s="216"/>
      <c r="O125" s="216"/>
      <c r="P125" s="216"/>
      <c r="Q125" s="216"/>
      <c r="R125" s="216"/>
      <c r="S125" s="216"/>
      <c r="T125" s="217"/>
      <c r="AT125" s="218" t="s">
        <v>162</v>
      </c>
      <c r="AU125" s="218" t="s">
        <v>86</v>
      </c>
      <c r="AV125" s="13" t="s">
        <v>86</v>
      </c>
      <c r="AW125" s="13" t="s">
        <v>37</v>
      </c>
      <c r="AX125" s="13" t="s">
        <v>76</v>
      </c>
      <c r="AY125" s="218" t="s">
        <v>143</v>
      </c>
    </row>
    <row r="126" spans="2:51" s="13" customFormat="1">
      <c r="B126" s="208"/>
      <c r="C126" s="209"/>
      <c r="D126" s="203" t="s">
        <v>162</v>
      </c>
      <c r="E126" s="210" t="s">
        <v>19</v>
      </c>
      <c r="F126" s="211" t="s">
        <v>198</v>
      </c>
      <c r="G126" s="209"/>
      <c r="H126" s="212">
        <v>31.36</v>
      </c>
      <c r="I126" s="213"/>
      <c r="J126" s="209"/>
      <c r="K126" s="209"/>
      <c r="L126" s="214"/>
      <c r="M126" s="215"/>
      <c r="N126" s="216"/>
      <c r="O126" s="216"/>
      <c r="P126" s="216"/>
      <c r="Q126" s="216"/>
      <c r="R126" s="216"/>
      <c r="S126" s="216"/>
      <c r="T126" s="217"/>
      <c r="AT126" s="218" t="s">
        <v>162</v>
      </c>
      <c r="AU126" s="218" t="s">
        <v>86</v>
      </c>
      <c r="AV126" s="13" t="s">
        <v>86</v>
      </c>
      <c r="AW126" s="13" t="s">
        <v>37</v>
      </c>
      <c r="AX126" s="13" t="s">
        <v>76</v>
      </c>
      <c r="AY126" s="218" t="s">
        <v>143</v>
      </c>
    </row>
    <row r="127" spans="2:51" s="13" customFormat="1">
      <c r="B127" s="208"/>
      <c r="C127" s="209"/>
      <c r="D127" s="203" t="s">
        <v>162</v>
      </c>
      <c r="E127" s="210" t="s">
        <v>19</v>
      </c>
      <c r="F127" s="211" t="s">
        <v>199</v>
      </c>
      <c r="G127" s="209"/>
      <c r="H127" s="212">
        <v>19.965</v>
      </c>
      <c r="I127" s="213"/>
      <c r="J127" s="209"/>
      <c r="K127" s="209"/>
      <c r="L127" s="214"/>
      <c r="M127" s="215"/>
      <c r="N127" s="216"/>
      <c r="O127" s="216"/>
      <c r="P127" s="216"/>
      <c r="Q127" s="216"/>
      <c r="R127" s="216"/>
      <c r="S127" s="216"/>
      <c r="T127" s="217"/>
      <c r="AT127" s="218" t="s">
        <v>162</v>
      </c>
      <c r="AU127" s="218" t="s">
        <v>86</v>
      </c>
      <c r="AV127" s="13" t="s">
        <v>86</v>
      </c>
      <c r="AW127" s="13" t="s">
        <v>37</v>
      </c>
      <c r="AX127" s="13" t="s">
        <v>76</v>
      </c>
      <c r="AY127" s="218" t="s">
        <v>143</v>
      </c>
    </row>
    <row r="128" spans="2:51" s="13" customFormat="1">
      <c r="B128" s="208"/>
      <c r="C128" s="209"/>
      <c r="D128" s="203" t="s">
        <v>162</v>
      </c>
      <c r="E128" s="210" t="s">
        <v>19</v>
      </c>
      <c r="F128" s="211" t="s">
        <v>200</v>
      </c>
      <c r="G128" s="209"/>
      <c r="H128" s="212">
        <v>17.239999999999998</v>
      </c>
      <c r="I128" s="213"/>
      <c r="J128" s="209"/>
      <c r="K128" s="209"/>
      <c r="L128" s="214"/>
      <c r="M128" s="215"/>
      <c r="N128" s="216"/>
      <c r="O128" s="216"/>
      <c r="P128" s="216"/>
      <c r="Q128" s="216"/>
      <c r="R128" s="216"/>
      <c r="S128" s="216"/>
      <c r="T128" s="217"/>
      <c r="AT128" s="218" t="s">
        <v>162</v>
      </c>
      <c r="AU128" s="218" t="s">
        <v>86</v>
      </c>
      <c r="AV128" s="13" t="s">
        <v>86</v>
      </c>
      <c r="AW128" s="13" t="s">
        <v>37</v>
      </c>
      <c r="AX128" s="13" t="s">
        <v>76</v>
      </c>
      <c r="AY128" s="218" t="s">
        <v>143</v>
      </c>
    </row>
    <row r="129" spans="1:65" s="16" customFormat="1">
      <c r="B129" s="240"/>
      <c r="C129" s="241"/>
      <c r="D129" s="203" t="s">
        <v>162</v>
      </c>
      <c r="E129" s="242" t="s">
        <v>19</v>
      </c>
      <c r="F129" s="243" t="s">
        <v>189</v>
      </c>
      <c r="G129" s="241"/>
      <c r="H129" s="244">
        <v>96.793999999999997</v>
      </c>
      <c r="I129" s="245"/>
      <c r="J129" s="241"/>
      <c r="K129" s="241"/>
      <c r="L129" s="246"/>
      <c r="M129" s="247"/>
      <c r="N129" s="248"/>
      <c r="O129" s="248"/>
      <c r="P129" s="248"/>
      <c r="Q129" s="248"/>
      <c r="R129" s="248"/>
      <c r="S129" s="248"/>
      <c r="T129" s="249"/>
      <c r="AT129" s="250" t="s">
        <v>162</v>
      </c>
      <c r="AU129" s="250" t="s">
        <v>86</v>
      </c>
      <c r="AV129" s="16" t="s">
        <v>164</v>
      </c>
      <c r="AW129" s="16" t="s">
        <v>37</v>
      </c>
      <c r="AX129" s="16" t="s">
        <v>76</v>
      </c>
      <c r="AY129" s="250" t="s">
        <v>143</v>
      </c>
    </row>
    <row r="130" spans="1:65" s="14" customFormat="1">
      <c r="B130" s="219"/>
      <c r="C130" s="220"/>
      <c r="D130" s="203" t="s">
        <v>162</v>
      </c>
      <c r="E130" s="221" t="s">
        <v>94</v>
      </c>
      <c r="F130" s="222" t="s">
        <v>172</v>
      </c>
      <c r="G130" s="220"/>
      <c r="H130" s="223">
        <v>366.16699999999997</v>
      </c>
      <c r="I130" s="224"/>
      <c r="J130" s="220"/>
      <c r="K130" s="220"/>
      <c r="L130" s="225"/>
      <c r="M130" s="226"/>
      <c r="N130" s="227"/>
      <c r="O130" s="227"/>
      <c r="P130" s="227"/>
      <c r="Q130" s="227"/>
      <c r="R130" s="227"/>
      <c r="S130" s="227"/>
      <c r="T130" s="228"/>
      <c r="AT130" s="229" t="s">
        <v>162</v>
      </c>
      <c r="AU130" s="229" t="s">
        <v>86</v>
      </c>
      <c r="AV130" s="14" t="s">
        <v>149</v>
      </c>
      <c r="AW130" s="14" t="s">
        <v>37</v>
      </c>
      <c r="AX130" s="14" t="s">
        <v>76</v>
      </c>
      <c r="AY130" s="229" t="s">
        <v>143</v>
      </c>
    </row>
    <row r="131" spans="1:65" s="13" customFormat="1">
      <c r="B131" s="208"/>
      <c r="C131" s="209"/>
      <c r="D131" s="203" t="s">
        <v>162</v>
      </c>
      <c r="E131" s="210" t="s">
        <v>19</v>
      </c>
      <c r="F131" s="211" t="s">
        <v>201</v>
      </c>
      <c r="G131" s="209"/>
      <c r="H131" s="212">
        <v>183.084</v>
      </c>
      <c r="I131" s="213"/>
      <c r="J131" s="209"/>
      <c r="K131" s="209"/>
      <c r="L131" s="214"/>
      <c r="M131" s="215"/>
      <c r="N131" s="216"/>
      <c r="O131" s="216"/>
      <c r="P131" s="216"/>
      <c r="Q131" s="216"/>
      <c r="R131" s="216"/>
      <c r="S131" s="216"/>
      <c r="T131" s="217"/>
      <c r="AT131" s="218" t="s">
        <v>162</v>
      </c>
      <c r="AU131" s="218" t="s">
        <v>86</v>
      </c>
      <c r="AV131" s="13" t="s">
        <v>86</v>
      </c>
      <c r="AW131" s="13" t="s">
        <v>37</v>
      </c>
      <c r="AX131" s="13" t="s">
        <v>84</v>
      </c>
      <c r="AY131" s="218" t="s">
        <v>143</v>
      </c>
    </row>
    <row r="132" spans="1:65" s="2" customFormat="1" ht="16.5" customHeight="1">
      <c r="A132" s="36"/>
      <c r="B132" s="37"/>
      <c r="C132" s="190" t="s">
        <v>202</v>
      </c>
      <c r="D132" s="190" t="s">
        <v>145</v>
      </c>
      <c r="E132" s="191" t="s">
        <v>203</v>
      </c>
      <c r="F132" s="192" t="s">
        <v>204</v>
      </c>
      <c r="G132" s="193" t="s">
        <v>92</v>
      </c>
      <c r="H132" s="194">
        <v>54.924999999999997</v>
      </c>
      <c r="I132" s="195"/>
      <c r="J132" s="196">
        <f>ROUND(I132*H132,2)</f>
        <v>0</v>
      </c>
      <c r="K132" s="192" t="s">
        <v>157</v>
      </c>
      <c r="L132" s="41"/>
      <c r="M132" s="197" t="s">
        <v>19</v>
      </c>
      <c r="N132" s="198" t="s">
        <v>47</v>
      </c>
      <c r="O132" s="66"/>
      <c r="P132" s="199">
        <f>O132*H132</f>
        <v>0</v>
      </c>
      <c r="Q132" s="199">
        <v>0</v>
      </c>
      <c r="R132" s="199">
        <f>Q132*H132</f>
        <v>0</v>
      </c>
      <c r="S132" s="199">
        <v>0</v>
      </c>
      <c r="T132" s="200">
        <f>S132*H132</f>
        <v>0</v>
      </c>
      <c r="U132" s="36"/>
      <c r="V132" s="36"/>
      <c r="W132" s="36"/>
      <c r="X132" s="36"/>
      <c r="Y132" s="36"/>
      <c r="Z132" s="36"/>
      <c r="AA132" s="36"/>
      <c r="AB132" s="36"/>
      <c r="AC132" s="36"/>
      <c r="AD132" s="36"/>
      <c r="AE132" s="36"/>
      <c r="AR132" s="201" t="s">
        <v>149</v>
      </c>
      <c r="AT132" s="201" t="s">
        <v>145</v>
      </c>
      <c r="AU132" s="201" t="s">
        <v>86</v>
      </c>
      <c r="AY132" s="19" t="s">
        <v>143</v>
      </c>
      <c r="BE132" s="202">
        <f>IF(N132="základní",J132,0)</f>
        <v>0</v>
      </c>
      <c r="BF132" s="202">
        <f>IF(N132="snížená",J132,0)</f>
        <v>0</v>
      </c>
      <c r="BG132" s="202">
        <f>IF(N132="zákl. přenesená",J132,0)</f>
        <v>0</v>
      </c>
      <c r="BH132" s="202">
        <f>IF(N132="sníž. přenesená",J132,0)</f>
        <v>0</v>
      </c>
      <c r="BI132" s="202">
        <f>IF(N132="nulová",J132,0)</f>
        <v>0</v>
      </c>
      <c r="BJ132" s="19" t="s">
        <v>84</v>
      </c>
      <c r="BK132" s="202">
        <f>ROUND(I132*H132,2)</f>
        <v>0</v>
      </c>
      <c r="BL132" s="19" t="s">
        <v>149</v>
      </c>
      <c r="BM132" s="201" t="s">
        <v>205</v>
      </c>
    </row>
    <row r="133" spans="1:65" s="2" customFormat="1" ht="19.5">
      <c r="A133" s="36"/>
      <c r="B133" s="37"/>
      <c r="C133" s="38"/>
      <c r="D133" s="203" t="s">
        <v>151</v>
      </c>
      <c r="E133" s="38"/>
      <c r="F133" s="204" t="s">
        <v>206</v>
      </c>
      <c r="G133" s="38"/>
      <c r="H133" s="38"/>
      <c r="I133" s="111"/>
      <c r="J133" s="38"/>
      <c r="K133" s="38"/>
      <c r="L133" s="41"/>
      <c r="M133" s="205"/>
      <c r="N133" s="206"/>
      <c r="O133" s="66"/>
      <c r="P133" s="66"/>
      <c r="Q133" s="66"/>
      <c r="R133" s="66"/>
      <c r="S133" s="66"/>
      <c r="T133" s="67"/>
      <c r="U133" s="36"/>
      <c r="V133" s="36"/>
      <c r="W133" s="36"/>
      <c r="X133" s="36"/>
      <c r="Y133" s="36"/>
      <c r="Z133" s="36"/>
      <c r="AA133" s="36"/>
      <c r="AB133" s="36"/>
      <c r="AC133" s="36"/>
      <c r="AD133" s="36"/>
      <c r="AE133" s="36"/>
      <c r="AT133" s="19" t="s">
        <v>151</v>
      </c>
      <c r="AU133" s="19" t="s">
        <v>86</v>
      </c>
    </row>
    <row r="134" spans="1:65" s="2" customFormat="1" ht="146.25">
      <c r="A134" s="36"/>
      <c r="B134" s="37"/>
      <c r="C134" s="38"/>
      <c r="D134" s="203" t="s">
        <v>160</v>
      </c>
      <c r="E134" s="38"/>
      <c r="F134" s="207" t="s">
        <v>177</v>
      </c>
      <c r="G134" s="38"/>
      <c r="H134" s="38"/>
      <c r="I134" s="111"/>
      <c r="J134" s="38"/>
      <c r="K134" s="38"/>
      <c r="L134" s="41"/>
      <c r="M134" s="205"/>
      <c r="N134" s="206"/>
      <c r="O134" s="66"/>
      <c r="P134" s="66"/>
      <c r="Q134" s="66"/>
      <c r="R134" s="66"/>
      <c r="S134" s="66"/>
      <c r="T134" s="67"/>
      <c r="U134" s="36"/>
      <c r="V134" s="36"/>
      <c r="W134" s="36"/>
      <c r="X134" s="36"/>
      <c r="Y134" s="36"/>
      <c r="Z134" s="36"/>
      <c r="AA134" s="36"/>
      <c r="AB134" s="36"/>
      <c r="AC134" s="36"/>
      <c r="AD134" s="36"/>
      <c r="AE134" s="36"/>
      <c r="AT134" s="19" t="s">
        <v>160</v>
      </c>
      <c r="AU134" s="19" t="s">
        <v>86</v>
      </c>
    </row>
    <row r="135" spans="1:65" s="13" customFormat="1">
      <c r="B135" s="208"/>
      <c r="C135" s="209"/>
      <c r="D135" s="203" t="s">
        <v>162</v>
      </c>
      <c r="E135" s="210" t="s">
        <v>19</v>
      </c>
      <c r="F135" s="211" t="s">
        <v>207</v>
      </c>
      <c r="G135" s="209"/>
      <c r="H135" s="212">
        <v>54.924999999999997</v>
      </c>
      <c r="I135" s="213"/>
      <c r="J135" s="209"/>
      <c r="K135" s="209"/>
      <c r="L135" s="214"/>
      <c r="M135" s="215"/>
      <c r="N135" s="216"/>
      <c r="O135" s="216"/>
      <c r="P135" s="216"/>
      <c r="Q135" s="216"/>
      <c r="R135" s="216"/>
      <c r="S135" s="216"/>
      <c r="T135" s="217"/>
      <c r="AT135" s="218" t="s">
        <v>162</v>
      </c>
      <c r="AU135" s="218" t="s">
        <v>86</v>
      </c>
      <c r="AV135" s="13" t="s">
        <v>86</v>
      </c>
      <c r="AW135" s="13" t="s">
        <v>37</v>
      </c>
      <c r="AX135" s="13" t="s">
        <v>84</v>
      </c>
      <c r="AY135" s="218" t="s">
        <v>143</v>
      </c>
    </row>
    <row r="136" spans="1:65" s="2" customFormat="1" ht="16.5" customHeight="1">
      <c r="A136" s="36"/>
      <c r="B136" s="37"/>
      <c r="C136" s="190" t="s">
        <v>208</v>
      </c>
      <c r="D136" s="190" t="s">
        <v>145</v>
      </c>
      <c r="E136" s="191" t="s">
        <v>209</v>
      </c>
      <c r="F136" s="192" t="s">
        <v>210</v>
      </c>
      <c r="G136" s="193" t="s">
        <v>92</v>
      </c>
      <c r="H136" s="194">
        <v>183.084</v>
      </c>
      <c r="I136" s="195"/>
      <c r="J136" s="196">
        <f>ROUND(I136*H136,2)</f>
        <v>0</v>
      </c>
      <c r="K136" s="192" t="s">
        <v>157</v>
      </c>
      <c r="L136" s="41"/>
      <c r="M136" s="197" t="s">
        <v>19</v>
      </c>
      <c r="N136" s="198" t="s">
        <v>47</v>
      </c>
      <c r="O136" s="66"/>
      <c r="P136" s="199">
        <f>O136*H136</f>
        <v>0</v>
      </c>
      <c r="Q136" s="199">
        <v>0</v>
      </c>
      <c r="R136" s="199">
        <f>Q136*H136</f>
        <v>0</v>
      </c>
      <c r="S136" s="199">
        <v>0</v>
      </c>
      <c r="T136" s="200">
        <f>S136*H136</f>
        <v>0</v>
      </c>
      <c r="U136" s="36"/>
      <c r="V136" s="36"/>
      <c r="W136" s="36"/>
      <c r="X136" s="36"/>
      <c r="Y136" s="36"/>
      <c r="Z136" s="36"/>
      <c r="AA136" s="36"/>
      <c r="AB136" s="36"/>
      <c r="AC136" s="36"/>
      <c r="AD136" s="36"/>
      <c r="AE136" s="36"/>
      <c r="AR136" s="201" t="s">
        <v>149</v>
      </c>
      <c r="AT136" s="201" t="s">
        <v>145</v>
      </c>
      <c r="AU136" s="201" t="s">
        <v>86</v>
      </c>
      <c r="AY136" s="19" t="s">
        <v>143</v>
      </c>
      <c r="BE136" s="202">
        <f>IF(N136="základní",J136,0)</f>
        <v>0</v>
      </c>
      <c r="BF136" s="202">
        <f>IF(N136="snížená",J136,0)</f>
        <v>0</v>
      </c>
      <c r="BG136" s="202">
        <f>IF(N136="zákl. přenesená",J136,0)</f>
        <v>0</v>
      </c>
      <c r="BH136" s="202">
        <f>IF(N136="sníž. přenesená",J136,0)</f>
        <v>0</v>
      </c>
      <c r="BI136" s="202">
        <f>IF(N136="nulová",J136,0)</f>
        <v>0</v>
      </c>
      <c r="BJ136" s="19" t="s">
        <v>84</v>
      </c>
      <c r="BK136" s="202">
        <f>ROUND(I136*H136,2)</f>
        <v>0</v>
      </c>
      <c r="BL136" s="19" t="s">
        <v>149</v>
      </c>
      <c r="BM136" s="201" t="s">
        <v>211</v>
      </c>
    </row>
    <row r="137" spans="1:65" s="2" customFormat="1" ht="19.5">
      <c r="A137" s="36"/>
      <c r="B137" s="37"/>
      <c r="C137" s="38"/>
      <c r="D137" s="203" t="s">
        <v>151</v>
      </c>
      <c r="E137" s="38"/>
      <c r="F137" s="204" t="s">
        <v>212</v>
      </c>
      <c r="G137" s="38"/>
      <c r="H137" s="38"/>
      <c r="I137" s="111"/>
      <c r="J137" s="38"/>
      <c r="K137" s="38"/>
      <c r="L137" s="41"/>
      <c r="M137" s="205"/>
      <c r="N137" s="206"/>
      <c r="O137" s="66"/>
      <c r="P137" s="66"/>
      <c r="Q137" s="66"/>
      <c r="R137" s="66"/>
      <c r="S137" s="66"/>
      <c r="T137" s="67"/>
      <c r="U137" s="36"/>
      <c r="V137" s="36"/>
      <c r="W137" s="36"/>
      <c r="X137" s="36"/>
      <c r="Y137" s="36"/>
      <c r="Z137" s="36"/>
      <c r="AA137" s="36"/>
      <c r="AB137" s="36"/>
      <c r="AC137" s="36"/>
      <c r="AD137" s="36"/>
      <c r="AE137" s="36"/>
      <c r="AT137" s="19" t="s">
        <v>151</v>
      </c>
      <c r="AU137" s="19" t="s">
        <v>86</v>
      </c>
    </row>
    <row r="138" spans="1:65" s="2" customFormat="1" ht="146.25">
      <c r="A138" s="36"/>
      <c r="B138" s="37"/>
      <c r="C138" s="38"/>
      <c r="D138" s="203" t="s">
        <v>160</v>
      </c>
      <c r="E138" s="38"/>
      <c r="F138" s="207" t="s">
        <v>177</v>
      </c>
      <c r="G138" s="38"/>
      <c r="H138" s="38"/>
      <c r="I138" s="111"/>
      <c r="J138" s="38"/>
      <c r="K138" s="38"/>
      <c r="L138" s="41"/>
      <c r="M138" s="205"/>
      <c r="N138" s="206"/>
      <c r="O138" s="66"/>
      <c r="P138" s="66"/>
      <c r="Q138" s="66"/>
      <c r="R138" s="66"/>
      <c r="S138" s="66"/>
      <c r="T138" s="67"/>
      <c r="U138" s="36"/>
      <c r="V138" s="36"/>
      <c r="W138" s="36"/>
      <c r="X138" s="36"/>
      <c r="Y138" s="36"/>
      <c r="Z138" s="36"/>
      <c r="AA138" s="36"/>
      <c r="AB138" s="36"/>
      <c r="AC138" s="36"/>
      <c r="AD138" s="36"/>
      <c r="AE138" s="36"/>
      <c r="AT138" s="19" t="s">
        <v>160</v>
      </c>
      <c r="AU138" s="19" t="s">
        <v>86</v>
      </c>
    </row>
    <row r="139" spans="1:65" s="13" customFormat="1">
      <c r="B139" s="208"/>
      <c r="C139" s="209"/>
      <c r="D139" s="203" t="s">
        <v>162</v>
      </c>
      <c r="E139" s="210" t="s">
        <v>19</v>
      </c>
      <c r="F139" s="211" t="s">
        <v>213</v>
      </c>
      <c r="G139" s="209"/>
      <c r="H139" s="212">
        <v>183.084</v>
      </c>
      <c r="I139" s="213"/>
      <c r="J139" s="209"/>
      <c r="K139" s="209"/>
      <c r="L139" s="214"/>
      <c r="M139" s="215"/>
      <c r="N139" s="216"/>
      <c r="O139" s="216"/>
      <c r="P139" s="216"/>
      <c r="Q139" s="216"/>
      <c r="R139" s="216"/>
      <c r="S139" s="216"/>
      <c r="T139" s="217"/>
      <c r="AT139" s="218" t="s">
        <v>162</v>
      </c>
      <c r="AU139" s="218" t="s">
        <v>86</v>
      </c>
      <c r="AV139" s="13" t="s">
        <v>86</v>
      </c>
      <c r="AW139" s="13" t="s">
        <v>37</v>
      </c>
      <c r="AX139" s="13" t="s">
        <v>84</v>
      </c>
      <c r="AY139" s="218" t="s">
        <v>143</v>
      </c>
    </row>
    <row r="140" spans="1:65" s="2" customFormat="1" ht="16.5" customHeight="1">
      <c r="A140" s="36"/>
      <c r="B140" s="37"/>
      <c r="C140" s="190" t="s">
        <v>214</v>
      </c>
      <c r="D140" s="190" t="s">
        <v>145</v>
      </c>
      <c r="E140" s="191" t="s">
        <v>215</v>
      </c>
      <c r="F140" s="192" t="s">
        <v>216</v>
      </c>
      <c r="G140" s="193" t="s">
        <v>92</v>
      </c>
      <c r="H140" s="194">
        <v>54.924999999999997</v>
      </c>
      <c r="I140" s="195"/>
      <c r="J140" s="196">
        <f>ROUND(I140*H140,2)</f>
        <v>0</v>
      </c>
      <c r="K140" s="192" t="s">
        <v>157</v>
      </c>
      <c r="L140" s="41"/>
      <c r="M140" s="197" t="s">
        <v>19</v>
      </c>
      <c r="N140" s="198" t="s">
        <v>47</v>
      </c>
      <c r="O140" s="66"/>
      <c r="P140" s="199">
        <f>O140*H140</f>
        <v>0</v>
      </c>
      <c r="Q140" s="199">
        <v>0</v>
      </c>
      <c r="R140" s="199">
        <f>Q140*H140</f>
        <v>0</v>
      </c>
      <c r="S140" s="199">
        <v>0</v>
      </c>
      <c r="T140" s="200">
        <f>S140*H140</f>
        <v>0</v>
      </c>
      <c r="U140" s="36"/>
      <c r="V140" s="36"/>
      <c r="W140" s="36"/>
      <c r="X140" s="36"/>
      <c r="Y140" s="36"/>
      <c r="Z140" s="36"/>
      <c r="AA140" s="36"/>
      <c r="AB140" s="36"/>
      <c r="AC140" s="36"/>
      <c r="AD140" s="36"/>
      <c r="AE140" s="36"/>
      <c r="AR140" s="201" t="s">
        <v>149</v>
      </c>
      <c r="AT140" s="201" t="s">
        <v>145</v>
      </c>
      <c r="AU140" s="201" t="s">
        <v>86</v>
      </c>
      <c r="AY140" s="19" t="s">
        <v>143</v>
      </c>
      <c r="BE140" s="202">
        <f>IF(N140="základní",J140,0)</f>
        <v>0</v>
      </c>
      <c r="BF140" s="202">
        <f>IF(N140="snížená",J140,0)</f>
        <v>0</v>
      </c>
      <c r="BG140" s="202">
        <f>IF(N140="zákl. přenesená",J140,0)</f>
        <v>0</v>
      </c>
      <c r="BH140" s="202">
        <f>IF(N140="sníž. přenesená",J140,0)</f>
        <v>0</v>
      </c>
      <c r="BI140" s="202">
        <f>IF(N140="nulová",J140,0)</f>
        <v>0</v>
      </c>
      <c r="BJ140" s="19" t="s">
        <v>84</v>
      </c>
      <c r="BK140" s="202">
        <f>ROUND(I140*H140,2)</f>
        <v>0</v>
      </c>
      <c r="BL140" s="19" t="s">
        <v>149</v>
      </c>
      <c r="BM140" s="201" t="s">
        <v>217</v>
      </c>
    </row>
    <row r="141" spans="1:65" s="2" customFormat="1" ht="19.5">
      <c r="A141" s="36"/>
      <c r="B141" s="37"/>
      <c r="C141" s="38"/>
      <c r="D141" s="203" t="s">
        <v>151</v>
      </c>
      <c r="E141" s="38"/>
      <c r="F141" s="204" t="s">
        <v>218</v>
      </c>
      <c r="G141" s="38"/>
      <c r="H141" s="38"/>
      <c r="I141" s="111"/>
      <c r="J141" s="38"/>
      <c r="K141" s="38"/>
      <c r="L141" s="41"/>
      <c r="M141" s="205"/>
      <c r="N141" s="206"/>
      <c r="O141" s="66"/>
      <c r="P141" s="66"/>
      <c r="Q141" s="66"/>
      <c r="R141" s="66"/>
      <c r="S141" s="66"/>
      <c r="T141" s="67"/>
      <c r="U141" s="36"/>
      <c r="V141" s="36"/>
      <c r="W141" s="36"/>
      <c r="X141" s="36"/>
      <c r="Y141" s="36"/>
      <c r="Z141" s="36"/>
      <c r="AA141" s="36"/>
      <c r="AB141" s="36"/>
      <c r="AC141" s="36"/>
      <c r="AD141" s="36"/>
      <c r="AE141" s="36"/>
      <c r="AT141" s="19" t="s">
        <v>151</v>
      </c>
      <c r="AU141" s="19" t="s">
        <v>86</v>
      </c>
    </row>
    <row r="142" spans="1:65" s="2" customFormat="1" ht="146.25">
      <c r="A142" s="36"/>
      <c r="B142" s="37"/>
      <c r="C142" s="38"/>
      <c r="D142" s="203" t="s">
        <v>160</v>
      </c>
      <c r="E142" s="38"/>
      <c r="F142" s="207" t="s">
        <v>177</v>
      </c>
      <c r="G142" s="38"/>
      <c r="H142" s="38"/>
      <c r="I142" s="111"/>
      <c r="J142" s="38"/>
      <c r="K142" s="38"/>
      <c r="L142" s="41"/>
      <c r="M142" s="205"/>
      <c r="N142" s="206"/>
      <c r="O142" s="66"/>
      <c r="P142" s="66"/>
      <c r="Q142" s="66"/>
      <c r="R142" s="66"/>
      <c r="S142" s="66"/>
      <c r="T142" s="67"/>
      <c r="U142" s="36"/>
      <c r="V142" s="36"/>
      <c r="W142" s="36"/>
      <c r="X142" s="36"/>
      <c r="Y142" s="36"/>
      <c r="Z142" s="36"/>
      <c r="AA142" s="36"/>
      <c r="AB142" s="36"/>
      <c r="AC142" s="36"/>
      <c r="AD142" s="36"/>
      <c r="AE142" s="36"/>
      <c r="AT142" s="19" t="s">
        <v>160</v>
      </c>
      <c r="AU142" s="19" t="s">
        <v>86</v>
      </c>
    </row>
    <row r="143" spans="1:65" s="13" customFormat="1">
      <c r="B143" s="208"/>
      <c r="C143" s="209"/>
      <c r="D143" s="203" t="s">
        <v>162</v>
      </c>
      <c r="E143" s="210" t="s">
        <v>19</v>
      </c>
      <c r="F143" s="211" t="s">
        <v>219</v>
      </c>
      <c r="G143" s="209"/>
      <c r="H143" s="212">
        <v>54.924999999999997</v>
      </c>
      <c r="I143" s="213"/>
      <c r="J143" s="209"/>
      <c r="K143" s="209"/>
      <c r="L143" s="214"/>
      <c r="M143" s="215"/>
      <c r="N143" s="216"/>
      <c r="O143" s="216"/>
      <c r="P143" s="216"/>
      <c r="Q143" s="216"/>
      <c r="R143" s="216"/>
      <c r="S143" s="216"/>
      <c r="T143" s="217"/>
      <c r="AT143" s="218" t="s">
        <v>162</v>
      </c>
      <c r="AU143" s="218" t="s">
        <v>86</v>
      </c>
      <c r="AV143" s="13" t="s">
        <v>86</v>
      </c>
      <c r="AW143" s="13" t="s">
        <v>37</v>
      </c>
      <c r="AX143" s="13" t="s">
        <v>84</v>
      </c>
      <c r="AY143" s="218" t="s">
        <v>143</v>
      </c>
    </row>
    <row r="144" spans="1:65" s="2" customFormat="1" ht="16.5" customHeight="1">
      <c r="A144" s="36"/>
      <c r="B144" s="37"/>
      <c r="C144" s="190" t="s">
        <v>220</v>
      </c>
      <c r="D144" s="190" t="s">
        <v>145</v>
      </c>
      <c r="E144" s="191" t="s">
        <v>221</v>
      </c>
      <c r="F144" s="192" t="s">
        <v>222</v>
      </c>
      <c r="G144" s="193" t="s">
        <v>100</v>
      </c>
      <c r="H144" s="194">
        <v>508.33300000000003</v>
      </c>
      <c r="I144" s="195"/>
      <c r="J144" s="196">
        <f>ROUND(I144*H144,2)</f>
        <v>0</v>
      </c>
      <c r="K144" s="192" t="s">
        <v>157</v>
      </c>
      <c r="L144" s="41"/>
      <c r="M144" s="197" t="s">
        <v>19</v>
      </c>
      <c r="N144" s="198" t="s">
        <v>47</v>
      </c>
      <c r="O144" s="66"/>
      <c r="P144" s="199">
        <f>O144*H144</f>
        <v>0</v>
      </c>
      <c r="Q144" s="199">
        <v>5.9000000000000003E-4</v>
      </c>
      <c r="R144" s="199">
        <f>Q144*H144</f>
        <v>0.29991647000000005</v>
      </c>
      <c r="S144" s="199">
        <v>0</v>
      </c>
      <c r="T144" s="200">
        <f>S144*H144</f>
        <v>0</v>
      </c>
      <c r="U144" s="36"/>
      <c r="V144" s="36"/>
      <c r="W144" s="36"/>
      <c r="X144" s="36"/>
      <c r="Y144" s="36"/>
      <c r="Z144" s="36"/>
      <c r="AA144" s="36"/>
      <c r="AB144" s="36"/>
      <c r="AC144" s="36"/>
      <c r="AD144" s="36"/>
      <c r="AE144" s="36"/>
      <c r="AR144" s="201" t="s">
        <v>149</v>
      </c>
      <c r="AT144" s="201" t="s">
        <v>145</v>
      </c>
      <c r="AU144" s="201" t="s">
        <v>86</v>
      </c>
      <c r="AY144" s="19" t="s">
        <v>143</v>
      </c>
      <c r="BE144" s="202">
        <f>IF(N144="základní",J144,0)</f>
        <v>0</v>
      </c>
      <c r="BF144" s="202">
        <f>IF(N144="snížená",J144,0)</f>
        <v>0</v>
      </c>
      <c r="BG144" s="202">
        <f>IF(N144="zákl. přenesená",J144,0)</f>
        <v>0</v>
      </c>
      <c r="BH144" s="202">
        <f>IF(N144="sníž. přenesená",J144,0)</f>
        <v>0</v>
      </c>
      <c r="BI144" s="202">
        <f>IF(N144="nulová",J144,0)</f>
        <v>0</v>
      </c>
      <c r="BJ144" s="19" t="s">
        <v>84</v>
      </c>
      <c r="BK144" s="202">
        <f>ROUND(I144*H144,2)</f>
        <v>0</v>
      </c>
      <c r="BL144" s="19" t="s">
        <v>149</v>
      </c>
      <c r="BM144" s="201" t="s">
        <v>223</v>
      </c>
    </row>
    <row r="145" spans="1:51" s="2" customFormat="1">
      <c r="A145" s="36"/>
      <c r="B145" s="37"/>
      <c r="C145" s="38"/>
      <c r="D145" s="203" t="s">
        <v>151</v>
      </c>
      <c r="E145" s="38"/>
      <c r="F145" s="204" t="s">
        <v>224</v>
      </c>
      <c r="G145" s="38"/>
      <c r="H145" s="38"/>
      <c r="I145" s="111"/>
      <c r="J145" s="38"/>
      <c r="K145" s="38"/>
      <c r="L145" s="41"/>
      <c r="M145" s="205"/>
      <c r="N145" s="206"/>
      <c r="O145" s="66"/>
      <c r="P145" s="66"/>
      <c r="Q145" s="66"/>
      <c r="R145" s="66"/>
      <c r="S145" s="66"/>
      <c r="T145" s="67"/>
      <c r="U145" s="36"/>
      <c r="V145" s="36"/>
      <c r="W145" s="36"/>
      <c r="X145" s="36"/>
      <c r="Y145" s="36"/>
      <c r="Z145" s="36"/>
      <c r="AA145" s="36"/>
      <c r="AB145" s="36"/>
      <c r="AC145" s="36"/>
      <c r="AD145" s="36"/>
      <c r="AE145" s="36"/>
      <c r="AT145" s="19" t="s">
        <v>151</v>
      </c>
      <c r="AU145" s="19" t="s">
        <v>86</v>
      </c>
    </row>
    <row r="146" spans="1:51" s="2" customFormat="1" ht="29.25">
      <c r="A146" s="36"/>
      <c r="B146" s="37"/>
      <c r="C146" s="38"/>
      <c r="D146" s="203" t="s">
        <v>160</v>
      </c>
      <c r="E146" s="38"/>
      <c r="F146" s="207" t="s">
        <v>225</v>
      </c>
      <c r="G146" s="38"/>
      <c r="H146" s="38"/>
      <c r="I146" s="111"/>
      <c r="J146" s="38"/>
      <c r="K146" s="38"/>
      <c r="L146" s="41"/>
      <c r="M146" s="205"/>
      <c r="N146" s="206"/>
      <c r="O146" s="66"/>
      <c r="P146" s="66"/>
      <c r="Q146" s="66"/>
      <c r="R146" s="66"/>
      <c r="S146" s="66"/>
      <c r="T146" s="67"/>
      <c r="U146" s="36"/>
      <c r="V146" s="36"/>
      <c r="W146" s="36"/>
      <c r="X146" s="36"/>
      <c r="Y146" s="36"/>
      <c r="Z146" s="36"/>
      <c r="AA146" s="36"/>
      <c r="AB146" s="36"/>
      <c r="AC146" s="36"/>
      <c r="AD146" s="36"/>
      <c r="AE146" s="36"/>
      <c r="AT146" s="19" t="s">
        <v>160</v>
      </c>
      <c r="AU146" s="19" t="s">
        <v>86</v>
      </c>
    </row>
    <row r="147" spans="1:51" s="15" customFormat="1">
      <c r="B147" s="230"/>
      <c r="C147" s="231"/>
      <c r="D147" s="203" t="s">
        <v>162</v>
      </c>
      <c r="E147" s="232" t="s">
        <v>19</v>
      </c>
      <c r="F147" s="233" t="s">
        <v>179</v>
      </c>
      <c r="G147" s="231"/>
      <c r="H147" s="232" t="s">
        <v>19</v>
      </c>
      <c r="I147" s="234"/>
      <c r="J147" s="231"/>
      <c r="K147" s="231"/>
      <c r="L147" s="235"/>
      <c r="M147" s="236"/>
      <c r="N147" s="237"/>
      <c r="O147" s="237"/>
      <c r="P147" s="237"/>
      <c r="Q147" s="237"/>
      <c r="R147" s="237"/>
      <c r="S147" s="237"/>
      <c r="T147" s="238"/>
      <c r="AT147" s="239" t="s">
        <v>162</v>
      </c>
      <c r="AU147" s="239" t="s">
        <v>86</v>
      </c>
      <c r="AV147" s="15" t="s">
        <v>84</v>
      </c>
      <c r="AW147" s="15" t="s">
        <v>37</v>
      </c>
      <c r="AX147" s="15" t="s">
        <v>76</v>
      </c>
      <c r="AY147" s="239" t="s">
        <v>143</v>
      </c>
    </row>
    <row r="148" spans="1:51" s="15" customFormat="1">
      <c r="B148" s="230"/>
      <c r="C148" s="231"/>
      <c r="D148" s="203" t="s">
        <v>162</v>
      </c>
      <c r="E148" s="232" t="s">
        <v>19</v>
      </c>
      <c r="F148" s="233" t="s">
        <v>180</v>
      </c>
      <c r="G148" s="231"/>
      <c r="H148" s="232" t="s">
        <v>19</v>
      </c>
      <c r="I148" s="234"/>
      <c r="J148" s="231"/>
      <c r="K148" s="231"/>
      <c r="L148" s="235"/>
      <c r="M148" s="236"/>
      <c r="N148" s="237"/>
      <c r="O148" s="237"/>
      <c r="P148" s="237"/>
      <c r="Q148" s="237"/>
      <c r="R148" s="237"/>
      <c r="S148" s="237"/>
      <c r="T148" s="238"/>
      <c r="AT148" s="239" t="s">
        <v>162</v>
      </c>
      <c r="AU148" s="239" t="s">
        <v>86</v>
      </c>
      <c r="AV148" s="15" t="s">
        <v>84</v>
      </c>
      <c r="AW148" s="15" t="s">
        <v>37</v>
      </c>
      <c r="AX148" s="15" t="s">
        <v>76</v>
      </c>
      <c r="AY148" s="239" t="s">
        <v>143</v>
      </c>
    </row>
    <row r="149" spans="1:51" s="13" customFormat="1">
      <c r="B149" s="208"/>
      <c r="C149" s="209"/>
      <c r="D149" s="203" t="s">
        <v>162</v>
      </c>
      <c r="E149" s="210" t="s">
        <v>19</v>
      </c>
      <c r="F149" s="211" t="s">
        <v>226</v>
      </c>
      <c r="G149" s="209"/>
      <c r="H149" s="212">
        <v>47</v>
      </c>
      <c r="I149" s="213"/>
      <c r="J149" s="209"/>
      <c r="K149" s="209"/>
      <c r="L149" s="214"/>
      <c r="M149" s="215"/>
      <c r="N149" s="216"/>
      <c r="O149" s="216"/>
      <c r="P149" s="216"/>
      <c r="Q149" s="216"/>
      <c r="R149" s="216"/>
      <c r="S149" s="216"/>
      <c r="T149" s="217"/>
      <c r="AT149" s="218" t="s">
        <v>162</v>
      </c>
      <c r="AU149" s="218" t="s">
        <v>86</v>
      </c>
      <c r="AV149" s="13" t="s">
        <v>86</v>
      </c>
      <c r="AW149" s="13" t="s">
        <v>37</v>
      </c>
      <c r="AX149" s="13" t="s">
        <v>76</v>
      </c>
      <c r="AY149" s="218" t="s">
        <v>143</v>
      </c>
    </row>
    <row r="150" spans="1:51" s="15" customFormat="1">
      <c r="B150" s="230"/>
      <c r="C150" s="231"/>
      <c r="D150" s="203" t="s">
        <v>162</v>
      </c>
      <c r="E150" s="232" t="s">
        <v>19</v>
      </c>
      <c r="F150" s="233" t="s">
        <v>182</v>
      </c>
      <c r="G150" s="231"/>
      <c r="H150" s="232" t="s">
        <v>19</v>
      </c>
      <c r="I150" s="234"/>
      <c r="J150" s="231"/>
      <c r="K150" s="231"/>
      <c r="L150" s="235"/>
      <c r="M150" s="236"/>
      <c r="N150" s="237"/>
      <c r="O150" s="237"/>
      <c r="P150" s="237"/>
      <c r="Q150" s="237"/>
      <c r="R150" s="237"/>
      <c r="S150" s="237"/>
      <c r="T150" s="238"/>
      <c r="AT150" s="239" t="s">
        <v>162</v>
      </c>
      <c r="AU150" s="239" t="s">
        <v>86</v>
      </c>
      <c r="AV150" s="15" t="s">
        <v>84</v>
      </c>
      <c r="AW150" s="15" t="s">
        <v>37</v>
      </c>
      <c r="AX150" s="15" t="s">
        <v>76</v>
      </c>
      <c r="AY150" s="239" t="s">
        <v>143</v>
      </c>
    </row>
    <row r="151" spans="1:51" s="13" customFormat="1">
      <c r="B151" s="208"/>
      <c r="C151" s="209"/>
      <c r="D151" s="203" t="s">
        <v>162</v>
      </c>
      <c r="E151" s="210" t="s">
        <v>19</v>
      </c>
      <c r="F151" s="211" t="s">
        <v>227</v>
      </c>
      <c r="G151" s="209"/>
      <c r="H151" s="212">
        <v>115.416</v>
      </c>
      <c r="I151" s="213"/>
      <c r="J151" s="209"/>
      <c r="K151" s="209"/>
      <c r="L151" s="214"/>
      <c r="M151" s="215"/>
      <c r="N151" s="216"/>
      <c r="O151" s="216"/>
      <c r="P151" s="216"/>
      <c r="Q151" s="216"/>
      <c r="R151" s="216"/>
      <c r="S151" s="216"/>
      <c r="T151" s="217"/>
      <c r="AT151" s="218" t="s">
        <v>162</v>
      </c>
      <c r="AU151" s="218" t="s">
        <v>86</v>
      </c>
      <c r="AV151" s="13" t="s">
        <v>86</v>
      </c>
      <c r="AW151" s="13" t="s">
        <v>37</v>
      </c>
      <c r="AX151" s="13" t="s">
        <v>76</v>
      </c>
      <c r="AY151" s="218" t="s">
        <v>143</v>
      </c>
    </row>
    <row r="152" spans="1:51" s="13" customFormat="1">
      <c r="B152" s="208"/>
      <c r="C152" s="209"/>
      <c r="D152" s="203" t="s">
        <v>162</v>
      </c>
      <c r="E152" s="210" t="s">
        <v>19</v>
      </c>
      <c r="F152" s="211" t="s">
        <v>228</v>
      </c>
      <c r="G152" s="209"/>
      <c r="H152" s="212">
        <v>53.65</v>
      </c>
      <c r="I152" s="213"/>
      <c r="J152" s="209"/>
      <c r="K152" s="209"/>
      <c r="L152" s="214"/>
      <c r="M152" s="215"/>
      <c r="N152" s="216"/>
      <c r="O152" s="216"/>
      <c r="P152" s="216"/>
      <c r="Q152" s="216"/>
      <c r="R152" s="216"/>
      <c r="S152" s="216"/>
      <c r="T152" s="217"/>
      <c r="AT152" s="218" t="s">
        <v>162</v>
      </c>
      <c r="AU152" s="218" t="s">
        <v>86</v>
      </c>
      <c r="AV152" s="13" t="s">
        <v>86</v>
      </c>
      <c r="AW152" s="13" t="s">
        <v>37</v>
      </c>
      <c r="AX152" s="13" t="s">
        <v>76</v>
      </c>
      <c r="AY152" s="218" t="s">
        <v>143</v>
      </c>
    </row>
    <row r="153" spans="1:51" s="13" customFormat="1">
      <c r="B153" s="208"/>
      <c r="C153" s="209"/>
      <c r="D153" s="203" t="s">
        <v>162</v>
      </c>
      <c r="E153" s="210" t="s">
        <v>19</v>
      </c>
      <c r="F153" s="211" t="s">
        <v>229</v>
      </c>
      <c r="G153" s="209"/>
      <c r="H153" s="212">
        <v>26.803000000000001</v>
      </c>
      <c r="I153" s="213"/>
      <c r="J153" s="209"/>
      <c r="K153" s="209"/>
      <c r="L153" s="214"/>
      <c r="M153" s="215"/>
      <c r="N153" s="216"/>
      <c r="O153" s="216"/>
      <c r="P153" s="216"/>
      <c r="Q153" s="216"/>
      <c r="R153" s="216"/>
      <c r="S153" s="216"/>
      <c r="T153" s="217"/>
      <c r="AT153" s="218" t="s">
        <v>162</v>
      </c>
      <c r="AU153" s="218" t="s">
        <v>86</v>
      </c>
      <c r="AV153" s="13" t="s">
        <v>86</v>
      </c>
      <c r="AW153" s="13" t="s">
        <v>37</v>
      </c>
      <c r="AX153" s="13" t="s">
        <v>76</v>
      </c>
      <c r="AY153" s="218" t="s">
        <v>143</v>
      </c>
    </row>
    <row r="154" spans="1:51" s="13" customFormat="1">
      <c r="B154" s="208"/>
      <c r="C154" s="209"/>
      <c r="D154" s="203" t="s">
        <v>162</v>
      </c>
      <c r="E154" s="210" t="s">
        <v>19</v>
      </c>
      <c r="F154" s="211" t="s">
        <v>230</v>
      </c>
      <c r="G154" s="209"/>
      <c r="H154" s="212">
        <v>17.629000000000001</v>
      </c>
      <c r="I154" s="213"/>
      <c r="J154" s="209"/>
      <c r="K154" s="209"/>
      <c r="L154" s="214"/>
      <c r="M154" s="215"/>
      <c r="N154" s="216"/>
      <c r="O154" s="216"/>
      <c r="P154" s="216"/>
      <c r="Q154" s="216"/>
      <c r="R154" s="216"/>
      <c r="S154" s="216"/>
      <c r="T154" s="217"/>
      <c r="AT154" s="218" t="s">
        <v>162</v>
      </c>
      <c r="AU154" s="218" t="s">
        <v>86</v>
      </c>
      <c r="AV154" s="13" t="s">
        <v>86</v>
      </c>
      <c r="AW154" s="13" t="s">
        <v>37</v>
      </c>
      <c r="AX154" s="13" t="s">
        <v>76</v>
      </c>
      <c r="AY154" s="218" t="s">
        <v>143</v>
      </c>
    </row>
    <row r="155" spans="1:51" s="13" customFormat="1">
      <c r="B155" s="208"/>
      <c r="C155" s="209"/>
      <c r="D155" s="203" t="s">
        <v>162</v>
      </c>
      <c r="E155" s="210" t="s">
        <v>19</v>
      </c>
      <c r="F155" s="211" t="s">
        <v>231</v>
      </c>
      <c r="G155" s="209"/>
      <c r="H155" s="212">
        <v>80.867000000000004</v>
      </c>
      <c r="I155" s="213"/>
      <c r="J155" s="209"/>
      <c r="K155" s="209"/>
      <c r="L155" s="214"/>
      <c r="M155" s="215"/>
      <c r="N155" s="216"/>
      <c r="O155" s="216"/>
      <c r="P155" s="216"/>
      <c r="Q155" s="216"/>
      <c r="R155" s="216"/>
      <c r="S155" s="216"/>
      <c r="T155" s="217"/>
      <c r="AT155" s="218" t="s">
        <v>162</v>
      </c>
      <c r="AU155" s="218" t="s">
        <v>86</v>
      </c>
      <c r="AV155" s="13" t="s">
        <v>86</v>
      </c>
      <c r="AW155" s="13" t="s">
        <v>37</v>
      </c>
      <c r="AX155" s="13" t="s">
        <v>76</v>
      </c>
      <c r="AY155" s="218" t="s">
        <v>143</v>
      </c>
    </row>
    <row r="156" spans="1:51" s="16" customFormat="1">
      <c r="B156" s="240"/>
      <c r="C156" s="241"/>
      <c r="D156" s="203" t="s">
        <v>162</v>
      </c>
      <c r="E156" s="242" t="s">
        <v>19</v>
      </c>
      <c r="F156" s="243" t="s">
        <v>189</v>
      </c>
      <c r="G156" s="241"/>
      <c r="H156" s="244">
        <v>341.36500000000001</v>
      </c>
      <c r="I156" s="245"/>
      <c r="J156" s="241"/>
      <c r="K156" s="241"/>
      <c r="L156" s="246"/>
      <c r="M156" s="247"/>
      <c r="N156" s="248"/>
      <c r="O156" s="248"/>
      <c r="P156" s="248"/>
      <c r="Q156" s="248"/>
      <c r="R156" s="248"/>
      <c r="S156" s="248"/>
      <c r="T156" s="249"/>
      <c r="AT156" s="250" t="s">
        <v>162</v>
      </c>
      <c r="AU156" s="250" t="s">
        <v>86</v>
      </c>
      <c r="AV156" s="16" t="s">
        <v>164</v>
      </c>
      <c r="AW156" s="16" t="s">
        <v>37</v>
      </c>
      <c r="AX156" s="16" t="s">
        <v>76</v>
      </c>
      <c r="AY156" s="250" t="s">
        <v>143</v>
      </c>
    </row>
    <row r="157" spans="1:51" s="15" customFormat="1">
      <c r="B157" s="230"/>
      <c r="C157" s="231"/>
      <c r="D157" s="203" t="s">
        <v>162</v>
      </c>
      <c r="E157" s="232" t="s">
        <v>19</v>
      </c>
      <c r="F157" s="233" t="s">
        <v>190</v>
      </c>
      <c r="G157" s="231"/>
      <c r="H157" s="232" t="s">
        <v>19</v>
      </c>
      <c r="I157" s="234"/>
      <c r="J157" s="231"/>
      <c r="K157" s="231"/>
      <c r="L157" s="235"/>
      <c r="M157" s="236"/>
      <c r="N157" s="237"/>
      <c r="O157" s="237"/>
      <c r="P157" s="237"/>
      <c r="Q157" s="237"/>
      <c r="R157" s="237"/>
      <c r="S157" s="237"/>
      <c r="T157" s="238"/>
      <c r="AT157" s="239" t="s">
        <v>162</v>
      </c>
      <c r="AU157" s="239" t="s">
        <v>86</v>
      </c>
      <c r="AV157" s="15" t="s">
        <v>84</v>
      </c>
      <c r="AW157" s="15" t="s">
        <v>37</v>
      </c>
      <c r="AX157" s="15" t="s">
        <v>76</v>
      </c>
      <c r="AY157" s="239" t="s">
        <v>143</v>
      </c>
    </row>
    <row r="158" spans="1:51" s="13" customFormat="1">
      <c r="B158" s="208"/>
      <c r="C158" s="209"/>
      <c r="D158" s="203" t="s">
        <v>162</v>
      </c>
      <c r="E158" s="210" t="s">
        <v>19</v>
      </c>
      <c r="F158" s="211" t="s">
        <v>232</v>
      </c>
      <c r="G158" s="209"/>
      <c r="H158" s="212">
        <v>3.3879999999999999</v>
      </c>
      <c r="I158" s="213"/>
      <c r="J158" s="209"/>
      <c r="K158" s="209"/>
      <c r="L158" s="214"/>
      <c r="M158" s="215"/>
      <c r="N158" s="216"/>
      <c r="O158" s="216"/>
      <c r="P158" s="216"/>
      <c r="Q158" s="216"/>
      <c r="R158" s="216"/>
      <c r="S158" s="216"/>
      <c r="T158" s="217"/>
      <c r="AT158" s="218" t="s">
        <v>162</v>
      </c>
      <c r="AU158" s="218" t="s">
        <v>86</v>
      </c>
      <c r="AV158" s="13" t="s">
        <v>86</v>
      </c>
      <c r="AW158" s="13" t="s">
        <v>37</v>
      </c>
      <c r="AX158" s="13" t="s">
        <v>76</v>
      </c>
      <c r="AY158" s="218" t="s">
        <v>143</v>
      </c>
    </row>
    <row r="159" spans="1:51" s="13" customFormat="1">
      <c r="B159" s="208"/>
      <c r="C159" s="209"/>
      <c r="D159" s="203" t="s">
        <v>162</v>
      </c>
      <c r="E159" s="210" t="s">
        <v>19</v>
      </c>
      <c r="F159" s="211" t="s">
        <v>233</v>
      </c>
      <c r="G159" s="209"/>
      <c r="H159" s="212">
        <v>2.6880000000000002</v>
      </c>
      <c r="I159" s="213"/>
      <c r="J159" s="209"/>
      <c r="K159" s="209"/>
      <c r="L159" s="214"/>
      <c r="M159" s="215"/>
      <c r="N159" s="216"/>
      <c r="O159" s="216"/>
      <c r="P159" s="216"/>
      <c r="Q159" s="216"/>
      <c r="R159" s="216"/>
      <c r="S159" s="216"/>
      <c r="T159" s="217"/>
      <c r="AT159" s="218" t="s">
        <v>162</v>
      </c>
      <c r="AU159" s="218" t="s">
        <v>86</v>
      </c>
      <c r="AV159" s="13" t="s">
        <v>86</v>
      </c>
      <c r="AW159" s="13" t="s">
        <v>37</v>
      </c>
      <c r="AX159" s="13" t="s">
        <v>76</v>
      </c>
      <c r="AY159" s="218" t="s">
        <v>143</v>
      </c>
    </row>
    <row r="160" spans="1:51" s="13" customFormat="1">
      <c r="B160" s="208"/>
      <c r="C160" s="209"/>
      <c r="D160" s="203" t="s">
        <v>162</v>
      </c>
      <c r="E160" s="210" t="s">
        <v>19</v>
      </c>
      <c r="F160" s="211" t="s">
        <v>234</v>
      </c>
      <c r="G160" s="209"/>
      <c r="H160" s="212">
        <v>2.1</v>
      </c>
      <c r="I160" s="213"/>
      <c r="J160" s="209"/>
      <c r="K160" s="209"/>
      <c r="L160" s="214"/>
      <c r="M160" s="215"/>
      <c r="N160" s="216"/>
      <c r="O160" s="216"/>
      <c r="P160" s="216"/>
      <c r="Q160" s="216"/>
      <c r="R160" s="216"/>
      <c r="S160" s="216"/>
      <c r="T160" s="217"/>
      <c r="AT160" s="218" t="s">
        <v>162</v>
      </c>
      <c r="AU160" s="218" t="s">
        <v>86</v>
      </c>
      <c r="AV160" s="13" t="s">
        <v>86</v>
      </c>
      <c r="AW160" s="13" t="s">
        <v>37</v>
      </c>
      <c r="AX160" s="13" t="s">
        <v>76</v>
      </c>
      <c r="AY160" s="218" t="s">
        <v>143</v>
      </c>
    </row>
    <row r="161" spans="1:65" s="16" customFormat="1">
      <c r="B161" s="240"/>
      <c r="C161" s="241"/>
      <c r="D161" s="203" t="s">
        <v>162</v>
      </c>
      <c r="E161" s="242" t="s">
        <v>19</v>
      </c>
      <c r="F161" s="243" t="s">
        <v>189</v>
      </c>
      <c r="G161" s="241"/>
      <c r="H161" s="244">
        <v>8.1760000000000002</v>
      </c>
      <c r="I161" s="245"/>
      <c r="J161" s="241"/>
      <c r="K161" s="241"/>
      <c r="L161" s="246"/>
      <c r="M161" s="247"/>
      <c r="N161" s="248"/>
      <c r="O161" s="248"/>
      <c r="P161" s="248"/>
      <c r="Q161" s="248"/>
      <c r="R161" s="248"/>
      <c r="S161" s="248"/>
      <c r="T161" s="249"/>
      <c r="AT161" s="250" t="s">
        <v>162</v>
      </c>
      <c r="AU161" s="250" t="s">
        <v>86</v>
      </c>
      <c r="AV161" s="16" t="s">
        <v>164</v>
      </c>
      <c r="AW161" s="16" t="s">
        <v>37</v>
      </c>
      <c r="AX161" s="16" t="s">
        <v>76</v>
      </c>
      <c r="AY161" s="250" t="s">
        <v>143</v>
      </c>
    </row>
    <row r="162" spans="1:65" s="15" customFormat="1">
      <c r="B162" s="230"/>
      <c r="C162" s="231"/>
      <c r="D162" s="203" t="s">
        <v>162</v>
      </c>
      <c r="E162" s="232" t="s">
        <v>19</v>
      </c>
      <c r="F162" s="233" t="s">
        <v>194</v>
      </c>
      <c r="G162" s="231"/>
      <c r="H162" s="232" t="s">
        <v>19</v>
      </c>
      <c r="I162" s="234"/>
      <c r="J162" s="231"/>
      <c r="K162" s="231"/>
      <c r="L162" s="235"/>
      <c r="M162" s="236"/>
      <c r="N162" s="237"/>
      <c r="O162" s="237"/>
      <c r="P162" s="237"/>
      <c r="Q162" s="237"/>
      <c r="R162" s="237"/>
      <c r="S162" s="237"/>
      <c r="T162" s="238"/>
      <c r="AT162" s="239" t="s">
        <v>162</v>
      </c>
      <c r="AU162" s="239" t="s">
        <v>86</v>
      </c>
      <c r="AV162" s="15" t="s">
        <v>84</v>
      </c>
      <c r="AW162" s="15" t="s">
        <v>37</v>
      </c>
      <c r="AX162" s="15" t="s">
        <v>76</v>
      </c>
      <c r="AY162" s="239" t="s">
        <v>143</v>
      </c>
    </row>
    <row r="163" spans="1:65" s="13" customFormat="1">
      <c r="B163" s="208"/>
      <c r="C163" s="209"/>
      <c r="D163" s="203" t="s">
        <v>162</v>
      </c>
      <c r="E163" s="210" t="s">
        <v>19</v>
      </c>
      <c r="F163" s="211" t="s">
        <v>235</v>
      </c>
      <c r="G163" s="209"/>
      <c r="H163" s="212">
        <v>21.12</v>
      </c>
      <c r="I163" s="213"/>
      <c r="J163" s="209"/>
      <c r="K163" s="209"/>
      <c r="L163" s="214"/>
      <c r="M163" s="215"/>
      <c r="N163" s="216"/>
      <c r="O163" s="216"/>
      <c r="P163" s="216"/>
      <c r="Q163" s="216"/>
      <c r="R163" s="216"/>
      <c r="S163" s="216"/>
      <c r="T163" s="217"/>
      <c r="AT163" s="218" t="s">
        <v>162</v>
      </c>
      <c r="AU163" s="218" t="s">
        <v>86</v>
      </c>
      <c r="AV163" s="13" t="s">
        <v>86</v>
      </c>
      <c r="AW163" s="13" t="s">
        <v>37</v>
      </c>
      <c r="AX163" s="13" t="s">
        <v>76</v>
      </c>
      <c r="AY163" s="218" t="s">
        <v>143</v>
      </c>
    </row>
    <row r="164" spans="1:65" s="13" customFormat="1">
      <c r="B164" s="208"/>
      <c r="C164" s="209"/>
      <c r="D164" s="203" t="s">
        <v>162</v>
      </c>
      <c r="E164" s="210" t="s">
        <v>19</v>
      </c>
      <c r="F164" s="211" t="s">
        <v>236</v>
      </c>
      <c r="G164" s="209"/>
      <c r="H164" s="212">
        <v>17.7</v>
      </c>
      <c r="I164" s="213"/>
      <c r="J164" s="209"/>
      <c r="K164" s="209"/>
      <c r="L164" s="214"/>
      <c r="M164" s="215"/>
      <c r="N164" s="216"/>
      <c r="O164" s="216"/>
      <c r="P164" s="216"/>
      <c r="Q164" s="216"/>
      <c r="R164" s="216"/>
      <c r="S164" s="216"/>
      <c r="T164" s="217"/>
      <c r="AT164" s="218" t="s">
        <v>162</v>
      </c>
      <c r="AU164" s="218" t="s">
        <v>86</v>
      </c>
      <c r="AV164" s="13" t="s">
        <v>86</v>
      </c>
      <c r="AW164" s="13" t="s">
        <v>37</v>
      </c>
      <c r="AX164" s="13" t="s">
        <v>76</v>
      </c>
      <c r="AY164" s="218" t="s">
        <v>143</v>
      </c>
    </row>
    <row r="165" spans="1:65" s="13" customFormat="1">
      <c r="B165" s="208"/>
      <c r="C165" s="209"/>
      <c r="D165" s="203" t="s">
        <v>162</v>
      </c>
      <c r="E165" s="210" t="s">
        <v>19</v>
      </c>
      <c r="F165" s="211" t="s">
        <v>237</v>
      </c>
      <c r="G165" s="209"/>
      <c r="H165" s="212">
        <v>18.815999999999999</v>
      </c>
      <c r="I165" s="213"/>
      <c r="J165" s="209"/>
      <c r="K165" s="209"/>
      <c r="L165" s="214"/>
      <c r="M165" s="215"/>
      <c r="N165" s="216"/>
      <c r="O165" s="216"/>
      <c r="P165" s="216"/>
      <c r="Q165" s="216"/>
      <c r="R165" s="216"/>
      <c r="S165" s="216"/>
      <c r="T165" s="217"/>
      <c r="AT165" s="218" t="s">
        <v>162</v>
      </c>
      <c r="AU165" s="218" t="s">
        <v>86</v>
      </c>
      <c r="AV165" s="13" t="s">
        <v>86</v>
      </c>
      <c r="AW165" s="13" t="s">
        <v>37</v>
      </c>
      <c r="AX165" s="13" t="s">
        <v>76</v>
      </c>
      <c r="AY165" s="218" t="s">
        <v>143</v>
      </c>
    </row>
    <row r="166" spans="1:65" s="13" customFormat="1">
      <c r="B166" s="208"/>
      <c r="C166" s="209"/>
      <c r="D166" s="203" t="s">
        <v>162</v>
      </c>
      <c r="E166" s="210" t="s">
        <v>19</v>
      </c>
      <c r="F166" s="211" t="s">
        <v>238</v>
      </c>
      <c r="G166" s="209"/>
      <c r="H166" s="212">
        <v>42.591999999999999</v>
      </c>
      <c r="I166" s="213"/>
      <c r="J166" s="209"/>
      <c r="K166" s="209"/>
      <c r="L166" s="214"/>
      <c r="M166" s="215"/>
      <c r="N166" s="216"/>
      <c r="O166" s="216"/>
      <c r="P166" s="216"/>
      <c r="Q166" s="216"/>
      <c r="R166" s="216"/>
      <c r="S166" s="216"/>
      <c r="T166" s="217"/>
      <c r="AT166" s="218" t="s">
        <v>162</v>
      </c>
      <c r="AU166" s="218" t="s">
        <v>86</v>
      </c>
      <c r="AV166" s="13" t="s">
        <v>86</v>
      </c>
      <c r="AW166" s="13" t="s">
        <v>37</v>
      </c>
      <c r="AX166" s="13" t="s">
        <v>76</v>
      </c>
      <c r="AY166" s="218" t="s">
        <v>143</v>
      </c>
    </row>
    <row r="167" spans="1:65" s="13" customFormat="1">
      <c r="B167" s="208"/>
      <c r="C167" s="209"/>
      <c r="D167" s="203" t="s">
        <v>162</v>
      </c>
      <c r="E167" s="210" t="s">
        <v>19</v>
      </c>
      <c r="F167" s="211" t="s">
        <v>239</v>
      </c>
      <c r="G167" s="209"/>
      <c r="H167" s="212">
        <v>36.299999999999997</v>
      </c>
      <c r="I167" s="213"/>
      <c r="J167" s="209"/>
      <c r="K167" s="209"/>
      <c r="L167" s="214"/>
      <c r="M167" s="215"/>
      <c r="N167" s="216"/>
      <c r="O167" s="216"/>
      <c r="P167" s="216"/>
      <c r="Q167" s="216"/>
      <c r="R167" s="216"/>
      <c r="S167" s="216"/>
      <c r="T167" s="217"/>
      <c r="AT167" s="218" t="s">
        <v>162</v>
      </c>
      <c r="AU167" s="218" t="s">
        <v>86</v>
      </c>
      <c r="AV167" s="13" t="s">
        <v>86</v>
      </c>
      <c r="AW167" s="13" t="s">
        <v>37</v>
      </c>
      <c r="AX167" s="13" t="s">
        <v>76</v>
      </c>
      <c r="AY167" s="218" t="s">
        <v>143</v>
      </c>
    </row>
    <row r="168" spans="1:65" s="13" customFormat="1">
      <c r="B168" s="208"/>
      <c r="C168" s="209"/>
      <c r="D168" s="203" t="s">
        <v>162</v>
      </c>
      <c r="E168" s="210" t="s">
        <v>19</v>
      </c>
      <c r="F168" s="211" t="s">
        <v>240</v>
      </c>
      <c r="G168" s="209"/>
      <c r="H168" s="212">
        <v>22.263999999999999</v>
      </c>
      <c r="I168" s="213"/>
      <c r="J168" s="209"/>
      <c r="K168" s="209"/>
      <c r="L168" s="214"/>
      <c r="M168" s="215"/>
      <c r="N168" s="216"/>
      <c r="O168" s="216"/>
      <c r="P168" s="216"/>
      <c r="Q168" s="216"/>
      <c r="R168" s="216"/>
      <c r="S168" s="216"/>
      <c r="T168" s="217"/>
      <c r="AT168" s="218" t="s">
        <v>162</v>
      </c>
      <c r="AU168" s="218" t="s">
        <v>86</v>
      </c>
      <c r="AV168" s="13" t="s">
        <v>86</v>
      </c>
      <c r="AW168" s="13" t="s">
        <v>37</v>
      </c>
      <c r="AX168" s="13" t="s">
        <v>76</v>
      </c>
      <c r="AY168" s="218" t="s">
        <v>143</v>
      </c>
    </row>
    <row r="169" spans="1:65" s="16" customFormat="1">
      <c r="B169" s="240"/>
      <c r="C169" s="241"/>
      <c r="D169" s="203" t="s">
        <v>162</v>
      </c>
      <c r="E169" s="242" t="s">
        <v>19</v>
      </c>
      <c r="F169" s="243" t="s">
        <v>189</v>
      </c>
      <c r="G169" s="241"/>
      <c r="H169" s="244">
        <v>158.792</v>
      </c>
      <c r="I169" s="245"/>
      <c r="J169" s="241"/>
      <c r="K169" s="241"/>
      <c r="L169" s="246"/>
      <c r="M169" s="247"/>
      <c r="N169" s="248"/>
      <c r="O169" s="248"/>
      <c r="P169" s="248"/>
      <c r="Q169" s="248"/>
      <c r="R169" s="248"/>
      <c r="S169" s="248"/>
      <c r="T169" s="249"/>
      <c r="AT169" s="250" t="s">
        <v>162</v>
      </c>
      <c r="AU169" s="250" t="s">
        <v>86</v>
      </c>
      <c r="AV169" s="16" t="s">
        <v>164</v>
      </c>
      <c r="AW169" s="16" t="s">
        <v>37</v>
      </c>
      <c r="AX169" s="16" t="s">
        <v>76</v>
      </c>
      <c r="AY169" s="250" t="s">
        <v>143</v>
      </c>
    </row>
    <row r="170" spans="1:65" s="14" customFormat="1">
      <c r="B170" s="219"/>
      <c r="C170" s="220"/>
      <c r="D170" s="203" t="s">
        <v>162</v>
      </c>
      <c r="E170" s="221" t="s">
        <v>98</v>
      </c>
      <c r="F170" s="222" t="s">
        <v>172</v>
      </c>
      <c r="G170" s="220"/>
      <c r="H170" s="223">
        <v>508.33300000000003</v>
      </c>
      <c r="I170" s="224"/>
      <c r="J170" s="220"/>
      <c r="K170" s="220"/>
      <c r="L170" s="225"/>
      <c r="M170" s="226"/>
      <c r="N170" s="227"/>
      <c r="O170" s="227"/>
      <c r="P170" s="227"/>
      <c r="Q170" s="227"/>
      <c r="R170" s="227"/>
      <c r="S170" s="227"/>
      <c r="T170" s="228"/>
      <c r="AT170" s="229" t="s">
        <v>162</v>
      </c>
      <c r="AU170" s="229" t="s">
        <v>86</v>
      </c>
      <c r="AV170" s="14" t="s">
        <v>149</v>
      </c>
      <c r="AW170" s="14" t="s">
        <v>37</v>
      </c>
      <c r="AX170" s="14" t="s">
        <v>84</v>
      </c>
      <c r="AY170" s="229" t="s">
        <v>143</v>
      </c>
    </row>
    <row r="171" spans="1:65" s="2" customFormat="1" ht="16.5" customHeight="1">
      <c r="A171" s="36"/>
      <c r="B171" s="37"/>
      <c r="C171" s="190" t="s">
        <v>241</v>
      </c>
      <c r="D171" s="190" t="s">
        <v>145</v>
      </c>
      <c r="E171" s="191" t="s">
        <v>242</v>
      </c>
      <c r="F171" s="192" t="s">
        <v>243</v>
      </c>
      <c r="G171" s="193" t="s">
        <v>100</v>
      </c>
      <c r="H171" s="194">
        <v>508.33300000000003</v>
      </c>
      <c r="I171" s="195"/>
      <c r="J171" s="196">
        <f>ROUND(I171*H171,2)</f>
        <v>0</v>
      </c>
      <c r="K171" s="192" t="s">
        <v>157</v>
      </c>
      <c r="L171" s="41"/>
      <c r="M171" s="197" t="s">
        <v>19</v>
      </c>
      <c r="N171" s="198" t="s">
        <v>47</v>
      </c>
      <c r="O171" s="66"/>
      <c r="P171" s="199">
        <f>O171*H171</f>
        <v>0</v>
      </c>
      <c r="Q171" s="199">
        <v>0</v>
      </c>
      <c r="R171" s="199">
        <f>Q171*H171</f>
        <v>0</v>
      </c>
      <c r="S171" s="199">
        <v>0</v>
      </c>
      <c r="T171" s="200">
        <f>S171*H171</f>
        <v>0</v>
      </c>
      <c r="U171" s="36"/>
      <c r="V171" s="36"/>
      <c r="W171" s="36"/>
      <c r="X171" s="36"/>
      <c r="Y171" s="36"/>
      <c r="Z171" s="36"/>
      <c r="AA171" s="36"/>
      <c r="AB171" s="36"/>
      <c r="AC171" s="36"/>
      <c r="AD171" s="36"/>
      <c r="AE171" s="36"/>
      <c r="AR171" s="201" t="s">
        <v>149</v>
      </c>
      <c r="AT171" s="201" t="s">
        <v>145</v>
      </c>
      <c r="AU171" s="201" t="s">
        <v>86</v>
      </c>
      <c r="AY171" s="19" t="s">
        <v>143</v>
      </c>
      <c r="BE171" s="202">
        <f>IF(N171="základní",J171,0)</f>
        <v>0</v>
      </c>
      <c r="BF171" s="202">
        <f>IF(N171="snížená",J171,0)</f>
        <v>0</v>
      </c>
      <c r="BG171" s="202">
        <f>IF(N171="zákl. přenesená",J171,0)</f>
        <v>0</v>
      </c>
      <c r="BH171" s="202">
        <f>IF(N171="sníž. přenesená",J171,0)</f>
        <v>0</v>
      </c>
      <c r="BI171" s="202">
        <f>IF(N171="nulová",J171,0)</f>
        <v>0</v>
      </c>
      <c r="BJ171" s="19" t="s">
        <v>84</v>
      </c>
      <c r="BK171" s="202">
        <f>ROUND(I171*H171,2)</f>
        <v>0</v>
      </c>
      <c r="BL171" s="19" t="s">
        <v>149</v>
      </c>
      <c r="BM171" s="201" t="s">
        <v>244</v>
      </c>
    </row>
    <row r="172" spans="1:65" s="2" customFormat="1">
      <c r="A172" s="36"/>
      <c r="B172" s="37"/>
      <c r="C172" s="38"/>
      <c r="D172" s="203" t="s">
        <v>151</v>
      </c>
      <c r="E172" s="38"/>
      <c r="F172" s="204" t="s">
        <v>245</v>
      </c>
      <c r="G172" s="38"/>
      <c r="H172" s="38"/>
      <c r="I172" s="111"/>
      <c r="J172" s="38"/>
      <c r="K172" s="38"/>
      <c r="L172" s="41"/>
      <c r="M172" s="205"/>
      <c r="N172" s="206"/>
      <c r="O172" s="66"/>
      <c r="P172" s="66"/>
      <c r="Q172" s="66"/>
      <c r="R172" s="66"/>
      <c r="S172" s="66"/>
      <c r="T172" s="67"/>
      <c r="U172" s="36"/>
      <c r="V172" s="36"/>
      <c r="W172" s="36"/>
      <c r="X172" s="36"/>
      <c r="Y172" s="36"/>
      <c r="Z172" s="36"/>
      <c r="AA172" s="36"/>
      <c r="AB172" s="36"/>
      <c r="AC172" s="36"/>
      <c r="AD172" s="36"/>
      <c r="AE172" s="36"/>
      <c r="AT172" s="19" t="s">
        <v>151</v>
      </c>
      <c r="AU172" s="19" t="s">
        <v>86</v>
      </c>
    </row>
    <row r="173" spans="1:65" s="13" customFormat="1">
      <c r="B173" s="208"/>
      <c r="C173" s="209"/>
      <c r="D173" s="203" t="s">
        <v>162</v>
      </c>
      <c r="E173" s="210" t="s">
        <v>19</v>
      </c>
      <c r="F173" s="211" t="s">
        <v>98</v>
      </c>
      <c r="G173" s="209"/>
      <c r="H173" s="212">
        <v>508.33300000000003</v>
      </c>
      <c r="I173" s="213"/>
      <c r="J173" s="209"/>
      <c r="K173" s="209"/>
      <c r="L173" s="214"/>
      <c r="M173" s="215"/>
      <c r="N173" s="216"/>
      <c r="O173" s="216"/>
      <c r="P173" s="216"/>
      <c r="Q173" s="216"/>
      <c r="R173" s="216"/>
      <c r="S173" s="216"/>
      <c r="T173" s="217"/>
      <c r="AT173" s="218" t="s">
        <v>162</v>
      </c>
      <c r="AU173" s="218" t="s">
        <v>86</v>
      </c>
      <c r="AV173" s="13" t="s">
        <v>86</v>
      </c>
      <c r="AW173" s="13" t="s">
        <v>37</v>
      </c>
      <c r="AX173" s="13" t="s">
        <v>84</v>
      </c>
      <c r="AY173" s="218" t="s">
        <v>143</v>
      </c>
    </row>
    <row r="174" spans="1:65" s="2" customFormat="1" ht="16.5" customHeight="1">
      <c r="A174" s="36"/>
      <c r="B174" s="37"/>
      <c r="C174" s="190" t="s">
        <v>246</v>
      </c>
      <c r="D174" s="190" t="s">
        <v>145</v>
      </c>
      <c r="E174" s="191" t="s">
        <v>247</v>
      </c>
      <c r="F174" s="192" t="s">
        <v>248</v>
      </c>
      <c r="G174" s="193" t="s">
        <v>92</v>
      </c>
      <c r="H174" s="194">
        <v>366.16699999999997</v>
      </c>
      <c r="I174" s="195"/>
      <c r="J174" s="196">
        <f>ROUND(I174*H174,2)</f>
        <v>0</v>
      </c>
      <c r="K174" s="192" t="s">
        <v>157</v>
      </c>
      <c r="L174" s="41"/>
      <c r="M174" s="197" t="s">
        <v>19</v>
      </c>
      <c r="N174" s="198" t="s">
        <v>47</v>
      </c>
      <c r="O174" s="66"/>
      <c r="P174" s="199">
        <f>O174*H174</f>
        <v>0</v>
      </c>
      <c r="Q174" s="199">
        <v>0</v>
      </c>
      <c r="R174" s="199">
        <f>Q174*H174</f>
        <v>0</v>
      </c>
      <c r="S174" s="199">
        <v>0</v>
      </c>
      <c r="T174" s="200">
        <f>S174*H174</f>
        <v>0</v>
      </c>
      <c r="U174" s="36"/>
      <c r="V174" s="36"/>
      <c r="W174" s="36"/>
      <c r="X174" s="36"/>
      <c r="Y174" s="36"/>
      <c r="Z174" s="36"/>
      <c r="AA174" s="36"/>
      <c r="AB174" s="36"/>
      <c r="AC174" s="36"/>
      <c r="AD174" s="36"/>
      <c r="AE174" s="36"/>
      <c r="AR174" s="201" t="s">
        <v>149</v>
      </c>
      <c r="AT174" s="201" t="s">
        <v>145</v>
      </c>
      <c r="AU174" s="201" t="s">
        <v>86</v>
      </c>
      <c r="AY174" s="19" t="s">
        <v>143</v>
      </c>
      <c r="BE174" s="202">
        <f>IF(N174="základní",J174,0)</f>
        <v>0</v>
      </c>
      <c r="BF174" s="202">
        <f>IF(N174="snížená",J174,0)</f>
        <v>0</v>
      </c>
      <c r="BG174" s="202">
        <f>IF(N174="zákl. přenesená",J174,0)</f>
        <v>0</v>
      </c>
      <c r="BH174" s="202">
        <f>IF(N174="sníž. přenesená",J174,0)</f>
        <v>0</v>
      </c>
      <c r="BI174" s="202">
        <f>IF(N174="nulová",J174,0)</f>
        <v>0</v>
      </c>
      <c r="BJ174" s="19" t="s">
        <v>84</v>
      </c>
      <c r="BK174" s="202">
        <f>ROUND(I174*H174,2)</f>
        <v>0</v>
      </c>
      <c r="BL174" s="19" t="s">
        <v>149</v>
      </c>
      <c r="BM174" s="201" t="s">
        <v>249</v>
      </c>
    </row>
    <row r="175" spans="1:65" s="2" customFormat="1" ht="19.5">
      <c r="A175" s="36"/>
      <c r="B175" s="37"/>
      <c r="C175" s="38"/>
      <c r="D175" s="203" t="s">
        <v>151</v>
      </c>
      <c r="E175" s="38"/>
      <c r="F175" s="204" t="s">
        <v>250</v>
      </c>
      <c r="G175" s="38"/>
      <c r="H175" s="38"/>
      <c r="I175" s="111"/>
      <c r="J175" s="38"/>
      <c r="K175" s="38"/>
      <c r="L175" s="41"/>
      <c r="M175" s="205"/>
      <c r="N175" s="206"/>
      <c r="O175" s="66"/>
      <c r="P175" s="66"/>
      <c r="Q175" s="66"/>
      <c r="R175" s="66"/>
      <c r="S175" s="66"/>
      <c r="T175" s="67"/>
      <c r="U175" s="36"/>
      <c r="V175" s="36"/>
      <c r="W175" s="36"/>
      <c r="X175" s="36"/>
      <c r="Y175" s="36"/>
      <c r="Z175" s="36"/>
      <c r="AA175" s="36"/>
      <c r="AB175" s="36"/>
      <c r="AC175" s="36"/>
      <c r="AD175" s="36"/>
      <c r="AE175" s="36"/>
      <c r="AT175" s="19" t="s">
        <v>151</v>
      </c>
      <c r="AU175" s="19" t="s">
        <v>86</v>
      </c>
    </row>
    <row r="176" spans="1:65" s="2" customFormat="1" ht="58.5">
      <c r="A176" s="36"/>
      <c r="B176" s="37"/>
      <c r="C176" s="38"/>
      <c r="D176" s="203" t="s">
        <v>160</v>
      </c>
      <c r="E176" s="38"/>
      <c r="F176" s="207" t="s">
        <v>251</v>
      </c>
      <c r="G176" s="38"/>
      <c r="H176" s="38"/>
      <c r="I176" s="111"/>
      <c r="J176" s="38"/>
      <c r="K176" s="38"/>
      <c r="L176" s="41"/>
      <c r="M176" s="205"/>
      <c r="N176" s="206"/>
      <c r="O176" s="66"/>
      <c r="P176" s="66"/>
      <c r="Q176" s="66"/>
      <c r="R176" s="66"/>
      <c r="S176" s="66"/>
      <c r="T176" s="67"/>
      <c r="U176" s="36"/>
      <c r="V176" s="36"/>
      <c r="W176" s="36"/>
      <c r="X176" s="36"/>
      <c r="Y176" s="36"/>
      <c r="Z176" s="36"/>
      <c r="AA176" s="36"/>
      <c r="AB176" s="36"/>
      <c r="AC176" s="36"/>
      <c r="AD176" s="36"/>
      <c r="AE176" s="36"/>
      <c r="AT176" s="19" t="s">
        <v>160</v>
      </c>
      <c r="AU176" s="19" t="s">
        <v>86</v>
      </c>
    </row>
    <row r="177" spans="1:65" s="13" customFormat="1">
      <c r="B177" s="208"/>
      <c r="C177" s="209"/>
      <c r="D177" s="203" t="s">
        <v>162</v>
      </c>
      <c r="E177" s="210" t="s">
        <v>19</v>
      </c>
      <c r="F177" s="211" t="s">
        <v>94</v>
      </c>
      <c r="G177" s="209"/>
      <c r="H177" s="212">
        <v>366.16699999999997</v>
      </c>
      <c r="I177" s="213"/>
      <c r="J177" s="209"/>
      <c r="K177" s="209"/>
      <c r="L177" s="214"/>
      <c r="M177" s="215"/>
      <c r="N177" s="216"/>
      <c r="O177" s="216"/>
      <c r="P177" s="216"/>
      <c r="Q177" s="216"/>
      <c r="R177" s="216"/>
      <c r="S177" s="216"/>
      <c r="T177" s="217"/>
      <c r="AT177" s="218" t="s">
        <v>162</v>
      </c>
      <c r="AU177" s="218" t="s">
        <v>86</v>
      </c>
      <c r="AV177" s="13" t="s">
        <v>86</v>
      </c>
      <c r="AW177" s="13" t="s">
        <v>37</v>
      </c>
      <c r="AX177" s="13" t="s">
        <v>84</v>
      </c>
      <c r="AY177" s="218" t="s">
        <v>143</v>
      </c>
    </row>
    <row r="178" spans="1:65" s="2" customFormat="1" ht="16.5" customHeight="1">
      <c r="A178" s="36"/>
      <c r="B178" s="37"/>
      <c r="C178" s="190" t="s">
        <v>252</v>
      </c>
      <c r="D178" s="190" t="s">
        <v>145</v>
      </c>
      <c r="E178" s="191" t="s">
        <v>253</v>
      </c>
      <c r="F178" s="192" t="s">
        <v>254</v>
      </c>
      <c r="G178" s="193" t="s">
        <v>92</v>
      </c>
      <c r="H178" s="194">
        <v>366.16699999999997</v>
      </c>
      <c r="I178" s="195"/>
      <c r="J178" s="196">
        <f>ROUND(I178*H178,2)</f>
        <v>0</v>
      </c>
      <c r="K178" s="192" t="s">
        <v>19</v>
      </c>
      <c r="L178" s="41"/>
      <c r="M178" s="197" t="s">
        <v>19</v>
      </c>
      <c r="N178" s="198" t="s">
        <v>47</v>
      </c>
      <c r="O178" s="66"/>
      <c r="P178" s="199">
        <f>O178*H178</f>
        <v>0</v>
      </c>
      <c r="Q178" s="199">
        <v>0</v>
      </c>
      <c r="R178" s="199">
        <f>Q178*H178</f>
        <v>0</v>
      </c>
      <c r="S178" s="199">
        <v>0</v>
      </c>
      <c r="T178" s="200">
        <f>S178*H178</f>
        <v>0</v>
      </c>
      <c r="U178" s="36"/>
      <c r="V178" s="36"/>
      <c r="W178" s="36"/>
      <c r="X178" s="36"/>
      <c r="Y178" s="36"/>
      <c r="Z178" s="36"/>
      <c r="AA178" s="36"/>
      <c r="AB178" s="36"/>
      <c r="AC178" s="36"/>
      <c r="AD178" s="36"/>
      <c r="AE178" s="36"/>
      <c r="AR178" s="201" t="s">
        <v>149</v>
      </c>
      <c r="AT178" s="201" t="s">
        <v>145</v>
      </c>
      <c r="AU178" s="201" t="s">
        <v>86</v>
      </c>
      <c r="AY178" s="19" t="s">
        <v>143</v>
      </c>
      <c r="BE178" s="202">
        <f>IF(N178="základní",J178,0)</f>
        <v>0</v>
      </c>
      <c r="BF178" s="202">
        <f>IF(N178="snížená",J178,0)</f>
        <v>0</v>
      </c>
      <c r="BG178" s="202">
        <f>IF(N178="zákl. přenesená",J178,0)</f>
        <v>0</v>
      </c>
      <c r="BH178" s="202">
        <f>IF(N178="sníž. přenesená",J178,0)</f>
        <v>0</v>
      </c>
      <c r="BI178" s="202">
        <f>IF(N178="nulová",J178,0)</f>
        <v>0</v>
      </c>
      <c r="BJ178" s="19" t="s">
        <v>84</v>
      </c>
      <c r="BK178" s="202">
        <f>ROUND(I178*H178,2)</f>
        <v>0</v>
      </c>
      <c r="BL178" s="19" t="s">
        <v>149</v>
      </c>
      <c r="BM178" s="201" t="s">
        <v>255</v>
      </c>
    </row>
    <row r="179" spans="1:65" s="2" customFormat="1" ht="19.5">
      <c r="A179" s="36"/>
      <c r="B179" s="37"/>
      <c r="C179" s="38"/>
      <c r="D179" s="203" t="s">
        <v>151</v>
      </c>
      <c r="E179" s="38"/>
      <c r="F179" s="204" t="s">
        <v>256</v>
      </c>
      <c r="G179" s="38"/>
      <c r="H179" s="38"/>
      <c r="I179" s="111"/>
      <c r="J179" s="38"/>
      <c r="K179" s="38"/>
      <c r="L179" s="41"/>
      <c r="M179" s="205"/>
      <c r="N179" s="206"/>
      <c r="O179" s="66"/>
      <c r="P179" s="66"/>
      <c r="Q179" s="66"/>
      <c r="R179" s="66"/>
      <c r="S179" s="66"/>
      <c r="T179" s="67"/>
      <c r="U179" s="36"/>
      <c r="V179" s="36"/>
      <c r="W179" s="36"/>
      <c r="X179" s="36"/>
      <c r="Y179" s="36"/>
      <c r="Z179" s="36"/>
      <c r="AA179" s="36"/>
      <c r="AB179" s="36"/>
      <c r="AC179" s="36"/>
      <c r="AD179" s="36"/>
      <c r="AE179" s="36"/>
      <c r="AT179" s="19" t="s">
        <v>151</v>
      </c>
      <c r="AU179" s="19" t="s">
        <v>86</v>
      </c>
    </row>
    <row r="180" spans="1:65" s="2" customFormat="1" ht="19.5">
      <c r="A180" s="36"/>
      <c r="B180" s="37"/>
      <c r="C180" s="38"/>
      <c r="D180" s="203" t="s">
        <v>153</v>
      </c>
      <c r="E180" s="38"/>
      <c r="F180" s="207" t="s">
        <v>257</v>
      </c>
      <c r="G180" s="38"/>
      <c r="H180" s="38"/>
      <c r="I180" s="111"/>
      <c r="J180" s="38"/>
      <c r="K180" s="38"/>
      <c r="L180" s="41"/>
      <c r="M180" s="205"/>
      <c r="N180" s="206"/>
      <c r="O180" s="66"/>
      <c r="P180" s="66"/>
      <c r="Q180" s="66"/>
      <c r="R180" s="66"/>
      <c r="S180" s="66"/>
      <c r="T180" s="67"/>
      <c r="U180" s="36"/>
      <c r="V180" s="36"/>
      <c r="W180" s="36"/>
      <c r="X180" s="36"/>
      <c r="Y180" s="36"/>
      <c r="Z180" s="36"/>
      <c r="AA180" s="36"/>
      <c r="AB180" s="36"/>
      <c r="AC180" s="36"/>
      <c r="AD180" s="36"/>
      <c r="AE180" s="36"/>
      <c r="AT180" s="19" t="s">
        <v>153</v>
      </c>
      <c r="AU180" s="19" t="s">
        <v>86</v>
      </c>
    </row>
    <row r="181" spans="1:65" s="13" customFormat="1">
      <c r="B181" s="208"/>
      <c r="C181" s="209"/>
      <c r="D181" s="203" t="s">
        <v>162</v>
      </c>
      <c r="E181" s="210" t="s">
        <v>19</v>
      </c>
      <c r="F181" s="211" t="s">
        <v>94</v>
      </c>
      <c r="G181" s="209"/>
      <c r="H181" s="212">
        <v>366.16699999999997</v>
      </c>
      <c r="I181" s="213"/>
      <c r="J181" s="209"/>
      <c r="K181" s="209"/>
      <c r="L181" s="214"/>
      <c r="M181" s="215"/>
      <c r="N181" s="216"/>
      <c r="O181" s="216"/>
      <c r="P181" s="216"/>
      <c r="Q181" s="216"/>
      <c r="R181" s="216"/>
      <c r="S181" s="216"/>
      <c r="T181" s="217"/>
      <c r="AT181" s="218" t="s">
        <v>162</v>
      </c>
      <c r="AU181" s="218" t="s">
        <v>86</v>
      </c>
      <c r="AV181" s="13" t="s">
        <v>86</v>
      </c>
      <c r="AW181" s="13" t="s">
        <v>37</v>
      </c>
      <c r="AX181" s="13" t="s">
        <v>76</v>
      </c>
      <c r="AY181" s="218" t="s">
        <v>143</v>
      </c>
    </row>
    <row r="182" spans="1:65" s="14" customFormat="1">
      <c r="B182" s="219"/>
      <c r="C182" s="220"/>
      <c r="D182" s="203" t="s">
        <v>162</v>
      </c>
      <c r="E182" s="221" t="s">
        <v>258</v>
      </c>
      <c r="F182" s="222" t="s">
        <v>172</v>
      </c>
      <c r="G182" s="220"/>
      <c r="H182" s="223">
        <v>366.16699999999997</v>
      </c>
      <c r="I182" s="224"/>
      <c r="J182" s="220"/>
      <c r="K182" s="220"/>
      <c r="L182" s="225"/>
      <c r="M182" s="226"/>
      <c r="N182" s="227"/>
      <c r="O182" s="227"/>
      <c r="P182" s="227"/>
      <c r="Q182" s="227"/>
      <c r="R182" s="227"/>
      <c r="S182" s="227"/>
      <c r="T182" s="228"/>
      <c r="AT182" s="229" t="s">
        <v>162</v>
      </c>
      <c r="AU182" s="229" t="s">
        <v>86</v>
      </c>
      <c r="AV182" s="14" t="s">
        <v>149</v>
      </c>
      <c r="AW182" s="14" t="s">
        <v>37</v>
      </c>
      <c r="AX182" s="14" t="s">
        <v>84</v>
      </c>
      <c r="AY182" s="229" t="s">
        <v>143</v>
      </c>
    </row>
    <row r="183" spans="1:65" s="2" customFormat="1" ht="16.5" customHeight="1">
      <c r="A183" s="36"/>
      <c r="B183" s="37"/>
      <c r="C183" s="190" t="s">
        <v>259</v>
      </c>
      <c r="D183" s="190" t="s">
        <v>145</v>
      </c>
      <c r="E183" s="191" t="s">
        <v>260</v>
      </c>
      <c r="F183" s="192" t="s">
        <v>261</v>
      </c>
      <c r="G183" s="193" t="s">
        <v>92</v>
      </c>
      <c r="H183" s="194">
        <v>221.934</v>
      </c>
      <c r="I183" s="195"/>
      <c r="J183" s="196">
        <f>ROUND(I183*H183,2)</f>
        <v>0</v>
      </c>
      <c r="K183" s="192" t="s">
        <v>19</v>
      </c>
      <c r="L183" s="41"/>
      <c r="M183" s="197" t="s">
        <v>19</v>
      </c>
      <c r="N183" s="198" t="s">
        <v>47</v>
      </c>
      <c r="O183" s="66"/>
      <c r="P183" s="199">
        <f>O183*H183</f>
        <v>0</v>
      </c>
      <c r="Q183" s="199">
        <v>0</v>
      </c>
      <c r="R183" s="199">
        <f>Q183*H183</f>
        <v>0</v>
      </c>
      <c r="S183" s="199">
        <v>0</v>
      </c>
      <c r="T183" s="200">
        <f>S183*H183</f>
        <v>0</v>
      </c>
      <c r="U183" s="36"/>
      <c r="V183" s="36"/>
      <c r="W183" s="36"/>
      <c r="X183" s="36"/>
      <c r="Y183" s="36"/>
      <c r="Z183" s="36"/>
      <c r="AA183" s="36"/>
      <c r="AB183" s="36"/>
      <c r="AC183" s="36"/>
      <c r="AD183" s="36"/>
      <c r="AE183" s="36"/>
      <c r="AR183" s="201" t="s">
        <v>149</v>
      </c>
      <c r="AT183" s="201" t="s">
        <v>145</v>
      </c>
      <c r="AU183" s="201" t="s">
        <v>86</v>
      </c>
      <c r="AY183" s="19" t="s">
        <v>143</v>
      </c>
      <c r="BE183" s="202">
        <f>IF(N183="základní",J183,0)</f>
        <v>0</v>
      </c>
      <c r="BF183" s="202">
        <f>IF(N183="snížená",J183,0)</f>
        <v>0</v>
      </c>
      <c r="BG183" s="202">
        <f>IF(N183="zákl. přenesená",J183,0)</f>
        <v>0</v>
      </c>
      <c r="BH183" s="202">
        <f>IF(N183="sníž. přenesená",J183,0)</f>
        <v>0</v>
      </c>
      <c r="BI183" s="202">
        <f>IF(N183="nulová",J183,0)</f>
        <v>0</v>
      </c>
      <c r="BJ183" s="19" t="s">
        <v>84</v>
      </c>
      <c r="BK183" s="202">
        <f>ROUND(I183*H183,2)</f>
        <v>0</v>
      </c>
      <c r="BL183" s="19" t="s">
        <v>149</v>
      </c>
      <c r="BM183" s="201" t="s">
        <v>262</v>
      </c>
    </row>
    <row r="184" spans="1:65" s="2" customFormat="1" ht="19.5">
      <c r="A184" s="36"/>
      <c r="B184" s="37"/>
      <c r="C184" s="38"/>
      <c r="D184" s="203" t="s">
        <v>151</v>
      </c>
      <c r="E184" s="38"/>
      <c r="F184" s="204" t="s">
        <v>263</v>
      </c>
      <c r="G184" s="38"/>
      <c r="H184" s="38"/>
      <c r="I184" s="111"/>
      <c r="J184" s="38"/>
      <c r="K184" s="38"/>
      <c r="L184" s="41"/>
      <c r="M184" s="205"/>
      <c r="N184" s="206"/>
      <c r="O184" s="66"/>
      <c r="P184" s="66"/>
      <c r="Q184" s="66"/>
      <c r="R184" s="66"/>
      <c r="S184" s="66"/>
      <c r="T184" s="67"/>
      <c r="U184" s="36"/>
      <c r="V184" s="36"/>
      <c r="W184" s="36"/>
      <c r="X184" s="36"/>
      <c r="Y184" s="36"/>
      <c r="Z184" s="36"/>
      <c r="AA184" s="36"/>
      <c r="AB184" s="36"/>
      <c r="AC184" s="36"/>
      <c r="AD184" s="36"/>
      <c r="AE184" s="36"/>
      <c r="AT184" s="19" t="s">
        <v>151</v>
      </c>
      <c r="AU184" s="19" t="s">
        <v>86</v>
      </c>
    </row>
    <row r="185" spans="1:65" s="2" customFormat="1" ht="321.75">
      <c r="A185" s="36"/>
      <c r="B185" s="37"/>
      <c r="C185" s="38"/>
      <c r="D185" s="203" t="s">
        <v>160</v>
      </c>
      <c r="E185" s="38"/>
      <c r="F185" s="207" t="s">
        <v>264</v>
      </c>
      <c r="G185" s="38"/>
      <c r="H185" s="38"/>
      <c r="I185" s="111"/>
      <c r="J185" s="38"/>
      <c r="K185" s="38"/>
      <c r="L185" s="41"/>
      <c r="M185" s="205"/>
      <c r="N185" s="206"/>
      <c r="O185" s="66"/>
      <c r="P185" s="66"/>
      <c r="Q185" s="66"/>
      <c r="R185" s="66"/>
      <c r="S185" s="66"/>
      <c r="T185" s="67"/>
      <c r="U185" s="36"/>
      <c r="V185" s="36"/>
      <c r="W185" s="36"/>
      <c r="X185" s="36"/>
      <c r="Y185" s="36"/>
      <c r="Z185" s="36"/>
      <c r="AA185" s="36"/>
      <c r="AB185" s="36"/>
      <c r="AC185" s="36"/>
      <c r="AD185" s="36"/>
      <c r="AE185" s="36"/>
      <c r="AT185" s="19" t="s">
        <v>160</v>
      </c>
      <c r="AU185" s="19" t="s">
        <v>86</v>
      </c>
    </row>
    <row r="186" spans="1:65" s="2" customFormat="1" ht="39">
      <c r="A186" s="36"/>
      <c r="B186" s="37"/>
      <c r="C186" s="38"/>
      <c r="D186" s="203" t="s">
        <v>153</v>
      </c>
      <c r="E186" s="38"/>
      <c r="F186" s="207" t="s">
        <v>265</v>
      </c>
      <c r="G186" s="38"/>
      <c r="H186" s="38"/>
      <c r="I186" s="111"/>
      <c r="J186" s="38"/>
      <c r="K186" s="38"/>
      <c r="L186" s="41"/>
      <c r="M186" s="205"/>
      <c r="N186" s="206"/>
      <c r="O186" s="66"/>
      <c r="P186" s="66"/>
      <c r="Q186" s="66"/>
      <c r="R186" s="66"/>
      <c r="S186" s="66"/>
      <c r="T186" s="67"/>
      <c r="U186" s="36"/>
      <c r="V186" s="36"/>
      <c r="W186" s="36"/>
      <c r="X186" s="36"/>
      <c r="Y186" s="36"/>
      <c r="Z186" s="36"/>
      <c r="AA186" s="36"/>
      <c r="AB186" s="36"/>
      <c r="AC186" s="36"/>
      <c r="AD186" s="36"/>
      <c r="AE186" s="36"/>
      <c r="AT186" s="19" t="s">
        <v>153</v>
      </c>
      <c r="AU186" s="19" t="s">
        <v>86</v>
      </c>
    </row>
    <row r="187" spans="1:65" s="15" customFormat="1">
      <c r="B187" s="230"/>
      <c r="C187" s="231"/>
      <c r="D187" s="203" t="s">
        <v>162</v>
      </c>
      <c r="E187" s="232" t="s">
        <v>19</v>
      </c>
      <c r="F187" s="233" t="s">
        <v>179</v>
      </c>
      <c r="G187" s="231"/>
      <c r="H187" s="232" t="s">
        <v>19</v>
      </c>
      <c r="I187" s="234"/>
      <c r="J187" s="231"/>
      <c r="K187" s="231"/>
      <c r="L187" s="235"/>
      <c r="M187" s="236"/>
      <c r="N187" s="237"/>
      <c r="O187" s="237"/>
      <c r="P187" s="237"/>
      <c r="Q187" s="237"/>
      <c r="R187" s="237"/>
      <c r="S187" s="237"/>
      <c r="T187" s="238"/>
      <c r="AT187" s="239" t="s">
        <v>162</v>
      </c>
      <c r="AU187" s="239" t="s">
        <v>86</v>
      </c>
      <c r="AV187" s="15" t="s">
        <v>84</v>
      </c>
      <c r="AW187" s="15" t="s">
        <v>37</v>
      </c>
      <c r="AX187" s="15" t="s">
        <v>76</v>
      </c>
      <c r="AY187" s="239" t="s">
        <v>143</v>
      </c>
    </row>
    <row r="188" spans="1:65" s="15" customFormat="1">
      <c r="B188" s="230"/>
      <c r="C188" s="231"/>
      <c r="D188" s="203" t="s">
        <v>162</v>
      </c>
      <c r="E188" s="232" t="s">
        <v>19</v>
      </c>
      <c r="F188" s="233" t="s">
        <v>180</v>
      </c>
      <c r="G188" s="231"/>
      <c r="H188" s="232" t="s">
        <v>19</v>
      </c>
      <c r="I188" s="234"/>
      <c r="J188" s="231"/>
      <c r="K188" s="231"/>
      <c r="L188" s="235"/>
      <c r="M188" s="236"/>
      <c r="N188" s="237"/>
      <c r="O188" s="237"/>
      <c r="P188" s="237"/>
      <c r="Q188" s="237"/>
      <c r="R188" s="237"/>
      <c r="S188" s="237"/>
      <c r="T188" s="238"/>
      <c r="AT188" s="239" t="s">
        <v>162</v>
      </c>
      <c r="AU188" s="239" t="s">
        <v>86</v>
      </c>
      <c r="AV188" s="15" t="s">
        <v>84</v>
      </c>
      <c r="AW188" s="15" t="s">
        <v>37</v>
      </c>
      <c r="AX188" s="15" t="s">
        <v>76</v>
      </c>
      <c r="AY188" s="239" t="s">
        <v>143</v>
      </c>
    </row>
    <row r="189" spans="1:65" s="13" customFormat="1">
      <c r="B189" s="208"/>
      <c r="C189" s="209"/>
      <c r="D189" s="203" t="s">
        <v>162</v>
      </c>
      <c r="E189" s="210" t="s">
        <v>19</v>
      </c>
      <c r="F189" s="211" t="s">
        <v>266</v>
      </c>
      <c r="G189" s="209"/>
      <c r="H189" s="212">
        <v>17</v>
      </c>
      <c r="I189" s="213"/>
      <c r="J189" s="209"/>
      <c r="K189" s="209"/>
      <c r="L189" s="214"/>
      <c r="M189" s="215"/>
      <c r="N189" s="216"/>
      <c r="O189" s="216"/>
      <c r="P189" s="216"/>
      <c r="Q189" s="216"/>
      <c r="R189" s="216"/>
      <c r="S189" s="216"/>
      <c r="T189" s="217"/>
      <c r="AT189" s="218" t="s">
        <v>162</v>
      </c>
      <c r="AU189" s="218" t="s">
        <v>86</v>
      </c>
      <c r="AV189" s="13" t="s">
        <v>86</v>
      </c>
      <c r="AW189" s="13" t="s">
        <v>37</v>
      </c>
      <c r="AX189" s="13" t="s">
        <v>76</v>
      </c>
      <c r="AY189" s="218" t="s">
        <v>143</v>
      </c>
    </row>
    <row r="190" spans="1:65" s="15" customFormat="1">
      <c r="B190" s="230"/>
      <c r="C190" s="231"/>
      <c r="D190" s="203" t="s">
        <v>162</v>
      </c>
      <c r="E190" s="232" t="s">
        <v>19</v>
      </c>
      <c r="F190" s="233" t="s">
        <v>182</v>
      </c>
      <c r="G190" s="231"/>
      <c r="H190" s="232" t="s">
        <v>19</v>
      </c>
      <c r="I190" s="234"/>
      <c r="J190" s="231"/>
      <c r="K190" s="231"/>
      <c r="L190" s="235"/>
      <c r="M190" s="236"/>
      <c r="N190" s="237"/>
      <c r="O190" s="237"/>
      <c r="P190" s="237"/>
      <c r="Q190" s="237"/>
      <c r="R190" s="237"/>
      <c r="S190" s="237"/>
      <c r="T190" s="238"/>
      <c r="AT190" s="239" t="s">
        <v>162</v>
      </c>
      <c r="AU190" s="239" t="s">
        <v>86</v>
      </c>
      <c r="AV190" s="15" t="s">
        <v>84</v>
      </c>
      <c r="AW190" s="15" t="s">
        <v>37</v>
      </c>
      <c r="AX190" s="15" t="s">
        <v>76</v>
      </c>
      <c r="AY190" s="239" t="s">
        <v>143</v>
      </c>
    </row>
    <row r="191" spans="1:65" s="13" customFormat="1">
      <c r="B191" s="208"/>
      <c r="C191" s="209"/>
      <c r="D191" s="203" t="s">
        <v>162</v>
      </c>
      <c r="E191" s="210" t="s">
        <v>19</v>
      </c>
      <c r="F191" s="211" t="s">
        <v>267</v>
      </c>
      <c r="G191" s="209"/>
      <c r="H191" s="212">
        <v>43.831000000000003</v>
      </c>
      <c r="I191" s="213"/>
      <c r="J191" s="209"/>
      <c r="K191" s="209"/>
      <c r="L191" s="214"/>
      <c r="M191" s="215"/>
      <c r="N191" s="216"/>
      <c r="O191" s="216"/>
      <c r="P191" s="216"/>
      <c r="Q191" s="216"/>
      <c r="R191" s="216"/>
      <c r="S191" s="216"/>
      <c r="T191" s="217"/>
      <c r="AT191" s="218" t="s">
        <v>162</v>
      </c>
      <c r="AU191" s="218" t="s">
        <v>86</v>
      </c>
      <c r="AV191" s="13" t="s">
        <v>86</v>
      </c>
      <c r="AW191" s="13" t="s">
        <v>37</v>
      </c>
      <c r="AX191" s="13" t="s">
        <v>76</v>
      </c>
      <c r="AY191" s="218" t="s">
        <v>143</v>
      </c>
    </row>
    <row r="192" spans="1:65" s="13" customFormat="1">
      <c r="B192" s="208"/>
      <c r="C192" s="209"/>
      <c r="D192" s="203" t="s">
        <v>162</v>
      </c>
      <c r="E192" s="210" t="s">
        <v>19</v>
      </c>
      <c r="F192" s="211" t="s">
        <v>268</v>
      </c>
      <c r="G192" s="209"/>
      <c r="H192" s="212">
        <v>19.14</v>
      </c>
      <c r="I192" s="213"/>
      <c r="J192" s="209"/>
      <c r="K192" s="209"/>
      <c r="L192" s="214"/>
      <c r="M192" s="215"/>
      <c r="N192" s="216"/>
      <c r="O192" s="216"/>
      <c r="P192" s="216"/>
      <c r="Q192" s="216"/>
      <c r="R192" s="216"/>
      <c r="S192" s="216"/>
      <c r="T192" s="217"/>
      <c r="AT192" s="218" t="s">
        <v>162</v>
      </c>
      <c r="AU192" s="218" t="s">
        <v>86</v>
      </c>
      <c r="AV192" s="13" t="s">
        <v>86</v>
      </c>
      <c r="AW192" s="13" t="s">
        <v>37</v>
      </c>
      <c r="AX192" s="13" t="s">
        <v>76</v>
      </c>
      <c r="AY192" s="218" t="s">
        <v>143</v>
      </c>
    </row>
    <row r="193" spans="2:51" s="13" customFormat="1">
      <c r="B193" s="208"/>
      <c r="C193" s="209"/>
      <c r="D193" s="203" t="s">
        <v>162</v>
      </c>
      <c r="E193" s="210" t="s">
        <v>19</v>
      </c>
      <c r="F193" s="211" t="s">
        <v>269</v>
      </c>
      <c r="G193" s="209"/>
      <c r="H193" s="212">
        <v>9.1219999999999999</v>
      </c>
      <c r="I193" s="213"/>
      <c r="J193" s="209"/>
      <c r="K193" s="209"/>
      <c r="L193" s="214"/>
      <c r="M193" s="215"/>
      <c r="N193" s="216"/>
      <c r="O193" s="216"/>
      <c r="P193" s="216"/>
      <c r="Q193" s="216"/>
      <c r="R193" s="216"/>
      <c r="S193" s="216"/>
      <c r="T193" s="217"/>
      <c r="AT193" s="218" t="s">
        <v>162</v>
      </c>
      <c r="AU193" s="218" t="s">
        <v>86</v>
      </c>
      <c r="AV193" s="13" t="s">
        <v>86</v>
      </c>
      <c r="AW193" s="13" t="s">
        <v>37</v>
      </c>
      <c r="AX193" s="13" t="s">
        <v>76</v>
      </c>
      <c r="AY193" s="218" t="s">
        <v>143</v>
      </c>
    </row>
    <row r="194" spans="2:51" s="13" customFormat="1">
      <c r="B194" s="208"/>
      <c r="C194" s="209"/>
      <c r="D194" s="203" t="s">
        <v>162</v>
      </c>
      <c r="E194" s="210" t="s">
        <v>19</v>
      </c>
      <c r="F194" s="211" t="s">
        <v>270</v>
      </c>
      <c r="G194" s="209"/>
      <c r="H194" s="212">
        <v>5.899</v>
      </c>
      <c r="I194" s="213"/>
      <c r="J194" s="209"/>
      <c r="K194" s="209"/>
      <c r="L194" s="214"/>
      <c r="M194" s="215"/>
      <c r="N194" s="216"/>
      <c r="O194" s="216"/>
      <c r="P194" s="216"/>
      <c r="Q194" s="216"/>
      <c r="R194" s="216"/>
      <c r="S194" s="216"/>
      <c r="T194" s="217"/>
      <c r="AT194" s="218" t="s">
        <v>162</v>
      </c>
      <c r="AU194" s="218" t="s">
        <v>86</v>
      </c>
      <c r="AV194" s="13" t="s">
        <v>86</v>
      </c>
      <c r="AW194" s="13" t="s">
        <v>37</v>
      </c>
      <c r="AX194" s="13" t="s">
        <v>76</v>
      </c>
      <c r="AY194" s="218" t="s">
        <v>143</v>
      </c>
    </row>
    <row r="195" spans="2:51" s="13" customFormat="1">
      <c r="B195" s="208"/>
      <c r="C195" s="209"/>
      <c r="D195" s="203" t="s">
        <v>162</v>
      </c>
      <c r="E195" s="210" t="s">
        <v>19</v>
      </c>
      <c r="F195" s="211" t="s">
        <v>271</v>
      </c>
      <c r="G195" s="209"/>
      <c r="H195" s="212">
        <v>26.350999999999999</v>
      </c>
      <c r="I195" s="213"/>
      <c r="J195" s="209"/>
      <c r="K195" s="209"/>
      <c r="L195" s="214"/>
      <c r="M195" s="215"/>
      <c r="N195" s="216"/>
      <c r="O195" s="216"/>
      <c r="P195" s="216"/>
      <c r="Q195" s="216"/>
      <c r="R195" s="216"/>
      <c r="S195" s="216"/>
      <c r="T195" s="217"/>
      <c r="AT195" s="218" t="s">
        <v>162</v>
      </c>
      <c r="AU195" s="218" t="s">
        <v>86</v>
      </c>
      <c r="AV195" s="13" t="s">
        <v>86</v>
      </c>
      <c r="AW195" s="13" t="s">
        <v>37</v>
      </c>
      <c r="AX195" s="13" t="s">
        <v>76</v>
      </c>
      <c r="AY195" s="218" t="s">
        <v>143</v>
      </c>
    </row>
    <row r="196" spans="2:51" s="13" customFormat="1">
      <c r="B196" s="208"/>
      <c r="C196" s="209"/>
      <c r="D196" s="203" t="s">
        <v>162</v>
      </c>
      <c r="E196" s="210" t="s">
        <v>19</v>
      </c>
      <c r="F196" s="211" t="s">
        <v>272</v>
      </c>
      <c r="G196" s="209"/>
      <c r="H196" s="212">
        <v>42.987000000000002</v>
      </c>
      <c r="I196" s="213"/>
      <c r="J196" s="209"/>
      <c r="K196" s="209"/>
      <c r="L196" s="214"/>
      <c r="M196" s="215"/>
      <c r="N196" s="216"/>
      <c r="O196" s="216"/>
      <c r="P196" s="216"/>
      <c r="Q196" s="216"/>
      <c r="R196" s="216"/>
      <c r="S196" s="216"/>
      <c r="T196" s="217"/>
      <c r="AT196" s="218" t="s">
        <v>162</v>
      </c>
      <c r="AU196" s="218" t="s">
        <v>86</v>
      </c>
      <c r="AV196" s="13" t="s">
        <v>86</v>
      </c>
      <c r="AW196" s="13" t="s">
        <v>37</v>
      </c>
      <c r="AX196" s="13" t="s">
        <v>76</v>
      </c>
      <c r="AY196" s="218" t="s">
        <v>143</v>
      </c>
    </row>
    <row r="197" spans="2:51" s="13" customFormat="1">
      <c r="B197" s="208"/>
      <c r="C197" s="209"/>
      <c r="D197" s="203" t="s">
        <v>162</v>
      </c>
      <c r="E197" s="210" t="s">
        <v>19</v>
      </c>
      <c r="F197" s="211" t="s">
        <v>273</v>
      </c>
      <c r="G197" s="209"/>
      <c r="H197" s="212">
        <v>-10.468999999999999</v>
      </c>
      <c r="I197" s="213"/>
      <c r="J197" s="209"/>
      <c r="K197" s="209"/>
      <c r="L197" s="214"/>
      <c r="M197" s="215"/>
      <c r="N197" s="216"/>
      <c r="O197" s="216"/>
      <c r="P197" s="216"/>
      <c r="Q197" s="216"/>
      <c r="R197" s="216"/>
      <c r="S197" s="216"/>
      <c r="T197" s="217"/>
      <c r="AT197" s="218" t="s">
        <v>162</v>
      </c>
      <c r="AU197" s="218" t="s">
        <v>86</v>
      </c>
      <c r="AV197" s="13" t="s">
        <v>86</v>
      </c>
      <c r="AW197" s="13" t="s">
        <v>37</v>
      </c>
      <c r="AX197" s="13" t="s">
        <v>76</v>
      </c>
      <c r="AY197" s="218" t="s">
        <v>143</v>
      </c>
    </row>
    <row r="198" spans="2:51" s="13" customFormat="1">
      <c r="B198" s="208"/>
      <c r="C198" s="209"/>
      <c r="D198" s="203" t="s">
        <v>162</v>
      </c>
      <c r="E198" s="210" t="s">
        <v>19</v>
      </c>
      <c r="F198" s="211" t="s">
        <v>274</v>
      </c>
      <c r="G198" s="209"/>
      <c r="H198" s="212">
        <v>16.352</v>
      </c>
      <c r="I198" s="213"/>
      <c r="J198" s="209"/>
      <c r="K198" s="209"/>
      <c r="L198" s="214"/>
      <c r="M198" s="215"/>
      <c r="N198" s="216"/>
      <c r="O198" s="216"/>
      <c r="P198" s="216"/>
      <c r="Q198" s="216"/>
      <c r="R198" s="216"/>
      <c r="S198" s="216"/>
      <c r="T198" s="217"/>
      <c r="AT198" s="218" t="s">
        <v>162</v>
      </c>
      <c r="AU198" s="218" t="s">
        <v>86</v>
      </c>
      <c r="AV198" s="13" t="s">
        <v>86</v>
      </c>
      <c r="AW198" s="13" t="s">
        <v>37</v>
      </c>
      <c r="AX198" s="13" t="s">
        <v>76</v>
      </c>
      <c r="AY198" s="218" t="s">
        <v>143</v>
      </c>
    </row>
    <row r="199" spans="2:51" s="13" customFormat="1">
      <c r="B199" s="208"/>
      <c r="C199" s="209"/>
      <c r="D199" s="203" t="s">
        <v>162</v>
      </c>
      <c r="E199" s="210" t="s">
        <v>19</v>
      </c>
      <c r="F199" s="211" t="s">
        <v>275</v>
      </c>
      <c r="G199" s="209"/>
      <c r="H199" s="212">
        <v>-3.0670000000000002</v>
      </c>
      <c r="I199" s="213"/>
      <c r="J199" s="209"/>
      <c r="K199" s="209"/>
      <c r="L199" s="214"/>
      <c r="M199" s="215"/>
      <c r="N199" s="216"/>
      <c r="O199" s="216"/>
      <c r="P199" s="216"/>
      <c r="Q199" s="216"/>
      <c r="R199" s="216"/>
      <c r="S199" s="216"/>
      <c r="T199" s="217"/>
      <c r="AT199" s="218" t="s">
        <v>162</v>
      </c>
      <c r="AU199" s="218" t="s">
        <v>86</v>
      </c>
      <c r="AV199" s="13" t="s">
        <v>86</v>
      </c>
      <c r="AW199" s="13" t="s">
        <v>37</v>
      </c>
      <c r="AX199" s="13" t="s">
        <v>76</v>
      </c>
      <c r="AY199" s="218" t="s">
        <v>143</v>
      </c>
    </row>
    <row r="200" spans="2:51" s="13" customFormat="1">
      <c r="B200" s="208"/>
      <c r="C200" s="209"/>
      <c r="D200" s="203" t="s">
        <v>162</v>
      </c>
      <c r="E200" s="210" t="s">
        <v>19</v>
      </c>
      <c r="F200" s="211" t="s">
        <v>276</v>
      </c>
      <c r="G200" s="209"/>
      <c r="H200" s="212">
        <v>-2.367</v>
      </c>
      <c r="I200" s="213"/>
      <c r="J200" s="209"/>
      <c r="K200" s="209"/>
      <c r="L200" s="214"/>
      <c r="M200" s="215"/>
      <c r="N200" s="216"/>
      <c r="O200" s="216"/>
      <c r="P200" s="216"/>
      <c r="Q200" s="216"/>
      <c r="R200" s="216"/>
      <c r="S200" s="216"/>
      <c r="T200" s="217"/>
      <c r="AT200" s="218" t="s">
        <v>162</v>
      </c>
      <c r="AU200" s="218" t="s">
        <v>86</v>
      </c>
      <c r="AV200" s="13" t="s">
        <v>86</v>
      </c>
      <c r="AW200" s="13" t="s">
        <v>37</v>
      </c>
      <c r="AX200" s="13" t="s">
        <v>76</v>
      </c>
      <c r="AY200" s="218" t="s">
        <v>143</v>
      </c>
    </row>
    <row r="201" spans="2:51" s="13" customFormat="1">
      <c r="B201" s="208"/>
      <c r="C201" s="209"/>
      <c r="D201" s="203" t="s">
        <v>162</v>
      </c>
      <c r="E201" s="210" t="s">
        <v>19</v>
      </c>
      <c r="F201" s="211" t="s">
        <v>277</v>
      </c>
      <c r="G201" s="209"/>
      <c r="H201" s="212">
        <v>-1.956</v>
      </c>
      <c r="I201" s="213"/>
      <c r="J201" s="209"/>
      <c r="K201" s="209"/>
      <c r="L201" s="214"/>
      <c r="M201" s="215"/>
      <c r="N201" s="216"/>
      <c r="O201" s="216"/>
      <c r="P201" s="216"/>
      <c r="Q201" s="216"/>
      <c r="R201" s="216"/>
      <c r="S201" s="216"/>
      <c r="T201" s="217"/>
      <c r="AT201" s="218" t="s">
        <v>162</v>
      </c>
      <c r="AU201" s="218" t="s">
        <v>86</v>
      </c>
      <c r="AV201" s="13" t="s">
        <v>86</v>
      </c>
      <c r="AW201" s="13" t="s">
        <v>37</v>
      </c>
      <c r="AX201" s="13" t="s">
        <v>76</v>
      </c>
      <c r="AY201" s="218" t="s">
        <v>143</v>
      </c>
    </row>
    <row r="202" spans="2:51" s="16" customFormat="1">
      <c r="B202" s="240"/>
      <c r="C202" s="241"/>
      <c r="D202" s="203" t="s">
        <v>162</v>
      </c>
      <c r="E202" s="242" t="s">
        <v>19</v>
      </c>
      <c r="F202" s="243" t="s">
        <v>189</v>
      </c>
      <c r="G202" s="241"/>
      <c r="H202" s="244">
        <v>162.82300000000001</v>
      </c>
      <c r="I202" s="245"/>
      <c r="J202" s="241"/>
      <c r="K202" s="241"/>
      <c r="L202" s="246"/>
      <c r="M202" s="247"/>
      <c r="N202" s="248"/>
      <c r="O202" s="248"/>
      <c r="P202" s="248"/>
      <c r="Q202" s="248"/>
      <c r="R202" s="248"/>
      <c r="S202" s="248"/>
      <c r="T202" s="249"/>
      <c r="AT202" s="250" t="s">
        <v>162</v>
      </c>
      <c r="AU202" s="250" t="s">
        <v>86</v>
      </c>
      <c r="AV202" s="16" t="s">
        <v>164</v>
      </c>
      <c r="AW202" s="16" t="s">
        <v>37</v>
      </c>
      <c r="AX202" s="16" t="s">
        <v>76</v>
      </c>
      <c r="AY202" s="250" t="s">
        <v>143</v>
      </c>
    </row>
    <row r="203" spans="2:51" s="15" customFormat="1">
      <c r="B203" s="230"/>
      <c r="C203" s="231"/>
      <c r="D203" s="203" t="s">
        <v>162</v>
      </c>
      <c r="E203" s="232" t="s">
        <v>19</v>
      </c>
      <c r="F203" s="233" t="s">
        <v>194</v>
      </c>
      <c r="G203" s="231"/>
      <c r="H203" s="232" t="s">
        <v>19</v>
      </c>
      <c r="I203" s="234"/>
      <c r="J203" s="231"/>
      <c r="K203" s="231"/>
      <c r="L203" s="235"/>
      <c r="M203" s="236"/>
      <c r="N203" s="237"/>
      <c r="O203" s="237"/>
      <c r="P203" s="237"/>
      <c r="Q203" s="237"/>
      <c r="R203" s="237"/>
      <c r="S203" s="237"/>
      <c r="T203" s="238"/>
      <c r="AT203" s="239" t="s">
        <v>162</v>
      </c>
      <c r="AU203" s="239" t="s">
        <v>86</v>
      </c>
      <c r="AV203" s="15" t="s">
        <v>84</v>
      </c>
      <c r="AW203" s="15" t="s">
        <v>37</v>
      </c>
      <c r="AX203" s="15" t="s">
        <v>76</v>
      </c>
      <c r="AY203" s="239" t="s">
        <v>143</v>
      </c>
    </row>
    <row r="204" spans="2:51" s="13" customFormat="1">
      <c r="B204" s="208"/>
      <c r="C204" s="209"/>
      <c r="D204" s="203" t="s">
        <v>162</v>
      </c>
      <c r="E204" s="210" t="s">
        <v>19</v>
      </c>
      <c r="F204" s="211" t="s">
        <v>278</v>
      </c>
      <c r="G204" s="209"/>
      <c r="H204" s="212">
        <v>5.8079999999999998</v>
      </c>
      <c r="I204" s="213"/>
      <c r="J204" s="209"/>
      <c r="K204" s="209"/>
      <c r="L204" s="214"/>
      <c r="M204" s="215"/>
      <c r="N204" s="216"/>
      <c r="O204" s="216"/>
      <c r="P204" s="216"/>
      <c r="Q204" s="216"/>
      <c r="R204" s="216"/>
      <c r="S204" s="216"/>
      <c r="T204" s="217"/>
      <c r="AT204" s="218" t="s">
        <v>162</v>
      </c>
      <c r="AU204" s="218" t="s">
        <v>86</v>
      </c>
      <c r="AV204" s="13" t="s">
        <v>86</v>
      </c>
      <c r="AW204" s="13" t="s">
        <v>37</v>
      </c>
      <c r="AX204" s="13" t="s">
        <v>76</v>
      </c>
      <c r="AY204" s="218" t="s">
        <v>143</v>
      </c>
    </row>
    <row r="205" spans="2:51" s="13" customFormat="1">
      <c r="B205" s="208"/>
      <c r="C205" s="209"/>
      <c r="D205" s="203" t="s">
        <v>162</v>
      </c>
      <c r="E205" s="210" t="s">
        <v>19</v>
      </c>
      <c r="F205" s="211" t="s">
        <v>279</v>
      </c>
      <c r="G205" s="209"/>
      <c r="H205" s="212">
        <v>4.2480000000000002</v>
      </c>
      <c r="I205" s="213"/>
      <c r="J205" s="209"/>
      <c r="K205" s="209"/>
      <c r="L205" s="214"/>
      <c r="M205" s="215"/>
      <c r="N205" s="216"/>
      <c r="O205" s="216"/>
      <c r="P205" s="216"/>
      <c r="Q205" s="216"/>
      <c r="R205" s="216"/>
      <c r="S205" s="216"/>
      <c r="T205" s="217"/>
      <c r="AT205" s="218" t="s">
        <v>162</v>
      </c>
      <c r="AU205" s="218" t="s">
        <v>86</v>
      </c>
      <c r="AV205" s="13" t="s">
        <v>86</v>
      </c>
      <c r="AW205" s="13" t="s">
        <v>37</v>
      </c>
      <c r="AX205" s="13" t="s">
        <v>76</v>
      </c>
      <c r="AY205" s="218" t="s">
        <v>143</v>
      </c>
    </row>
    <row r="206" spans="2:51" s="13" customFormat="1">
      <c r="B206" s="208"/>
      <c r="C206" s="209"/>
      <c r="D206" s="203" t="s">
        <v>162</v>
      </c>
      <c r="E206" s="210" t="s">
        <v>19</v>
      </c>
      <c r="F206" s="211" t="s">
        <v>280</v>
      </c>
      <c r="G206" s="209"/>
      <c r="H206" s="212">
        <v>7.6269999999999998</v>
      </c>
      <c r="I206" s="213"/>
      <c r="J206" s="209"/>
      <c r="K206" s="209"/>
      <c r="L206" s="214"/>
      <c r="M206" s="215"/>
      <c r="N206" s="216"/>
      <c r="O206" s="216"/>
      <c r="P206" s="216"/>
      <c r="Q206" s="216"/>
      <c r="R206" s="216"/>
      <c r="S206" s="216"/>
      <c r="T206" s="217"/>
      <c r="AT206" s="218" t="s">
        <v>162</v>
      </c>
      <c r="AU206" s="218" t="s">
        <v>86</v>
      </c>
      <c r="AV206" s="13" t="s">
        <v>86</v>
      </c>
      <c r="AW206" s="13" t="s">
        <v>37</v>
      </c>
      <c r="AX206" s="13" t="s">
        <v>76</v>
      </c>
      <c r="AY206" s="218" t="s">
        <v>143</v>
      </c>
    </row>
    <row r="207" spans="2:51" s="13" customFormat="1">
      <c r="B207" s="208"/>
      <c r="C207" s="209"/>
      <c r="D207" s="203" t="s">
        <v>162</v>
      </c>
      <c r="E207" s="210" t="s">
        <v>19</v>
      </c>
      <c r="F207" s="211" t="s">
        <v>281</v>
      </c>
      <c r="G207" s="209"/>
      <c r="H207" s="212">
        <v>-0.72799999999999998</v>
      </c>
      <c r="I207" s="213"/>
      <c r="J207" s="209"/>
      <c r="K207" s="209"/>
      <c r="L207" s="214"/>
      <c r="M207" s="215"/>
      <c r="N207" s="216"/>
      <c r="O207" s="216"/>
      <c r="P207" s="216"/>
      <c r="Q207" s="216"/>
      <c r="R207" s="216"/>
      <c r="S207" s="216"/>
      <c r="T207" s="217"/>
      <c r="AT207" s="218" t="s">
        <v>162</v>
      </c>
      <c r="AU207" s="218" t="s">
        <v>86</v>
      </c>
      <c r="AV207" s="13" t="s">
        <v>86</v>
      </c>
      <c r="AW207" s="13" t="s">
        <v>37</v>
      </c>
      <c r="AX207" s="13" t="s">
        <v>76</v>
      </c>
      <c r="AY207" s="218" t="s">
        <v>143</v>
      </c>
    </row>
    <row r="208" spans="2:51" s="13" customFormat="1">
      <c r="B208" s="208"/>
      <c r="C208" s="209"/>
      <c r="D208" s="203" t="s">
        <v>162</v>
      </c>
      <c r="E208" s="210" t="s">
        <v>19</v>
      </c>
      <c r="F208" s="211" t="s">
        <v>282</v>
      </c>
      <c r="G208" s="209"/>
      <c r="H208" s="212">
        <v>20.219000000000001</v>
      </c>
      <c r="I208" s="213"/>
      <c r="J208" s="209"/>
      <c r="K208" s="209"/>
      <c r="L208" s="214"/>
      <c r="M208" s="215"/>
      <c r="N208" s="216"/>
      <c r="O208" s="216"/>
      <c r="P208" s="216"/>
      <c r="Q208" s="216"/>
      <c r="R208" s="216"/>
      <c r="S208" s="216"/>
      <c r="T208" s="217"/>
      <c r="AT208" s="218" t="s">
        <v>162</v>
      </c>
      <c r="AU208" s="218" t="s">
        <v>86</v>
      </c>
      <c r="AV208" s="13" t="s">
        <v>86</v>
      </c>
      <c r="AW208" s="13" t="s">
        <v>37</v>
      </c>
      <c r="AX208" s="13" t="s">
        <v>76</v>
      </c>
      <c r="AY208" s="218" t="s">
        <v>143</v>
      </c>
    </row>
    <row r="209" spans="1:65" s="13" customFormat="1">
      <c r="B209" s="208"/>
      <c r="C209" s="209"/>
      <c r="D209" s="203" t="s">
        <v>162</v>
      </c>
      <c r="E209" s="210" t="s">
        <v>19</v>
      </c>
      <c r="F209" s="211" t="s">
        <v>283</v>
      </c>
      <c r="G209" s="209"/>
      <c r="H209" s="212">
        <v>-0.39600000000000002</v>
      </c>
      <c r="I209" s="213"/>
      <c r="J209" s="209"/>
      <c r="K209" s="209"/>
      <c r="L209" s="214"/>
      <c r="M209" s="215"/>
      <c r="N209" s="216"/>
      <c r="O209" s="216"/>
      <c r="P209" s="216"/>
      <c r="Q209" s="216"/>
      <c r="R209" s="216"/>
      <c r="S209" s="216"/>
      <c r="T209" s="217"/>
      <c r="AT209" s="218" t="s">
        <v>162</v>
      </c>
      <c r="AU209" s="218" t="s">
        <v>86</v>
      </c>
      <c r="AV209" s="13" t="s">
        <v>86</v>
      </c>
      <c r="AW209" s="13" t="s">
        <v>37</v>
      </c>
      <c r="AX209" s="13" t="s">
        <v>76</v>
      </c>
      <c r="AY209" s="218" t="s">
        <v>143</v>
      </c>
    </row>
    <row r="210" spans="1:65" s="13" customFormat="1">
      <c r="B210" s="208"/>
      <c r="C210" s="209"/>
      <c r="D210" s="203" t="s">
        <v>162</v>
      </c>
      <c r="E210" s="210" t="s">
        <v>19</v>
      </c>
      <c r="F210" s="211" t="s">
        <v>284</v>
      </c>
      <c r="G210" s="209"/>
      <c r="H210" s="212">
        <v>13.365</v>
      </c>
      <c r="I210" s="213"/>
      <c r="J210" s="209"/>
      <c r="K210" s="209"/>
      <c r="L210" s="214"/>
      <c r="M210" s="215"/>
      <c r="N210" s="216"/>
      <c r="O210" s="216"/>
      <c r="P210" s="216"/>
      <c r="Q210" s="216"/>
      <c r="R210" s="216"/>
      <c r="S210" s="216"/>
      <c r="T210" s="217"/>
      <c r="AT210" s="218" t="s">
        <v>162</v>
      </c>
      <c r="AU210" s="218" t="s">
        <v>86</v>
      </c>
      <c r="AV210" s="13" t="s">
        <v>86</v>
      </c>
      <c r="AW210" s="13" t="s">
        <v>37</v>
      </c>
      <c r="AX210" s="13" t="s">
        <v>76</v>
      </c>
      <c r="AY210" s="218" t="s">
        <v>143</v>
      </c>
    </row>
    <row r="211" spans="1:65" s="13" customFormat="1">
      <c r="B211" s="208"/>
      <c r="C211" s="209"/>
      <c r="D211" s="203" t="s">
        <v>162</v>
      </c>
      <c r="E211" s="210" t="s">
        <v>19</v>
      </c>
      <c r="F211" s="211" t="s">
        <v>285</v>
      </c>
      <c r="G211" s="209"/>
      <c r="H211" s="212">
        <v>9.6720000000000006</v>
      </c>
      <c r="I211" s="213"/>
      <c r="J211" s="209"/>
      <c r="K211" s="209"/>
      <c r="L211" s="214"/>
      <c r="M211" s="215"/>
      <c r="N211" s="216"/>
      <c r="O211" s="216"/>
      <c r="P211" s="216"/>
      <c r="Q211" s="216"/>
      <c r="R211" s="216"/>
      <c r="S211" s="216"/>
      <c r="T211" s="217"/>
      <c r="AT211" s="218" t="s">
        <v>162</v>
      </c>
      <c r="AU211" s="218" t="s">
        <v>86</v>
      </c>
      <c r="AV211" s="13" t="s">
        <v>86</v>
      </c>
      <c r="AW211" s="13" t="s">
        <v>37</v>
      </c>
      <c r="AX211" s="13" t="s">
        <v>76</v>
      </c>
      <c r="AY211" s="218" t="s">
        <v>143</v>
      </c>
    </row>
    <row r="212" spans="1:65" s="13" customFormat="1">
      <c r="B212" s="208"/>
      <c r="C212" s="209"/>
      <c r="D212" s="203" t="s">
        <v>162</v>
      </c>
      <c r="E212" s="210" t="s">
        <v>19</v>
      </c>
      <c r="F212" s="211" t="s">
        <v>286</v>
      </c>
      <c r="G212" s="209"/>
      <c r="H212" s="212">
        <v>-0.70399999999999996</v>
      </c>
      <c r="I212" s="213"/>
      <c r="J212" s="209"/>
      <c r="K212" s="209"/>
      <c r="L212" s="214"/>
      <c r="M212" s="215"/>
      <c r="N212" s="216"/>
      <c r="O212" s="216"/>
      <c r="P212" s="216"/>
      <c r="Q212" s="216"/>
      <c r="R212" s="216"/>
      <c r="S212" s="216"/>
      <c r="T212" s="217"/>
      <c r="AT212" s="218" t="s">
        <v>162</v>
      </c>
      <c r="AU212" s="218" t="s">
        <v>86</v>
      </c>
      <c r="AV212" s="13" t="s">
        <v>86</v>
      </c>
      <c r="AW212" s="13" t="s">
        <v>37</v>
      </c>
      <c r="AX212" s="13" t="s">
        <v>76</v>
      </c>
      <c r="AY212" s="218" t="s">
        <v>143</v>
      </c>
    </row>
    <row r="213" spans="1:65" s="16" customFormat="1">
      <c r="B213" s="240"/>
      <c r="C213" s="241"/>
      <c r="D213" s="203" t="s">
        <v>162</v>
      </c>
      <c r="E213" s="242" t="s">
        <v>19</v>
      </c>
      <c r="F213" s="243" t="s">
        <v>189</v>
      </c>
      <c r="G213" s="241"/>
      <c r="H213" s="244">
        <v>59.110999999999997</v>
      </c>
      <c r="I213" s="245"/>
      <c r="J213" s="241"/>
      <c r="K213" s="241"/>
      <c r="L213" s="246"/>
      <c r="M213" s="247"/>
      <c r="N213" s="248"/>
      <c r="O213" s="248"/>
      <c r="P213" s="248"/>
      <c r="Q213" s="248"/>
      <c r="R213" s="248"/>
      <c r="S213" s="248"/>
      <c r="T213" s="249"/>
      <c r="AT213" s="250" t="s">
        <v>162</v>
      </c>
      <c r="AU213" s="250" t="s">
        <v>86</v>
      </c>
      <c r="AV213" s="16" t="s">
        <v>164</v>
      </c>
      <c r="AW213" s="16" t="s">
        <v>37</v>
      </c>
      <c r="AX213" s="16" t="s">
        <v>76</v>
      </c>
      <c r="AY213" s="250" t="s">
        <v>143</v>
      </c>
    </row>
    <row r="214" spans="1:65" s="14" customFormat="1">
      <c r="B214" s="219"/>
      <c r="C214" s="220"/>
      <c r="D214" s="203" t="s">
        <v>162</v>
      </c>
      <c r="E214" s="221" t="s">
        <v>102</v>
      </c>
      <c r="F214" s="222" t="s">
        <v>172</v>
      </c>
      <c r="G214" s="220"/>
      <c r="H214" s="223">
        <v>221.934</v>
      </c>
      <c r="I214" s="224"/>
      <c r="J214" s="220"/>
      <c r="K214" s="220"/>
      <c r="L214" s="225"/>
      <c r="M214" s="226"/>
      <c r="N214" s="227"/>
      <c r="O214" s="227"/>
      <c r="P214" s="227"/>
      <c r="Q214" s="227"/>
      <c r="R214" s="227"/>
      <c r="S214" s="227"/>
      <c r="T214" s="228"/>
      <c r="AT214" s="229" t="s">
        <v>162</v>
      </c>
      <c r="AU214" s="229" t="s">
        <v>86</v>
      </c>
      <c r="AV214" s="14" t="s">
        <v>149</v>
      </c>
      <c r="AW214" s="14" t="s">
        <v>37</v>
      </c>
      <c r="AX214" s="14" t="s">
        <v>84</v>
      </c>
      <c r="AY214" s="229" t="s">
        <v>143</v>
      </c>
    </row>
    <row r="215" spans="1:65" s="2" customFormat="1" ht="16.5" customHeight="1">
      <c r="A215" s="36"/>
      <c r="B215" s="37"/>
      <c r="C215" s="251" t="s">
        <v>287</v>
      </c>
      <c r="D215" s="251" t="s">
        <v>288</v>
      </c>
      <c r="E215" s="252" t="s">
        <v>289</v>
      </c>
      <c r="F215" s="253" t="s">
        <v>290</v>
      </c>
      <c r="G215" s="254" t="s">
        <v>291</v>
      </c>
      <c r="H215" s="255">
        <v>419.45499999999998</v>
      </c>
      <c r="I215" s="256"/>
      <c r="J215" s="257">
        <f>ROUND(I215*H215,2)</f>
        <v>0</v>
      </c>
      <c r="K215" s="253" t="s">
        <v>157</v>
      </c>
      <c r="L215" s="258"/>
      <c r="M215" s="259" t="s">
        <v>19</v>
      </c>
      <c r="N215" s="260" t="s">
        <v>47</v>
      </c>
      <c r="O215" s="66"/>
      <c r="P215" s="199">
        <f>O215*H215</f>
        <v>0</v>
      </c>
      <c r="Q215" s="199">
        <v>0</v>
      </c>
      <c r="R215" s="199">
        <f>Q215*H215</f>
        <v>0</v>
      </c>
      <c r="S215" s="199">
        <v>0</v>
      </c>
      <c r="T215" s="200">
        <f>S215*H215</f>
        <v>0</v>
      </c>
      <c r="U215" s="36"/>
      <c r="V215" s="36"/>
      <c r="W215" s="36"/>
      <c r="X215" s="36"/>
      <c r="Y215" s="36"/>
      <c r="Z215" s="36"/>
      <c r="AA215" s="36"/>
      <c r="AB215" s="36"/>
      <c r="AC215" s="36"/>
      <c r="AD215" s="36"/>
      <c r="AE215" s="36"/>
      <c r="AR215" s="201" t="s">
        <v>220</v>
      </c>
      <c r="AT215" s="201" t="s">
        <v>288</v>
      </c>
      <c r="AU215" s="201" t="s">
        <v>86</v>
      </c>
      <c r="AY215" s="19" t="s">
        <v>143</v>
      </c>
      <c r="BE215" s="202">
        <f>IF(N215="základní",J215,0)</f>
        <v>0</v>
      </c>
      <c r="BF215" s="202">
        <f>IF(N215="snížená",J215,0)</f>
        <v>0</v>
      </c>
      <c r="BG215" s="202">
        <f>IF(N215="zákl. přenesená",J215,0)</f>
        <v>0</v>
      </c>
      <c r="BH215" s="202">
        <f>IF(N215="sníž. přenesená",J215,0)</f>
        <v>0</v>
      </c>
      <c r="BI215" s="202">
        <f>IF(N215="nulová",J215,0)</f>
        <v>0</v>
      </c>
      <c r="BJ215" s="19" t="s">
        <v>84</v>
      </c>
      <c r="BK215" s="202">
        <f>ROUND(I215*H215,2)</f>
        <v>0</v>
      </c>
      <c r="BL215" s="19" t="s">
        <v>149</v>
      </c>
      <c r="BM215" s="201" t="s">
        <v>292</v>
      </c>
    </row>
    <row r="216" spans="1:65" s="2" customFormat="1">
      <c r="A216" s="36"/>
      <c r="B216" s="37"/>
      <c r="C216" s="38"/>
      <c r="D216" s="203" t="s">
        <v>151</v>
      </c>
      <c r="E216" s="38"/>
      <c r="F216" s="204" t="s">
        <v>290</v>
      </c>
      <c r="G216" s="38"/>
      <c r="H216" s="38"/>
      <c r="I216" s="111"/>
      <c r="J216" s="38"/>
      <c r="K216" s="38"/>
      <c r="L216" s="41"/>
      <c r="M216" s="205"/>
      <c r="N216" s="206"/>
      <c r="O216" s="66"/>
      <c r="P216" s="66"/>
      <c r="Q216" s="66"/>
      <c r="R216" s="66"/>
      <c r="S216" s="66"/>
      <c r="T216" s="67"/>
      <c r="U216" s="36"/>
      <c r="V216" s="36"/>
      <c r="W216" s="36"/>
      <c r="X216" s="36"/>
      <c r="Y216" s="36"/>
      <c r="Z216" s="36"/>
      <c r="AA216" s="36"/>
      <c r="AB216" s="36"/>
      <c r="AC216" s="36"/>
      <c r="AD216" s="36"/>
      <c r="AE216" s="36"/>
      <c r="AT216" s="19" t="s">
        <v>151</v>
      </c>
      <c r="AU216" s="19" t="s">
        <v>86</v>
      </c>
    </row>
    <row r="217" spans="1:65" s="2" customFormat="1" ht="29.25">
      <c r="A217" s="36"/>
      <c r="B217" s="37"/>
      <c r="C217" s="38"/>
      <c r="D217" s="203" t="s">
        <v>153</v>
      </c>
      <c r="E217" s="38"/>
      <c r="F217" s="207" t="s">
        <v>293</v>
      </c>
      <c r="G217" s="38"/>
      <c r="H217" s="38"/>
      <c r="I217" s="111"/>
      <c r="J217" s="38"/>
      <c r="K217" s="38"/>
      <c r="L217" s="41"/>
      <c r="M217" s="205"/>
      <c r="N217" s="206"/>
      <c r="O217" s="66"/>
      <c r="P217" s="66"/>
      <c r="Q217" s="66"/>
      <c r="R217" s="66"/>
      <c r="S217" s="66"/>
      <c r="T217" s="67"/>
      <c r="U217" s="36"/>
      <c r="V217" s="36"/>
      <c r="W217" s="36"/>
      <c r="X217" s="36"/>
      <c r="Y217" s="36"/>
      <c r="Z217" s="36"/>
      <c r="AA217" s="36"/>
      <c r="AB217" s="36"/>
      <c r="AC217" s="36"/>
      <c r="AD217" s="36"/>
      <c r="AE217" s="36"/>
      <c r="AT217" s="19" t="s">
        <v>153</v>
      </c>
      <c r="AU217" s="19" t="s">
        <v>86</v>
      </c>
    </row>
    <row r="218" spans="1:65" s="13" customFormat="1">
      <c r="B218" s="208"/>
      <c r="C218" s="209"/>
      <c r="D218" s="203" t="s">
        <v>162</v>
      </c>
      <c r="E218" s="210" t="s">
        <v>19</v>
      </c>
      <c r="F218" s="211" t="s">
        <v>294</v>
      </c>
      <c r="G218" s="209"/>
      <c r="H218" s="212">
        <v>419.45499999999998</v>
      </c>
      <c r="I218" s="213"/>
      <c r="J218" s="209"/>
      <c r="K218" s="209"/>
      <c r="L218" s="214"/>
      <c r="M218" s="215"/>
      <c r="N218" s="216"/>
      <c r="O218" s="216"/>
      <c r="P218" s="216"/>
      <c r="Q218" s="216"/>
      <c r="R218" s="216"/>
      <c r="S218" s="216"/>
      <c r="T218" s="217"/>
      <c r="AT218" s="218" t="s">
        <v>162</v>
      </c>
      <c r="AU218" s="218" t="s">
        <v>86</v>
      </c>
      <c r="AV218" s="13" t="s">
        <v>86</v>
      </c>
      <c r="AW218" s="13" t="s">
        <v>37</v>
      </c>
      <c r="AX218" s="13" t="s">
        <v>84</v>
      </c>
      <c r="AY218" s="218" t="s">
        <v>143</v>
      </c>
    </row>
    <row r="219" spans="1:65" s="2" customFormat="1" ht="16.5" customHeight="1">
      <c r="A219" s="36"/>
      <c r="B219" s="37"/>
      <c r="C219" s="190" t="s">
        <v>295</v>
      </c>
      <c r="D219" s="190" t="s">
        <v>145</v>
      </c>
      <c r="E219" s="191" t="s">
        <v>296</v>
      </c>
      <c r="F219" s="192" t="s">
        <v>297</v>
      </c>
      <c r="G219" s="193" t="s">
        <v>92</v>
      </c>
      <c r="H219" s="194">
        <v>70.786000000000001</v>
      </c>
      <c r="I219" s="195"/>
      <c r="J219" s="196">
        <f>ROUND(I219*H219,2)</f>
        <v>0</v>
      </c>
      <c r="K219" s="192" t="s">
        <v>157</v>
      </c>
      <c r="L219" s="41"/>
      <c r="M219" s="197" t="s">
        <v>19</v>
      </c>
      <c r="N219" s="198" t="s">
        <v>47</v>
      </c>
      <c r="O219" s="66"/>
      <c r="P219" s="199">
        <f>O219*H219</f>
        <v>0</v>
      </c>
      <c r="Q219" s="199">
        <v>0</v>
      </c>
      <c r="R219" s="199">
        <f>Q219*H219</f>
        <v>0</v>
      </c>
      <c r="S219" s="199">
        <v>0</v>
      </c>
      <c r="T219" s="200">
        <f>S219*H219</f>
        <v>0</v>
      </c>
      <c r="U219" s="36"/>
      <c r="V219" s="36"/>
      <c r="W219" s="36"/>
      <c r="X219" s="36"/>
      <c r="Y219" s="36"/>
      <c r="Z219" s="36"/>
      <c r="AA219" s="36"/>
      <c r="AB219" s="36"/>
      <c r="AC219" s="36"/>
      <c r="AD219" s="36"/>
      <c r="AE219" s="36"/>
      <c r="AR219" s="201" t="s">
        <v>149</v>
      </c>
      <c r="AT219" s="201" t="s">
        <v>145</v>
      </c>
      <c r="AU219" s="201" t="s">
        <v>86</v>
      </c>
      <c r="AY219" s="19" t="s">
        <v>143</v>
      </c>
      <c r="BE219" s="202">
        <f>IF(N219="základní",J219,0)</f>
        <v>0</v>
      </c>
      <c r="BF219" s="202">
        <f>IF(N219="snížená",J219,0)</f>
        <v>0</v>
      </c>
      <c r="BG219" s="202">
        <f>IF(N219="zákl. přenesená",J219,0)</f>
        <v>0</v>
      </c>
      <c r="BH219" s="202">
        <f>IF(N219="sníž. přenesená",J219,0)</f>
        <v>0</v>
      </c>
      <c r="BI219" s="202">
        <f>IF(N219="nulová",J219,0)</f>
        <v>0</v>
      </c>
      <c r="BJ219" s="19" t="s">
        <v>84</v>
      </c>
      <c r="BK219" s="202">
        <f>ROUND(I219*H219,2)</f>
        <v>0</v>
      </c>
      <c r="BL219" s="19" t="s">
        <v>149</v>
      </c>
      <c r="BM219" s="201" t="s">
        <v>298</v>
      </c>
    </row>
    <row r="220" spans="1:65" s="2" customFormat="1" ht="19.5">
      <c r="A220" s="36"/>
      <c r="B220" s="37"/>
      <c r="C220" s="38"/>
      <c r="D220" s="203" t="s">
        <v>151</v>
      </c>
      <c r="E220" s="38"/>
      <c r="F220" s="204" t="s">
        <v>299</v>
      </c>
      <c r="G220" s="38"/>
      <c r="H220" s="38"/>
      <c r="I220" s="111"/>
      <c r="J220" s="38"/>
      <c r="K220" s="38"/>
      <c r="L220" s="41"/>
      <c r="M220" s="205"/>
      <c r="N220" s="206"/>
      <c r="O220" s="66"/>
      <c r="P220" s="66"/>
      <c r="Q220" s="66"/>
      <c r="R220" s="66"/>
      <c r="S220" s="66"/>
      <c r="T220" s="67"/>
      <c r="U220" s="36"/>
      <c r="V220" s="36"/>
      <c r="W220" s="36"/>
      <c r="X220" s="36"/>
      <c r="Y220" s="36"/>
      <c r="Z220" s="36"/>
      <c r="AA220" s="36"/>
      <c r="AB220" s="36"/>
      <c r="AC220" s="36"/>
      <c r="AD220" s="36"/>
      <c r="AE220" s="36"/>
      <c r="AT220" s="19" t="s">
        <v>151</v>
      </c>
      <c r="AU220" s="19" t="s">
        <v>86</v>
      </c>
    </row>
    <row r="221" spans="1:65" s="2" customFormat="1" ht="68.25">
      <c r="A221" s="36"/>
      <c r="B221" s="37"/>
      <c r="C221" s="38"/>
      <c r="D221" s="203" t="s">
        <v>160</v>
      </c>
      <c r="E221" s="38"/>
      <c r="F221" s="207" t="s">
        <v>300</v>
      </c>
      <c r="G221" s="38"/>
      <c r="H221" s="38"/>
      <c r="I221" s="111"/>
      <c r="J221" s="38"/>
      <c r="K221" s="38"/>
      <c r="L221" s="41"/>
      <c r="M221" s="205"/>
      <c r="N221" s="206"/>
      <c r="O221" s="66"/>
      <c r="P221" s="66"/>
      <c r="Q221" s="66"/>
      <c r="R221" s="66"/>
      <c r="S221" s="66"/>
      <c r="T221" s="67"/>
      <c r="U221" s="36"/>
      <c r="V221" s="36"/>
      <c r="W221" s="36"/>
      <c r="X221" s="36"/>
      <c r="Y221" s="36"/>
      <c r="Z221" s="36"/>
      <c r="AA221" s="36"/>
      <c r="AB221" s="36"/>
      <c r="AC221" s="36"/>
      <c r="AD221" s="36"/>
      <c r="AE221" s="36"/>
      <c r="AT221" s="19" t="s">
        <v>160</v>
      </c>
      <c r="AU221" s="19" t="s">
        <v>86</v>
      </c>
    </row>
    <row r="222" spans="1:65" s="2" customFormat="1" ht="19.5">
      <c r="A222" s="36"/>
      <c r="B222" s="37"/>
      <c r="C222" s="38"/>
      <c r="D222" s="203" t="s">
        <v>153</v>
      </c>
      <c r="E222" s="38"/>
      <c r="F222" s="207" t="s">
        <v>301</v>
      </c>
      <c r="G222" s="38"/>
      <c r="H222" s="38"/>
      <c r="I222" s="111"/>
      <c r="J222" s="38"/>
      <c r="K222" s="38"/>
      <c r="L222" s="41"/>
      <c r="M222" s="205"/>
      <c r="N222" s="206"/>
      <c r="O222" s="66"/>
      <c r="P222" s="66"/>
      <c r="Q222" s="66"/>
      <c r="R222" s="66"/>
      <c r="S222" s="66"/>
      <c r="T222" s="67"/>
      <c r="U222" s="36"/>
      <c r="V222" s="36"/>
      <c r="W222" s="36"/>
      <c r="X222" s="36"/>
      <c r="Y222" s="36"/>
      <c r="Z222" s="36"/>
      <c r="AA222" s="36"/>
      <c r="AB222" s="36"/>
      <c r="AC222" s="36"/>
      <c r="AD222" s="36"/>
      <c r="AE222" s="36"/>
      <c r="AT222" s="19" t="s">
        <v>153</v>
      </c>
      <c r="AU222" s="19" t="s">
        <v>86</v>
      </c>
    </row>
    <row r="223" spans="1:65" s="15" customFormat="1">
      <c r="B223" s="230"/>
      <c r="C223" s="231"/>
      <c r="D223" s="203" t="s">
        <v>162</v>
      </c>
      <c r="E223" s="232" t="s">
        <v>19</v>
      </c>
      <c r="F223" s="233" t="s">
        <v>179</v>
      </c>
      <c r="G223" s="231"/>
      <c r="H223" s="232" t="s">
        <v>19</v>
      </c>
      <c r="I223" s="234"/>
      <c r="J223" s="231"/>
      <c r="K223" s="231"/>
      <c r="L223" s="235"/>
      <c r="M223" s="236"/>
      <c r="N223" s="237"/>
      <c r="O223" s="237"/>
      <c r="P223" s="237"/>
      <c r="Q223" s="237"/>
      <c r="R223" s="237"/>
      <c r="S223" s="237"/>
      <c r="T223" s="238"/>
      <c r="AT223" s="239" t="s">
        <v>162</v>
      </c>
      <c r="AU223" s="239" t="s">
        <v>86</v>
      </c>
      <c r="AV223" s="15" t="s">
        <v>84</v>
      </c>
      <c r="AW223" s="15" t="s">
        <v>37</v>
      </c>
      <c r="AX223" s="15" t="s">
        <v>76</v>
      </c>
      <c r="AY223" s="239" t="s">
        <v>143</v>
      </c>
    </row>
    <row r="224" spans="1:65" s="15" customFormat="1">
      <c r="B224" s="230"/>
      <c r="C224" s="231"/>
      <c r="D224" s="203" t="s">
        <v>162</v>
      </c>
      <c r="E224" s="232" t="s">
        <v>19</v>
      </c>
      <c r="F224" s="233" t="s">
        <v>302</v>
      </c>
      <c r="G224" s="231"/>
      <c r="H224" s="232" t="s">
        <v>19</v>
      </c>
      <c r="I224" s="234"/>
      <c r="J224" s="231"/>
      <c r="K224" s="231"/>
      <c r="L224" s="235"/>
      <c r="M224" s="236"/>
      <c r="N224" s="237"/>
      <c r="O224" s="237"/>
      <c r="P224" s="237"/>
      <c r="Q224" s="237"/>
      <c r="R224" s="237"/>
      <c r="S224" s="237"/>
      <c r="T224" s="238"/>
      <c r="AT224" s="239" t="s">
        <v>162</v>
      </c>
      <c r="AU224" s="239" t="s">
        <v>86</v>
      </c>
      <c r="AV224" s="15" t="s">
        <v>84</v>
      </c>
      <c r="AW224" s="15" t="s">
        <v>37</v>
      </c>
      <c r="AX224" s="15" t="s">
        <v>76</v>
      </c>
      <c r="AY224" s="239" t="s">
        <v>143</v>
      </c>
    </row>
    <row r="225" spans="2:51" s="13" customFormat="1">
      <c r="B225" s="208"/>
      <c r="C225" s="209"/>
      <c r="D225" s="203" t="s">
        <v>162</v>
      </c>
      <c r="E225" s="210" t="s">
        <v>19</v>
      </c>
      <c r="F225" s="211" t="s">
        <v>303</v>
      </c>
      <c r="G225" s="209"/>
      <c r="H225" s="212">
        <v>5.5</v>
      </c>
      <c r="I225" s="213"/>
      <c r="J225" s="209"/>
      <c r="K225" s="209"/>
      <c r="L225" s="214"/>
      <c r="M225" s="215"/>
      <c r="N225" s="216"/>
      <c r="O225" s="216"/>
      <c r="P225" s="216"/>
      <c r="Q225" s="216"/>
      <c r="R225" s="216"/>
      <c r="S225" s="216"/>
      <c r="T225" s="217"/>
      <c r="AT225" s="218" t="s">
        <v>162</v>
      </c>
      <c r="AU225" s="218" t="s">
        <v>86</v>
      </c>
      <c r="AV225" s="13" t="s">
        <v>86</v>
      </c>
      <c r="AW225" s="13" t="s">
        <v>37</v>
      </c>
      <c r="AX225" s="13" t="s">
        <v>76</v>
      </c>
      <c r="AY225" s="218" t="s">
        <v>143</v>
      </c>
    </row>
    <row r="226" spans="2:51" s="13" customFormat="1">
      <c r="B226" s="208"/>
      <c r="C226" s="209"/>
      <c r="D226" s="203" t="s">
        <v>162</v>
      </c>
      <c r="E226" s="210" t="s">
        <v>19</v>
      </c>
      <c r="F226" s="211" t="s">
        <v>304</v>
      </c>
      <c r="G226" s="209"/>
      <c r="H226" s="212">
        <v>48.703000000000003</v>
      </c>
      <c r="I226" s="213"/>
      <c r="J226" s="209"/>
      <c r="K226" s="209"/>
      <c r="L226" s="214"/>
      <c r="M226" s="215"/>
      <c r="N226" s="216"/>
      <c r="O226" s="216"/>
      <c r="P226" s="216"/>
      <c r="Q226" s="216"/>
      <c r="R226" s="216"/>
      <c r="S226" s="216"/>
      <c r="T226" s="217"/>
      <c r="AT226" s="218" t="s">
        <v>162</v>
      </c>
      <c r="AU226" s="218" t="s">
        <v>86</v>
      </c>
      <c r="AV226" s="13" t="s">
        <v>86</v>
      </c>
      <c r="AW226" s="13" t="s">
        <v>37</v>
      </c>
      <c r="AX226" s="13" t="s">
        <v>76</v>
      </c>
      <c r="AY226" s="218" t="s">
        <v>143</v>
      </c>
    </row>
    <row r="227" spans="2:51" s="13" customFormat="1">
      <c r="B227" s="208"/>
      <c r="C227" s="209"/>
      <c r="D227" s="203" t="s">
        <v>162</v>
      </c>
      <c r="E227" s="210" t="s">
        <v>19</v>
      </c>
      <c r="F227" s="211" t="s">
        <v>305</v>
      </c>
      <c r="G227" s="209"/>
      <c r="H227" s="212">
        <v>-4.4420000000000002</v>
      </c>
      <c r="I227" s="213"/>
      <c r="J227" s="209"/>
      <c r="K227" s="209"/>
      <c r="L227" s="214"/>
      <c r="M227" s="215"/>
      <c r="N227" s="216"/>
      <c r="O227" s="216"/>
      <c r="P227" s="216"/>
      <c r="Q227" s="216"/>
      <c r="R227" s="216"/>
      <c r="S227" s="216"/>
      <c r="T227" s="217"/>
      <c r="AT227" s="218" t="s">
        <v>162</v>
      </c>
      <c r="AU227" s="218" t="s">
        <v>86</v>
      </c>
      <c r="AV227" s="13" t="s">
        <v>86</v>
      </c>
      <c r="AW227" s="13" t="s">
        <v>37</v>
      </c>
      <c r="AX227" s="13" t="s">
        <v>76</v>
      </c>
      <c r="AY227" s="218" t="s">
        <v>143</v>
      </c>
    </row>
    <row r="228" spans="2:51" s="16" customFormat="1">
      <c r="B228" s="240"/>
      <c r="C228" s="241"/>
      <c r="D228" s="203" t="s">
        <v>162</v>
      </c>
      <c r="E228" s="242" t="s">
        <v>19</v>
      </c>
      <c r="F228" s="243" t="s">
        <v>189</v>
      </c>
      <c r="G228" s="241"/>
      <c r="H228" s="244">
        <v>49.761000000000003</v>
      </c>
      <c r="I228" s="245"/>
      <c r="J228" s="241"/>
      <c r="K228" s="241"/>
      <c r="L228" s="246"/>
      <c r="M228" s="247"/>
      <c r="N228" s="248"/>
      <c r="O228" s="248"/>
      <c r="P228" s="248"/>
      <c r="Q228" s="248"/>
      <c r="R228" s="248"/>
      <c r="S228" s="248"/>
      <c r="T228" s="249"/>
      <c r="AT228" s="250" t="s">
        <v>162</v>
      </c>
      <c r="AU228" s="250" t="s">
        <v>86</v>
      </c>
      <c r="AV228" s="16" t="s">
        <v>164</v>
      </c>
      <c r="AW228" s="16" t="s">
        <v>37</v>
      </c>
      <c r="AX228" s="16" t="s">
        <v>76</v>
      </c>
      <c r="AY228" s="250" t="s">
        <v>143</v>
      </c>
    </row>
    <row r="229" spans="2:51" s="13" customFormat="1">
      <c r="B229" s="208"/>
      <c r="C229" s="209"/>
      <c r="D229" s="203" t="s">
        <v>162</v>
      </c>
      <c r="E229" s="210" t="s">
        <v>19</v>
      </c>
      <c r="F229" s="211" t="s">
        <v>306</v>
      </c>
      <c r="G229" s="209"/>
      <c r="H229" s="212">
        <v>4.5599999999999996</v>
      </c>
      <c r="I229" s="213"/>
      <c r="J229" s="209"/>
      <c r="K229" s="209"/>
      <c r="L229" s="214"/>
      <c r="M229" s="215"/>
      <c r="N229" s="216"/>
      <c r="O229" s="216"/>
      <c r="P229" s="216"/>
      <c r="Q229" s="216"/>
      <c r="R229" s="216"/>
      <c r="S229" s="216"/>
      <c r="T229" s="217"/>
      <c r="AT229" s="218" t="s">
        <v>162</v>
      </c>
      <c r="AU229" s="218" t="s">
        <v>86</v>
      </c>
      <c r="AV229" s="13" t="s">
        <v>86</v>
      </c>
      <c r="AW229" s="13" t="s">
        <v>37</v>
      </c>
      <c r="AX229" s="13" t="s">
        <v>76</v>
      </c>
      <c r="AY229" s="218" t="s">
        <v>143</v>
      </c>
    </row>
    <row r="230" spans="2:51" s="13" customFormat="1">
      <c r="B230" s="208"/>
      <c r="C230" s="209"/>
      <c r="D230" s="203" t="s">
        <v>162</v>
      </c>
      <c r="E230" s="210" t="s">
        <v>19</v>
      </c>
      <c r="F230" s="211" t="s">
        <v>307</v>
      </c>
      <c r="G230" s="209"/>
      <c r="H230" s="212">
        <v>-0.35799999999999998</v>
      </c>
      <c r="I230" s="213"/>
      <c r="J230" s="209"/>
      <c r="K230" s="209"/>
      <c r="L230" s="214"/>
      <c r="M230" s="215"/>
      <c r="N230" s="216"/>
      <c r="O230" s="216"/>
      <c r="P230" s="216"/>
      <c r="Q230" s="216"/>
      <c r="R230" s="216"/>
      <c r="S230" s="216"/>
      <c r="T230" s="217"/>
      <c r="AT230" s="218" t="s">
        <v>162</v>
      </c>
      <c r="AU230" s="218" t="s">
        <v>86</v>
      </c>
      <c r="AV230" s="13" t="s">
        <v>86</v>
      </c>
      <c r="AW230" s="13" t="s">
        <v>37</v>
      </c>
      <c r="AX230" s="13" t="s">
        <v>76</v>
      </c>
      <c r="AY230" s="218" t="s">
        <v>143</v>
      </c>
    </row>
    <row r="231" spans="2:51" s="16" customFormat="1">
      <c r="B231" s="240"/>
      <c r="C231" s="241"/>
      <c r="D231" s="203" t="s">
        <v>162</v>
      </c>
      <c r="E231" s="242" t="s">
        <v>19</v>
      </c>
      <c r="F231" s="243" t="s">
        <v>189</v>
      </c>
      <c r="G231" s="241"/>
      <c r="H231" s="244">
        <v>4.202</v>
      </c>
      <c r="I231" s="245"/>
      <c r="J231" s="241"/>
      <c r="K231" s="241"/>
      <c r="L231" s="246"/>
      <c r="M231" s="247"/>
      <c r="N231" s="248"/>
      <c r="O231" s="248"/>
      <c r="P231" s="248"/>
      <c r="Q231" s="248"/>
      <c r="R231" s="248"/>
      <c r="S231" s="248"/>
      <c r="T231" s="249"/>
      <c r="AT231" s="250" t="s">
        <v>162</v>
      </c>
      <c r="AU231" s="250" t="s">
        <v>86</v>
      </c>
      <c r="AV231" s="16" t="s">
        <v>164</v>
      </c>
      <c r="AW231" s="16" t="s">
        <v>37</v>
      </c>
      <c r="AX231" s="16" t="s">
        <v>76</v>
      </c>
      <c r="AY231" s="250" t="s">
        <v>143</v>
      </c>
    </row>
    <row r="232" spans="2:51" s="13" customFormat="1">
      <c r="B232" s="208"/>
      <c r="C232" s="209"/>
      <c r="D232" s="203" t="s">
        <v>162</v>
      </c>
      <c r="E232" s="210" t="s">
        <v>19</v>
      </c>
      <c r="F232" s="211" t="s">
        <v>308</v>
      </c>
      <c r="G232" s="209"/>
      <c r="H232" s="212">
        <v>2.2400000000000002</v>
      </c>
      <c r="I232" s="213"/>
      <c r="J232" s="209"/>
      <c r="K232" s="209"/>
      <c r="L232" s="214"/>
      <c r="M232" s="215"/>
      <c r="N232" s="216"/>
      <c r="O232" s="216"/>
      <c r="P232" s="216"/>
      <c r="Q232" s="216"/>
      <c r="R232" s="216"/>
      <c r="S232" s="216"/>
      <c r="T232" s="217"/>
      <c r="AT232" s="218" t="s">
        <v>162</v>
      </c>
      <c r="AU232" s="218" t="s">
        <v>86</v>
      </c>
      <c r="AV232" s="13" t="s">
        <v>86</v>
      </c>
      <c r="AW232" s="13" t="s">
        <v>37</v>
      </c>
      <c r="AX232" s="13" t="s">
        <v>76</v>
      </c>
      <c r="AY232" s="218" t="s">
        <v>143</v>
      </c>
    </row>
    <row r="233" spans="2:51" s="13" customFormat="1">
      <c r="B233" s="208"/>
      <c r="C233" s="209"/>
      <c r="D233" s="203" t="s">
        <v>162</v>
      </c>
      <c r="E233" s="210" t="s">
        <v>19</v>
      </c>
      <c r="F233" s="211" t="s">
        <v>309</v>
      </c>
      <c r="G233" s="209"/>
      <c r="H233" s="212">
        <v>-0.17599999999999999</v>
      </c>
      <c r="I233" s="213"/>
      <c r="J233" s="209"/>
      <c r="K233" s="209"/>
      <c r="L233" s="214"/>
      <c r="M233" s="215"/>
      <c r="N233" s="216"/>
      <c r="O233" s="216"/>
      <c r="P233" s="216"/>
      <c r="Q233" s="216"/>
      <c r="R233" s="216"/>
      <c r="S233" s="216"/>
      <c r="T233" s="217"/>
      <c r="AT233" s="218" t="s">
        <v>162</v>
      </c>
      <c r="AU233" s="218" t="s">
        <v>86</v>
      </c>
      <c r="AV233" s="13" t="s">
        <v>86</v>
      </c>
      <c r="AW233" s="13" t="s">
        <v>37</v>
      </c>
      <c r="AX233" s="13" t="s">
        <v>76</v>
      </c>
      <c r="AY233" s="218" t="s">
        <v>143</v>
      </c>
    </row>
    <row r="234" spans="2:51" s="16" customFormat="1">
      <c r="B234" s="240"/>
      <c r="C234" s="241"/>
      <c r="D234" s="203" t="s">
        <v>162</v>
      </c>
      <c r="E234" s="242" t="s">
        <v>19</v>
      </c>
      <c r="F234" s="243" t="s">
        <v>189</v>
      </c>
      <c r="G234" s="241"/>
      <c r="H234" s="244">
        <v>2.0640000000000001</v>
      </c>
      <c r="I234" s="245"/>
      <c r="J234" s="241"/>
      <c r="K234" s="241"/>
      <c r="L234" s="246"/>
      <c r="M234" s="247"/>
      <c r="N234" s="248"/>
      <c r="O234" s="248"/>
      <c r="P234" s="248"/>
      <c r="Q234" s="248"/>
      <c r="R234" s="248"/>
      <c r="S234" s="248"/>
      <c r="T234" s="249"/>
      <c r="AT234" s="250" t="s">
        <v>162</v>
      </c>
      <c r="AU234" s="250" t="s">
        <v>86</v>
      </c>
      <c r="AV234" s="16" t="s">
        <v>164</v>
      </c>
      <c r="AW234" s="16" t="s">
        <v>37</v>
      </c>
      <c r="AX234" s="16" t="s">
        <v>76</v>
      </c>
      <c r="AY234" s="250" t="s">
        <v>143</v>
      </c>
    </row>
    <row r="235" spans="2:51" s="13" customFormat="1">
      <c r="B235" s="208"/>
      <c r="C235" s="209"/>
      <c r="D235" s="203" t="s">
        <v>162</v>
      </c>
      <c r="E235" s="210" t="s">
        <v>19</v>
      </c>
      <c r="F235" s="211" t="s">
        <v>310</v>
      </c>
      <c r="G235" s="209"/>
      <c r="H235" s="212">
        <v>6.7759999999999998</v>
      </c>
      <c r="I235" s="213"/>
      <c r="J235" s="209"/>
      <c r="K235" s="209"/>
      <c r="L235" s="214"/>
      <c r="M235" s="215"/>
      <c r="N235" s="216"/>
      <c r="O235" s="216"/>
      <c r="P235" s="216"/>
      <c r="Q235" s="216"/>
      <c r="R235" s="216"/>
      <c r="S235" s="216"/>
      <c r="T235" s="217"/>
      <c r="AT235" s="218" t="s">
        <v>162</v>
      </c>
      <c r="AU235" s="218" t="s">
        <v>86</v>
      </c>
      <c r="AV235" s="13" t="s">
        <v>86</v>
      </c>
      <c r="AW235" s="13" t="s">
        <v>37</v>
      </c>
      <c r="AX235" s="13" t="s">
        <v>76</v>
      </c>
      <c r="AY235" s="218" t="s">
        <v>143</v>
      </c>
    </row>
    <row r="236" spans="2:51" s="13" customFormat="1">
      <c r="B236" s="208"/>
      <c r="C236" s="209"/>
      <c r="D236" s="203" t="s">
        <v>162</v>
      </c>
      <c r="E236" s="210" t="s">
        <v>19</v>
      </c>
      <c r="F236" s="211" t="s">
        <v>311</v>
      </c>
      <c r="G236" s="209"/>
      <c r="H236" s="212">
        <v>-1.1060000000000001</v>
      </c>
      <c r="I236" s="213"/>
      <c r="J236" s="209"/>
      <c r="K236" s="209"/>
      <c r="L236" s="214"/>
      <c r="M236" s="215"/>
      <c r="N236" s="216"/>
      <c r="O236" s="216"/>
      <c r="P236" s="216"/>
      <c r="Q236" s="216"/>
      <c r="R236" s="216"/>
      <c r="S236" s="216"/>
      <c r="T236" s="217"/>
      <c r="AT236" s="218" t="s">
        <v>162</v>
      </c>
      <c r="AU236" s="218" t="s">
        <v>86</v>
      </c>
      <c r="AV236" s="13" t="s">
        <v>86</v>
      </c>
      <c r="AW236" s="13" t="s">
        <v>37</v>
      </c>
      <c r="AX236" s="13" t="s">
        <v>76</v>
      </c>
      <c r="AY236" s="218" t="s">
        <v>143</v>
      </c>
    </row>
    <row r="237" spans="2:51" s="16" customFormat="1">
      <c r="B237" s="240"/>
      <c r="C237" s="241"/>
      <c r="D237" s="203" t="s">
        <v>162</v>
      </c>
      <c r="E237" s="242" t="s">
        <v>19</v>
      </c>
      <c r="F237" s="243" t="s">
        <v>189</v>
      </c>
      <c r="G237" s="241"/>
      <c r="H237" s="244">
        <v>5.67</v>
      </c>
      <c r="I237" s="245"/>
      <c r="J237" s="241"/>
      <c r="K237" s="241"/>
      <c r="L237" s="246"/>
      <c r="M237" s="247"/>
      <c r="N237" s="248"/>
      <c r="O237" s="248"/>
      <c r="P237" s="248"/>
      <c r="Q237" s="248"/>
      <c r="R237" s="248"/>
      <c r="S237" s="248"/>
      <c r="T237" s="249"/>
      <c r="AT237" s="250" t="s">
        <v>162</v>
      </c>
      <c r="AU237" s="250" t="s">
        <v>86</v>
      </c>
      <c r="AV237" s="16" t="s">
        <v>164</v>
      </c>
      <c r="AW237" s="16" t="s">
        <v>37</v>
      </c>
      <c r="AX237" s="16" t="s">
        <v>76</v>
      </c>
      <c r="AY237" s="250" t="s">
        <v>143</v>
      </c>
    </row>
    <row r="238" spans="2:51" s="13" customFormat="1">
      <c r="B238" s="208"/>
      <c r="C238" s="209"/>
      <c r="D238" s="203" t="s">
        <v>162</v>
      </c>
      <c r="E238" s="210" t="s">
        <v>19</v>
      </c>
      <c r="F238" s="211" t="s">
        <v>312</v>
      </c>
      <c r="G238" s="209"/>
      <c r="H238" s="212">
        <v>5.7750000000000004</v>
      </c>
      <c r="I238" s="213"/>
      <c r="J238" s="209"/>
      <c r="K238" s="209"/>
      <c r="L238" s="214"/>
      <c r="M238" s="215"/>
      <c r="N238" s="216"/>
      <c r="O238" s="216"/>
      <c r="P238" s="216"/>
      <c r="Q238" s="216"/>
      <c r="R238" s="216"/>
      <c r="S238" s="216"/>
      <c r="T238" s="217"/>
      <c r="AT238" s="218" t="s">
        <v>162</v>
      </c>
      <c r="AU238" s="218" t="s">
        <v>86</v>
      </c>
      <c r="AV238" s="13" t="s">
        <v>86</v>
      </c>
      <c r="AW238" s="13" t="s">
        <v>37</v>
      </c>
      <c r="AX238" s="13" t="s">
        <v>76</v>
      </c>
      <c r="AY238" s="218" t="s">
        <v>143</v>
      </c>
    </row>
    <row r="239" spans="2:51" s="13" customFormat="1">
      <c r="B239" s="208"/>
      <c r="C239" s="209"/>
      <c r="D239" s="203" t="s">
        <v>162</v>
      </c>
      <c r="E239" s="210" t="s">
        <v>19</v>
      </c>
      <c r="F239" s="211" t="s">
        <v>313</v>
      </c>
      <c r="G239" s="209"/>
      <c r="H239" s="212">
        <v>-0.94199999999999995</v>
      </c>
      <c r="I239" s="213"/>
      <c r="J239" s="209"/>
      <c r="K239" s="209"/>
      <c r="L239" s="214"/>
      <c r="M239" s="215"/>
      <c r="N239" s="216"/>
      <c r="O239" s="216"/>
      <c r="P239" s="216"/>
      <c r="Q239" s="216"/>
      <c r="R239" s="216"/>
      <c r="S239" s="216"/>
      <c r="T239" s="217"/>
      <c r="AT239" s="218" t="s">
        <v>162</v>
      </c>
      <c r="AU239" s="218" t="s">
        <v>86</v>
      </c>
      <c r="AV239" s="13" t="s">
        <v>86</v>
      </c>
      <c r="AW239" s="13" t="s">
        <v>37</v>
      </c>
      <c r="AX239" s="13" t="s">
        <v>76</v>
      </c>
      <c r="AY239" s="218" t="s">
        <v>143</v>
      </c>
    </row>
    <row r="240" spans="2:51" s="16" customFormat="1">
      <c r="B240" s="240"/>
      <c r="C240" s="241"/>
      <c r="D240" s="203" t="s">
        <v>162</v>
      </c>
      <c r="E240" s="242" t="s">
        <v>19</v>
      </c>
      <c r="F240" s="243" t="s">
        <v>189</v>
      </c>
      <c r="G240" s="241"/>
      <c r="H240" s="244">
        <v>4.8330000000000002</v>
      </c>
      <c r="I240" s="245"/>
      <c r="J240" s="241"/>
      <c r="K240" s="241"/>
      <c r="L240" s="246"/>
      <c r="M240" s="247"/>
      <c r="N240" s="248"/>
      <c r="O240" s="248"/>
      <c r="P240" s="248"/>
      <c r="Q240" s="248"/>
      <c r="R240" s="248"/>
      <c r="S240" s="248"/>
      <c r="T240" s="249"/>
      <c r="AT240" s="250" t="s">
        <v>162</v>
      </c>
      <c r="AU240" s="250" t="s">
        <v>86</v>
      </c>
      <c r="AV240" s="16" t="s">
        <v>164</v>
      </c>
      <c r="AW240" s="16" t="s">
        <v>37</v>
      </c>
      <c r="AX240" s="16" t="s">
        <v>76</v>
      </c>
      <c r="AY240" s="250" t="s">
        <v>143</v>
      </c>
    </row>
    <row r="241" spans="1:65" s="13" customFormat="1">
      <c r="B241" s="208"/>
      <c r="C241" s="209"/>
      <c r="D241" s="203" t="s">
        <v>162</v>
      </c>
      <c r="E241" s="210" t="s">
        <v>19</v>
      </c>
      <c r="F241" s="211" t="s">
        <v>314</v>
      </c>
      <c r="G241" s="209"/>
      <c r="H241" s="212">
        <v>5.69</v>
      </c>
      <c r="I241" s="213"/>
      <c r="J241" s="209"/>
      <c r="K241" s="209"/>
      <c r="L241" s="214"/>
      <c r="M241" s="215"/>
      <c r="N241" s="216"/>
      <c r="O241" s="216"/>
      <c r="P241" s="216"/>
      <c r="Q241" s="216"/>
      <c r="R241" s="216"/>
      <c r="S241" s="216"/>
      <c r="T241" s="217"/>
      <c r="AT241" s="218" t="s">
        <v>162</v>
      </c>
      <c r="AU241" s="218" t="s">
        <v>86</v>
      </c>
      <c r="AV241" s="13" t="s">
        <v>86</v>
      </c>
      <c r="AW241" s="13" t="s">
        <v>37</v>
      </c>
      <c r="AX241" s="13" t="s">
        <v>76</v>
      </c>
      <c r="AY241" s="218" t="s">
        <v>143</v>
      </c>
    </row>
    <row r="242" spans="1:65" s="13" customFormat="1">
      <c r="B242" s="208"/>
      <c r="C242" s="209"/>
      <c r="D242" s="203" t="s">
        <v>162</v>
      </c>
      <c r="E242" s="210" t="s">
        <v>19</v>
      </c>
      <c r="F242" s="211" t="s">
        <v>315</v>
      </c>
      <c r="G242" s="209"/>
      <c r="H242" s="212">
        <v>-1.4339999999999999</v>
      </c>
      <c r="I242" s="213"/>
      <c r="J242" s="209"/>
      <c r="K242" s="209"/>
      <c r="L242" s="214"/>
      <c r="M242" s="215"/>
      <c r="N242" s="216"/>
      <c r="O242" s="216"/>
      <c r="P242" s="216"/>
      <c r="Q242" s="216"/>
      <c r="R242" s="216"/>
      <c r="S242" s="216"/>
      <c r="T242" s="217"/>
      <c r="AT242" s="218" t="s">
        <v>162</v>
      </c>
      <c r="AU242" s="218" t="s">
        <v>86</v>
      </c>
      <c r="AV242" s="13" t="s">
        <v>86</v>
      </c>
      <c r="AW242" s="13" t="s">
        <v>37</v>
      </c>
      <c r="AX242" s="13" t="s">
        <v>76</v>
      </c>
      <c r="AY242" s="218" t="s">
        <v>143</v>
      </c>
    </row>
    <row r="243" spans="1:65" s="16" customFormat="1">
      <c r="B243" s="240"/>
      <c r="C243" s="241"/>
      <c r="D243" s="203" t="s">
        <v>162</v>
      </c>
      <c r="E243" s="242" t="s">
        <v>19</v>
      </c>
      <c r="F243" s="243" t="s">
        <v>189</v>
      </c>
      <c r="G243" s="241"/>
      <c r="H243" s="244">
        <v>4.2560000000000002</v>
      </c>
      <c r="I243" s="245"/>
      <c r="J243" s="241"/>
      <c r="K243" s="241"/>
      <c r="L243" s="246"/>
      <c r="M243" s="247"/>
      <c r="N243" s="248"/>
      <c r="O243" s="248"/>
      <c r="P243" s="248"/>
      <c r="Q243" s="248"/>
      <c r="R243" s="248"/>
      <c r="S243" s="248"/>
      <c r="T243" s="249"/>
      <c r="AT243" s="250" t="s">
        <v>162</v>
      </c>
      <c r="AU243" s="250" t="s">
        <v>86</v>
      </c>
      <c r="AV243" s="16" t="s">
        <v>164</v>
      </c>
      <c r="AW243" s="16" t="s">
        <v>37</v>
      </c>
      <c r="AX243" s="16" t="s">
        <v>76</v>
      </c>
      <c r="AY243" s="250" t="s">
        <v>143</v>
      </c>
    </row>
    <row r="244" spans="1:65" s="14" customFormat="1">
      <c r="B244" s="219"/>
      <c r="C244" s="220"/>
      <c r="D244" s="203" t="s">
        <v>162</v>
      </c>
      <c r="E244" s="221" t="s">
        <v>105</v>
      </c>
      <c r="F244" s="222" t="s">
        <v>172</v>
      </c>
      <c r="G244" s="220"/>
      <c r="H244" s="223">
        <v>70.786000000000001</v>
      </c>
      <c r="I244" s="224"/>
      <c r="J244" s="220"/>
      <c r="K244" s="220"/>
      <c r="L244" s="225"/>
      <c r="M244" s="226"/>
      <c r="N244" s="227"/>
      <c r="O244" s="227"/>
      <c r="P244" s="227"/>
      <c r="Q244" s="227"/>
      <c r="R244" s="227"/>
      <c r="S244" s="227"/>
      <c r="T244" s="228"/>
      <c r="AT244" s="229" t="s">
        <v>162</v>
      </c>
      <c r="AU244" s="229" t="s">
        <v>86</v>
      </c>
      <c r="AV244" s="14" t="s">
        <v>149</v>
      </c>
      <c r="AW244" s="14" t="s">
        <v>37</v>
      </c>
      <c r="AX244" s="14" t="s">
        <v>84</v>
      </c>
      <c r="AY244" s="229" t="s">
        <v>143</v>
      </c>
    </row>
    <row r="245" spans="1:65" s="2" customFormat="1" ht="16.5" customHeight="1">
      <c r="A245" s="36"/>
      <c r="B245" s="37"/>
      <c r="C245" s="251" t="s">
        <v>8</v>
      </c>
      <c r="D245" s="251" t="s">
        <v>288</v>
      </c>
      <c r="E245" s="252" t="s">
        <v>316</v>
      </c>
      <c r="F245" s="253" t="s">
        <v>317</v>
      </c>
      <c r="G245" s="254" t="s">
        <v>291</v>
      </c>
      <c r="H245" s="255">
        <v>133.786</v>
      </c>
      <c r="I245" s="256"/>
      <c r="J245" s="257">
        <f>ROUND(I245*H245,2)</f>
        <v>0</v>
      </c>
      <c r="K245" s="253" t="s">
        <v>157</v>
      </c>
      <c r="L245" s="258"/>
      <c r="M245" s="259" t="s">
        <v>19</v>
      </c>
      <c r="N245" s="260" t="s">
        <v>47</v>
      </c>
      <c r="O245" s="66"/>
      <c r="P245" s="199">
        <f>O245*H245</f>
        <v>0</v>
      </c>
      <c r="Q245" s="199">
        <v>0</v>
      </c>
      <c r="R245" s="199">
        <f>Q245*H245</f>
        <v>0</v>
      </c>
      <c r="S245" s="199">
        <v>0</v>
      </c>
      <c r="T245" s="200">
        <f>S245*H245</f>
        <v>0</v>
      </c>
      <c r="U245" s="36"/>
      <c r="V245" s="36"/>
      <c r="W245" s="36"/>
      <c r="X245" s="36"/>
      <c r="Y245" s="36"/>
      <c r="Z245" s="36"/>
      <c r="AA245" s="36"/>
      <c r="AB245" s="36"/>
      <c r="AC245" s="36"/>
      <c r="AD245" s="36"/>
      <c r="AE245" s="36"/>
      <c r="AR245" s="201" t="s">
        <v>220</v>
      </c>
      <c r="AT245" s="201" t="s">
        <v>288</v>
      </c>
      <c r="AU245" s="201" t="s">
        <v>86</v>
      </c>
      <c r="AY245" s="19" t="s">
        <v>143</v>
      </c>
      <c r="BE245" s="202">
        <f>IF(N245="základní",J245,0)</f>
        <v>0</v>
      </c>
      <c r="BF245" s="202">
        <f>IF(N245="snížená",J245,0)</f>
        <v>0</v>
      </c>
      <c r="BG245" s="202">
        <f>IF(N245="zákl. přenesená",J245,0)</f>
        <v>0</v>
      </c>
      <c r="BH245" s="202">
        <f>IF(N245="sníž. přenesená",J245,0)</f>
        <v>0</v>
      </c>
      <c r="BI245" s="202">
        <f>IF(N245="nulová",J245,0)</f>
        <v>0</v>
      </c>
      <c r="BJ245" s="19" t="s">
        <v>84</v>
      </c>
      <c r="BK245" s="202">
        <f>ROUND(I245*H245,2)</f>
        <v>0</v>
      </c>
      <c r="BL245" s="19" t="s">
        <v>149</v>
      </c>
      <c r="BM245" s="201" t="s">
        <v>318</v>
      </c>
    </row>
    <row r="246" spans="1:65" s="2" customFormat="1">
      <c r="A246" s="36"/>
      <c r="B246" s="37"/>
      <c r="C246" s="38"/>
      <c r="D246" s="203" t="s">
        <v>151</v>
      </c>
      <c r="E246" s="38"/>
      <c r="F246" s="204" t="s">
        <v>317</v>
      </c>
      <c r="G246" s="38"/>
      <c r="H246" s="38"/>
      <c r="I246" s="111"/>
      <c r="J246" s="38"/>
      <c r="K246" s="38"/>
      <c r="L246" s="41"/>
      <c r="M246" s="205"/>
      <c r="N246" s="206"/>
      <c r="O246" s="66"/>
      <c r="P246" s="66"/>
      <c r="Q246" s="66"/>
      <c r="R246" s="66"/>
      <c r="S246" s="66"/>
      <c r="T246" s="67"/>
      <c r="U246" s="36"/>
      <c r="V246" s="36"/>
      <c r="W246" s="36"/>
      <c r="X246" s="36"/>
      <c r="Y246" s="36"/>
      <c r="Z246" s="36"/>
      <c r="AA246" s="36"/>
      <c r="AB246" s="36"/>
      <c r="AC246" s="36"/>
      <c r="AD246" s="36"/>
      <c r="AE246" s="36"/>
      <c r="AT246" s="19" t="s">
        <v>151</v>
      </c>
      <c r="AU246" s="19" t="s">
        <v>86</v>
      </c>
    </row>
    <row r="247" spans="1:65" s="2" customFormat="1" ht="29.25">
      <c r="A247" s="36"/>
      <c r="B247" s="37"/>
      <c r="C247" s="38"/>
      <c r="D247" s="203" t="s">
        <v>153</v>
      </c>
      <c r="E247" s="38"/>
      <c r="F247" s="207" t="s">
        <v>293</v>
      </c>
      <c r="G247" s="38"/>
      <c r="H247" s="38"/>
      <c r="I247" s="111"/>
      <c r="J247" s="38"/>
      <c r="K247" s="38"/>
      <c r="L247" s="41"/>
      <c r="M247" s="205"/>
      <c r="N247" s="206"/>
      <c r="O247" s="66"/>
      <c r="P247" s="66"/>
      <c r="Q247" s="66"/>
      <c r="R247" s="66"/>
      <c r="S247" s="66"/>
      <c r="T247" s="67"/>
      <c r="U247" s="36"/>
      <c r="V247" s="36"/>
      <c r="W247" s="36"/>
      <c r="X247" s="36"/>
      <c r="Y247" s="36"/>
      <c r="Z247" s="36"/>
      <c r="AA247" s="36"/>
      <c r="AB247" s="36"/>
      <c r="AC247" s="36"/>
      <c r="AD247" s="36"/>
      <c r="AE247" s="36"/>
      <c r="AT247" s="19" t="s">
        <v>153</v>
      </c>
      <c r="AU247" s="19" t="s">
        <v>86</v>
      </c>
    </row>
    <row r="248" spans="1:65" s="13" customFormat="1">
      <c r="B248" s="208"/>
      <c r="C248" s="209"/>
      <c r="D248" s="203" t="s">
        <v>162</v>
      </c>
      <c r="E248" s="210" t="s">
        <v>19</v>
      </c>
      <c r="F248" s="211" t="s">
        <v>319</v>
      </c>
      <c r="G248" s="209"/>
      <c r="H248" s="212">
        <v>133.786</v>
      </c>
      <c r="I248" s="213"/>
      <c r="J248" s="209"/>
      <c r="K248" s="209"/>
      <c r="L248" s="214"/>
      <c r="M248" s="215"/>
      <c r="N248" s="216"/>
      <c r="O248" s="216"/>
      <c r="P248" s="216"/>
      <c r="Q248" s="216"/>
      <c r="R248" s="216"/>
      <c r="S248" s="216"/>
      <c r="T248" s="217"/>
      <c r="AT248" s="218" t="s">
        <v>162</v>
      </c>
      <c r="AU248" s="218" t="s">
        <v>86</v>
      </c>
      <c r="AV248" s="13" t="s">
        <v>86</v>
      </c>
      <c r="AW248" s="13" t="s">
        <v>37</v>
      </c>
      <c r="AX248" s="13" t="s">
        <v>84</v>
      </c>
      <c r="AY248" s="218" t="s">
        <v>143</v>
      </c>
    </row>
    <row r="249" spans="1:65" s="2" customFormat="1" ht="16.5" customHeight="1">
      <c r="A249" s="36"/>
      <c r="B249" s="37"/>
      <c r="C249" s="190" t="s">
        <v>320</v>
      </c>
      <c r="D249" s="190" t="s">
        <v>145</v>
      </c>
      <c r="E249" s="191" t="s">
        <v>321</v>
      </c>
      <c r="F249" s="192" t="s">
        <v>322</v>
      </c>
      <c r="G249" s="193" t="s">
        <v>100</v>
      </c>
      <c r="H249" s="194">
        <v>159.65799999999999</v>
      </c>
      <c r="I249" s="195"/>
      <c r="J249" s="196">
        <f>ROUND(I249*H249,2)</f>
        <v>0</v>
      </c>
      <c r="K249" s="192" t="s">
        <v>157</v>
      </c>
      <c r="L249" s="41"/>
      <c r="M249" s="197" t="s">
        <v>19</v>
      </c>
      <c r="N249" s="198" t="s">
        <v>47</v>
      </c>
      <c r="O249" s="66"/>
      <c r="P249" s="199">
        <f>O249*H249</f>
        <v>0</v>
      </c>
      <c r="Q249" s="199">
        <v>0</v>
      </c>
      <c r="R249" s="199">
        <f>Q249*H249</f>
        <v>0</v>
      </c>
      <c r="S249" s="199">
        <v>0</v>
      </c>
      <c r="T249" s="200">
        <f>S249*H249</f>
        <v>0</v>
      </c>
      <c r="U249" s="36"/>
      <c r="V249" s="36"/>
      <c r="W249" s="36"/>
      <c r="X249" s="36"/>
      <c r="Y249" s="36"/>
      <c r="Z249" s="36"/>
      <c r="AA249" s="36"/>
      <c r="AB249" s="36"/>
      <c r="AC249" s="36"/>
      <c r="AD249" s="36"/>
      <c r="AE249" s="36"/>
      <c r="AR249" s="201" t="s">
        <v>149</v>
      </c>
      <c r="AT249" s="201" t="s">
        <v>145</v>
      </c>
      <c r="AU249" s="201" t="s">
        <v>86</v>
      </c>
      <c r="AY249" s="19" t="s">
        <v>143</v>
      </c>
      <c r="BE249" s="202">
        <f>IF(N249="základní",J249,0)</f>
        <v>0</v>
      </c>
      <c r="BF249" s="202">
        <f>IF(N249="snížená",J249,0)</f>
        <v>0</v>
      </c>
      <c r="BG249" s="202">
        <f>IF(N249="zákl. přenesená",J249,0)</f>
        <v>0</v>
      </c>
      <c r="BH249" s="202">
        <f>IF(N249="sníž. přenesená",J249,0)</f>
        <v>0</v>
      </c>
      <c r="BI249" s="202">
        <f>IF(N249="nulová",J249,0)</f>
        <v>0</v>
      </c>
      <c r="BJ249" s="19" t="s">
        <v>84</v>
      </c>
      <c r="BK249" s="202">
        <f>ROUND(I249*H249,2)</f>
        <v>0</v>
      </c>
      <c r="BL249" s="19" t="s">
        <v>149</v>
      </c>
      <c r="BM249" s="201" t="s">
        <v>323</v>
      </c>
    </row>
    <row r="250" spans="1:65" s="2" customFormat="1">
      <c r="A250" s="36"/>
      <c r="B250" s="37"/>
      <c r="C250" s="38"/>
      <c r="D250" s="203" t="s">
        <v>151</v>
      </c>
      <c r="E250" s="38"/>
      <c r="F250" s="204" t="s">
        <v>324</v>
      </c>
      <c r="G250" s="38"/>
      <c r="H250" s="38"/>
      <c r="I250" s="111"/>
      <c r="J250" s="38"/>
      <c r="K250" s="38"/>
      <c r="L250" s="41"/>
      <c r="M250" s="205"/>
      <c r="N250" s="206"/>
      <c r="O250" s="66"/>
      <c r="P250" s="66"/>
      <c r="Q250" s="66"/>
      <c r="R250" s="66"/>
      <c r="S250" s="66"/>
      <c r="T250" s="67"/>
      <c r="U250" s="36"/>
      <c r="V250" s="36"/>
      <c r="W250" s="36"/>
      <c r="X250" s="36"/>
      <c r="Y250" s="36"/>
      <c r="Z250" s="36"/>
      <c r="AA250" s="36"/>
      <c r="AB250" s="36"/>
      <c r="AC250" s="36"/>
      <c r="AD250" s="36"/>
      <c r="AE250" s="36"/>
      <c r="AT250" s="19" t="s">
        <v>151</v>
      </c>
      <c r="AU250" s="19" t="s">
        <v>86</v>
      </c>
    </row>
    <row r="251" spans="1:65" s="2" customFormat="1" ht="107.25">
      <c r="A251" s="36"/>
      <c r="B251" s="37"/>
      <c r="C251" s="38"/>
      <c r="D251" s="203" t="s">
        <v>160</v>
      </c>
      <c r="E251" s="38"/>
      <c r="F251" s="207" t="s">
        <v>325</v>
      </c>
      <c r="G251" s="38"/>
      <c r="H251" s="38"/>
      <c r="I251" s="111"/>
      <c r="J251" s="38"/>
      <c r="K251" s="38"/>
      <c r="L251" s="41"/>
      <c r="M251" s="205"/>
      <c r="N251" s="206"/>
      <c r="O251" s="66"/>
      <c r="P251" s="66"/>
      <c r="Q251" s="66"/>
      <c r="R251" s="66"/>
      <c r="S251" s="66"/>
      <c r="T251" s="67"/>
      <c r="U251" s="36"/>
      <c r="V251" s="36"/>
      <c r="W251" s="36"/>
      <c r="X251" s="36"/>
      <c r="Y251" s="36"/>
      <c r="Z251" s="36"/>
      <c r="AA251" s="36"/>
      <c r="AB251" s="36"/>
      <c r="AC251" s="36"/>
      <c r="AD251" s="36"/>
      <c r="AE251" s="36"/>
      <c r="AT251" s="19" t="s">
        <v>160</v>
      </c>
      <c r="AU251" s="19" t="s">
        <v>86</v>
      </c>
    </row>
    <row r="252" spans="1:65" s="15" customFormat="1">
      <c r="B252" s="230"/>
      <c r="C252" s="231"/>
      <c r="D252" s="203" t="s">
        <v>162</v>
      </c>
      <c r="E252" s="232" t="s">
        <v>19</v>
      </c>
      <c r="F252" s="233" t="s">
        <v>180</v>
      </c>
      <c r="G252" s="231"/>
      <c r="H252" s="232" t="s">
        <v>19</v>
      </c>
      <c r="I252" s="234"/>
      <c r="J252" s="231"/>
      <c r="K252" s="231"/>
      <c r="L252" s="235"/>
      <c r="M252" s="236"/>
      <c r="N252" s="237"/>
      <c r="O252" s="237"/>
      <c r="P252" s="237"/>
      <c r="Q252" s="237"/>
      <c r="R252" s="237"/>
      <c r="S252" s="237"/>
      <c r="T252" s="238"/>
      <c r="AT252" s="239" t="s">
        <v>162</v>
      </c>
      <c r="AU252" s="239" t="s">
        <v>86</v>
      </c>
      <c r="AV252" s="15" t="s">
        <v>84</v>
      </c>
      <c r="AW252" s="15" t="s">
        <v>37</v>
      </c>
      <c r="AX252" s="15" t="s">
        <v>76</v>
      </c>
      <c r="AY252" s="239" t="s">
        <v>143</v>
      </c>
    </row>
    <row r="253" spans="1:65" s="13" customFormat="1">
      <c r="B253" s="208"/>
      <c r="C253" s="209"/>
      <c r="D253" s="203" t="s">
        <v>162</v>
      </c>
      <c r="E253" s="210" t="s">
        <v>19</v>
      </c>
      <c r="F253" s="211" t="s">
        <v>326</v>
      </c>
      <c r="G253" s="209"/>
      <c r="H253" s="212">
        <v>10</v>
      </c>
      <c r="I253" s="213"/>
      <c r="J253" s="209"/>
      <c r="K253" s="209"/>
      <c r="L253" s="214"/>
      <c r="M253" s="215"/>
      <c r="N253" s="216"/>
      <c r="O253" s="216"/>
      <c r="P253" s="216"/>
      <c r="Q253" s="216"/>
      <c r="R253" s="216"/>
      <c r="S253" s="216"/>
      <c r="T253" s="217"/>
      <c r="AT253" s="218" t="s">
        <v>162</v>
      </c>
      <c r="AU253" s="218" t="s">
        <v>86</v>
      </c>
      <c r="AV253" s="13" t="s">
        <v>86</v>
      </c>
      <c r="AW253" s="13" t="s">
        <v>37</v>
      </c>
      <c r="AX253" s="13" t="s">
        <v>76</v>
      </c>
      <c r="AY253" s="218" t="s">
        <v>143</v>
      </c>
    </row>
    <row r="254" spans="1:65" s="15" customFormat="1">
      <c r="B254" s="230"/>
      <c r="C254" s="231"/>
      <c r="D254" s="203" t="s">
        <v>162</v>
      </c>
      <c r="E254" s="232" t="s">
        <v>19</v>
      </c>
      <c r="F254" s="233" t="s">
        <v>182</v>
      </c>
      <c r="G254" s="231"/>
      <c r="H254" s="232" t="s">
        <v>19</v>
      </c>
      <c r="I254" s="234"/>
      <c r="J254" s="231"/>
      <c r="K254" s="231"/>
      <c r="L254" s="235"/>
      <c r="M254" s="236"/>
      <c r="N254" s="237"/>
      <c r="O254" s="237"/>
      <c r="P254" s="237"/>
      <c r="Q254" s="237"/>
      <c r="R254" s="237"/>
      <c r="S254" s="237"/>
      <c r="T254" s="238"/>
      <c r="AT254" s="239" t="s">
        <v>162</v>
      </c>
      <c r="AU254" s="239" t="s">
        <v>86</v>
      </c>
      <c r="AV254" s="15" t="s">
        <v>84</v>
      </c>
      <c r="AW254" s="15" t="s">
        <v>37</v>
      </c>
      <c r="AX254" s="15" t="s">
        <v>76</v>
      </c>
      <c r="AY254" s="239" t="s">
        <v>143</v>
      </c>
    </row>
    <row r="255" spans="1:65" s="13" customFormat="1">
      <c r="B255" s="208"/>
      <c r="C255" s="209"/>
      <c r="D255" s="203" t="s">
        <v>162</v>
      </c>
      <c r="E255" s="210" t="s">
        <v>19</v>
      </c>
      <c r="F255" s="211" t="s">
        <v>327</v>
      </c>
      <c r="G255" s="209"/>
      <c r="H255" s="212">
        <v>88.55</v>
      </c>
      <c r="I255" s="213"/>
      <c r="J255" s="209"/>
      <c r="K255" s="209"/>
      <c r="L255" s="214"/>
      <c r="M255" s="215"/>
      <c r="N255" s="216"/>
      <c r="O255" s="216"/>
      <c r="P255" s="216"/>
      <c r="Q255" s="216"/>
      <c r="R255" s="216"/>
      <c r="S255" s="216"/>
      <c r="T255" s="217"/>
      <c r="AT255" s="218" t="s">
        <v>162</v>
      </c>
      <c r="AU255" s="218" t="s">
        <v>86</v>
      </c>
      <c r="AV255" s="13" t="s">
        <v>86</v>
      </c>
      <c r="AW255" s="13" t="s">
        <v>37</v>
      </c>
      <c r="AX255" s="13" t="s">
        <v>76</v>
      </c>
      <c r="AY255" s="218" t="s">
        <v>143</v>
      </c>
    </row>
    <row r="256" spans="1:65" s="16" customFormat="1">
      <c r="B256" s="240"/>
      <c r="C256" s="241"/>
      <c r="D256" s="203" t="s">
        <v>162</v>
      </c>
      <c r="E256" s="242" t="s">
        <v>19</v>
      </c>
      <c r="F256" s="243" t="s">
        <v>189</v>
      </c>
      <c r="G256" s="241"/>
      <c r="H256" s="244">
        <v>98.55</v>
      </c>
      <c r="I256" s="245"/>
      <c r="J256" s="241"/>
      <c r="K256" s="241"/>
      <c r="L256" s="246"/>
      <c r="M256" s="247"/>
      <c r="N256" s="248"/>
      <c r="O256" s="248"/>
      <c r="P256" s="248"/>
      <c r="Q256" s="248"/>
      <c r="R256" s="248"/>
      <c r="S256" s="248"/>
      <c r="T256" s="249"/>
      <c r="AT256" s="250" t="s">
        <v>162</v>
      </c>
      <c r="AU256" s="250" t="s">
        <v>86</v>
      </c>
      <c r="AV256" s="16" t="s">
        <v>164</v>
      </c>
      <c r="AW256" s="16" t="s">
        <v>37</v>
      </c>
      <c r="AX256" s="16" t="s">
        <v>76</v>
      </c>
      <c r="AY256" s="250" t="s">
        <v>143</v>
      </c>
    </row>
    <row r="257" spans="1:65" s="15" customFormat="1">
      <c r="B257" s="230"/>
      <c r="C257" s="231"/>
      <c r="D257" s="203" t="s">
        <v>162</v>
      </c>
      <c r="E257" s="232" t="s">
        <v>19</v>
      </c>
      <c r="F257" s="233" t="s">
        <v>190</v>
      </c>
      <c r="G257" s="231"/>
      <c r="H257" s="232" t="s">
        <v>19</v>
      </c>
      <c r="I257" s="234"/>
      <c r="J257" s="231"/>
      <c r="K257" s="231"/>
      <c r="L257" s="235"/>
      <c r="M257" s="236"/>
      <c r="N257" s="237"/>
      <c r="O257" s="237"/>
      <c r="P257" s="237"/>
      <c r="Q257" s="237"/>
      <c r="R257" s="237"/>
      <c r="S257" s="237"/>
      <c r="T257" s="238"/>
      <c r="AT257" s="239" t="s">
        <v>162</v>
      </c>
      <c r="AU257" s="239" t="s">
        <v>86</v>
      </c>
      <c r="AV257" s="15" t="s">
        <v>84</v>
      </c>
      <c r="AW257" s="15" t="s">
        <v>37</v>
      </c>
      <c r="AX257" s="15" t="s">
        <v>76</v>
      </c>
      <c r="AY257" s="239" t="s">
        <v>143</v>
      </c>
    </row>
    <row r="258" spans="1:65" s="13" customFormat="1">
      <c r="B258" s="208"/>
      <c r="C258" s="209"/>
      <c r="D258" s="203" t="s">
        <v>162</v>
      </c>
      <c r="E258" s="210" t="s">
        <v>19</v>
      </c>
      <c r="F258" s="211" t="s">
        <v>328</v>
      </c>
      <c r="G258" s="209"/>
      <c r="H258" s="212">
        <v>2.8</v>
      </c>
      <c r="I258" s="213"/>
      <c r="J258" s="209"/>
      <c r="K258" s="209"/>
      <c r="L258" s="214"/>
      <c r="M258" s="215"/>
      <c r="N258" s="216"/>
      <c r="O258" s="216"/>
      <c r="P258" s="216"/>
      <c r="Q258" s="216"/>
      <c r="R258" s="216"/>
      <c r="S258" s="216"/>
      <c r="T258" s="217"/>
      <c r="AT258" s="218" t="s">
        <v>162</v>
      </c>
      <c r="AU258" s="218" t="s">
        <v>86</v>
      </c>
      <c r="AV258" s="13" t="s">
        <v>86</v>
      </c>
      <c r="AW258" s="13" t="s">
        <v>37</v>
      </c>
      <c r="AX258" s="13" t="s">
        <v>76</v>
      </c>
      <c r="AY258" s="218" t="s">
        <v>143</v>
      </c>
    </row>
    <row r="259" spans="1:65" s="13" customFormat="1">
      <c r="B259" s="208"/>
      <c r="C259" s="209"/>
      <c r="D259" s="203" t="s">
        <v>162</v>
      </c>
      <c r="E259" s="210" t="s">
        <v>19</v>
      </c>
      <c r="F259" s="211" t="s">
        <v>329</v>
      </c>
      <c r="G259" s="209"/>
      <c r="H259" s="212">
        <v>2.8</v>
      </c>
      <c r="I259" s="213"/>
      <c r="J259" s="209"/>
      <c r="K259" s="209"/>
      <c r="L259" s="214"/>
      <c r="M259" s="215"/>
      <c r="N259" s="216"/>
      <c r="O259" s="216"/>
      <c r="P259" s="216"/>
      <c r="Q259" s="216"/>
      <c r="R259" s="216"/>
      <c r="S259" s="216"/>
      <c r="T259" s="217"/>
      <c r="AT259" s="218" t="s">
        <v>162</v>
      </c>
      <c r="AU259" s="218" t="s">
        <v>86</v>
      </c>
      <c r="AV259" s="13" t="s">
        <v>86</v>
      </c>
      <c r="AW259" s="13" t="s">
        <v>37</v>
      </c>
      <c r="AX259" s="13" t="s">
        <v>76</v>
      </c>
      <c r="AY259" s="218" t="s">
        <v>143</v>
      </c>
    </row>
    <row r="260" spans="1:65" s="13" customFormat="1">
      <c r="B260" s="208"/>
      <c r="C260" s="209"/>
      <c r="D260" s="203" t="s">
        <v>162</v>
      </c>
      <c r="E260" s="210" t="s">
        <v>19</v>
      </c>
      <c r="F260" s="211" t="s">
        <v>330</v>
      </c>
      <c r="G260" s="209"/>
      <c r="H260" s="212">
        <v>2.8</v>
      </c>
      <c r="I260" s="213"/>
      <c r="J260" s="209"/>
      <c r="K260" s="209"/>
      <c r="L260" s="214"/>
      <c r="M260" s="215"/>
      <c r="N260" s="216"/>
      <c r="O260" s="216"/>
      <c r="P260" s="216"/>
      <c r="Q260" s="216"/>
      <c r="R260" s="216"/>
      <c r="S260" s="216"/>
      <c r="T260" s="217"/>
      <c r="AT260" s="218" t="s">
        <v>162</v>
      </c>
      <c r="AU260" s="218" t="s">
        <v>86</v>
      </c>
      <c r="AV260" s="13" t="s">
        <v>86</v>
      </c>
      <c r="AW260" s="13" t="s">
        <v>37</v>
      </c>
      <c r="AX260" s="13" t="s">
        <v>76</v>
      </c>
      <c r="AY260" s="218" t="s">
        <v>143</v>
      </c>
    </row>
    <row r="261" spans="1:65" s="16" customFormat="1">
      <c r="B261" s="240"/>
      <c r="C261" s="241"/>
      <c r="D261" s="203" t="s">
        <v>162</v>
      </c>
      <c r="E261" s="242" t="s">
        <v>19</v>
      </c>
      <c r="F261" s="243" t="s">
        <v>189</v>
      </c>
      <c r="G261" s="241"/>
      <c r="H261" s="244">
        <v>8.4</v>
      </c>
      <c r="I261" s="245"/>
      <c r="J261" s="241"/>
      <c r="K261" s="241"/>
      <c r="L261" s="246"/>
      <c r="M261" s="247"/>
      <c r="N261" s="248"/>
      <c r="O261" s="248"/>
      <c r="P261" s="248"/>
      <c r="Q261" s="248"/>
      <c r="R261" s="248"/>
      <c r="S261" s="248"/>
      <c r="T261" s="249"/>
      <c r="AT261" s="250" t="s">
        <v>162</v>
      </c>
      <c r="AU261" s="250" t="s">
        <v>86</v>
      </c>
      <c r="AV261" s="16" t="s">
        <v>164</v>
      </c>
      <c r="AW261" s="16" t="s">
        <v>37</v>
      </c>
      <c r="AX261" s="16" t="s">
        <v>76</v>
      </c>
      <c r="AY261" s="250" t="s">
        <v>143</v>
      </c>
    </row>
    <row r="262" spans="1:65" s="15" customFormat="1">
      <c r="B262" s="230"/>
      <c r="C262" s="231"/>
      <c r="D262" s="203" t="s">
        <v>162</v>
      </c>
      <c r="E262" s="232" t="s">
        <v>19</v>
      </c>
      <c r="F262" s="233" t="s">
        <v>194</v>
      </c>
      <c r="G262" s="231"/>
      <c r="H262" s="232" t="s">
        <v>19</v>
      </c>
      <c r="I262" s="234"/>
      <c r="J262" s="231"/>
      <c r="K262" s="231"/>
      <c r="L262" s="235"/>
      <c r="M262" s="236"/>
      <c r="N262" s="237"/>
      <c r="O262" s="237"/>
      <c r="P262" s="237"/>
      <c r="Q262" s="237"/>
      <c r="R262" s="237"/>
      <c r="S262" s="237"/>
      <c r="T262" s="238"/>
      <c r="AT262" s="239" t="s">
        <v>162</v>
      </c>
      <c r="AU262" s="239" t="s">
        <v>86</v>
      </c>
      <c r="AV262" s="15" t="s">
        <v>84</v>
      </c>
      <c r="AW262" s="15" t="s">
        <v>37</v>
      </c>
      <c r="AX262" s="15" t="s">
        <v>76</v>
      </c>
      <c r="AY262" s="239" t="s">
        <v>143</v>
      </c>
    </row>
    <row r="263" spans="1:65" s="13" customFormat="1">
      <c r="B263" s="208"/>
      <c r="C263" s="209"/>
      <c r="D263" s="203" t="s">
        <v>162</v>
      </c>
      <c r="E263" s="210" t="s">
        <v>19</v>
      </c>
      <c r="F263" s="211" t="s">
        <v>331</v>
      </c>
      <c r="G263" s="209"/>
      <c r="H263" s="212">
        <v>4.4000000000000004</v>
      </c>
      <c r="I263" s="213"/>
      <c r="J263" s="209"/>
      <c r="K263" s="209"/>
      <c r="L263" s="214"/>
      <c r="M263" s="215"/>
      <c r="N263" s="216"/>
      <c r="O263" s="216"/>
      <c r="P263" s="216"/>
      <c r="Q263" s="216"/>
      <c r="R263" s="216"/>
      <c r="S263" s="216"/>
      <c r="T263" s="217"/>
      <c r="AT263" s="218" t="s">
        <v>162</v>
      </c>
      <c r="AU263" s="218" t="s">
        <v>86</v>
      </c>
      <c r="AV263" s="13" t="s">
        <v>86</v>
      </c>
      <c r="AW263" s="13" t="s">
        <v>37</v>
      </c>
      <c r="AX263" s="13" t="s">
        <v>76</v>
      </c>
      <c r="AY263" s="218" t="s">
        <v>143</v>
      </c>
    </row>
    <row r="264" spans="1:65" s="13" customFormat="1">
      <c r="B264" s="208"/>
      <c r="C264" s="209"/>
      <c r="D264" s="203" t="s">
        <v>162</v>
      </c>
      <c r="E264" s="210" t="s">
        <v>19</v>
      </c>
      <c r="F264" s="211" t="s">
        <v>332</v>
      </c>
      <c r="G264" s="209"/>
      <c r="H264" s="212">
        <v>4.72</v>
      </c>
      <c r="I264" s="213"/>
      <c r="J264" s="209"/>
      <c r="K264" s="209"/>
      <c r="L264" s="214"/>
      <c r="M264" s="215"/>
      <c r="N264" s="216"/>
      <c r="O264" s="216"/>
      <c r="P264" s="216"/>
      <c r="Q264" s="216"/>
      <c r="R264" s="216"/>
      <c r="S264" s="216"/>
      <c r="T264" s="217"/>
      <c r="AT264" s="218" t="s">
        <v>162</v>
      </c>
      <c r="AU264" s="218" t="s">
        <v>86</v>
      </c>
      <c r="AV264" s="13" t="s">
        <v>86</v>
      </c>
      <c r="AW264" s="13" t="s">
        <v>37</v>
      </c>
      <c r="AX264" s="13" t="s">
        <v>76</v>
      </c>
      <c r="AY264" s="218" t="s">
        <v>143</v>
      </c>
    </row>
    <row r="265" spans="1:65" s="13" customFormat="1">
      <c r="B265" s="208"/>
      <c r="C265" s="209"/>
      <c r="D265" s="203" t="s">
        <v>162</v>
      </c>
      <c r="E265" s="210" t="s">
        <v>19</v>
      </c>
      <c r="F265" s="211" t="s">
        <v>333</v>
      </c>
      <c r="G265" s="209"/>
      <c r="H265" s="212">
        <v>8.9600000000000009</v>
      </c>
      <c r="I265" s="213"/>
      <c r="J265" s="209"/>
      <c r="K265" s="209"/>
      <c r="L265" s="214"/>
      <c r="M265" s="215"/>
      <c r="N265" s="216"/>
      <c r="O265" s="216"/>
      <c r="P265" s="216"/>
      <c r="Q265" s="216"/>
      <c r="R265" s="216"/>
      <c r="S265" s="216"/>
      <c r="T265" s="217"/>
      <c r="AT265" s="218" t="s">
        <v>162</v>
      </c>
      <c r="AU265" s="218" t="s">
        <v>86</v>
      </c>
      <c r="AV265" s="13" t="s">
        <v>86</v>
      </c>
      <c r="AW265" s="13" t="s">
        <v>37</v>
      </c>
      <c r="AX265" s="13" t="s">
        <v>76</v>
      </c>
      <c r="AY265" s="218" t="s">
        <v>143</v>
      </c>
    </row>
    <row r="266" spans="1:65" s="13" customFormat="1">
      <c r="B266" s="208"/>
      <c r="C266" s="209"/>
      <c r="D266" s="203" t="s">
        <v>162</v>
      </c>
      <c r="E266" s="210" t="s">
        <v>19</v>
      </c>
      <c r="F266" s="211" t="s">
        <v>334</v>
      </c>
      <c r="G266" s="209"/>
      <c r="H266" s="212">
        <v>17.776</v>
      </c>
      <c r="I266" s="213"/>
      <c r="J266" s="209"/>
      <c r="K266" s="209"/>
      <c r="L266" s="214"/>
      <c r="M266" s="215"/>
      <c r="N266" s="216"/>
      <c r="O266" s="216"/>
      <c r="P266" s="216"/>
      <c r="Q266" s="216"/>
      <c r="R266" s="216"/>
      <c r="S266" s="216"/>
      <c r="T266" s="217"/>
      <c r="AT266" s="218" t="s">
        <v>162</v>
      </c>
      <c r="AU266" s="218" t="s">
        <v>86</v>
      </c>
      <c r="AV266" s="13" t="s">
        <v>86</v>
      </c>
      <c r="AW266" s="13" t="s">
        <v>37</v>
      </c>
      <c r="AX266" s="13" t="s">
        <v>76</v>
      </c>
      <c r="AY266" s="218" t="s">
        <v>143</v>
      </c>
    </row>
    <row r="267" spans="1:65" s="13" customFormat="1">
      <c r="B267" s="208"/>
      <c r="C267" s="209"/>
      <c r="D267" s="203" t="s">
        <v>162</v>
      </c>
      <c r="E267" s="210" t="s">
        <v>19</v>
      </c>
      <c r="F267" s="211" t="s">
        <v>335</v>
      </c>
      <c r="G267" s="209"/>
      <c r="H267" s="212">
        <v>8.25</v>
      </c>
      <c r="I267" s="213"/>
      <c r="J267" s="209"/>
      <c r="K267" s="209"/>
      <c r="L267" s="214"/>
      <c r="M267" s="215"/>
      <c r="N267" s="216"/>
      <c r="O267" s="216"/>
      <c r="P267" s="216"/>
      <c r="Q267" s="216"/>
      <c r="R267" s="216"/>
      <c r="S267" s="216"/>
      <c r="T267" s="217"/>
      <c r="AT267" s="218" t="s">
        <v>162</v>
      </c>
      <c r="AU267" s="218" t="s">
        <v>86</v>
      </c>
      <c r="AV267" s="13" t="s">
        <v>86</v>
      </c>
      <c r="AW267" s="13" t="s">
        <v>37</v>
      </c>
      <c r="AX267" s="13" t="s">
        <v>76</v>
      </c>
      <c r="AY267" s="218" t="s">
        <v>143</v>
      </c>
    </row>
    <row r="268" spans="1:65" s="13" customFormat="1">
      <c r="B268" s="208"/>
      <c r="C268" s="209"/>
      <c r="D268" s="203" t="s">
        <v>162</v>
      </c>
      <c r="E268" s="210" t="s">
        <v>19</v>
      </c>
      <c r="F268" s="211" t="s">
        <v>336</v>
      </c>
      <c r="G268" s="209"/>
      <c r="H268" s="212">
        <v>8.6020000000000003</v>
      </c>
      <c r="I268" s="213"/>
      <c r="J268" s="209"/>
      <c r="K268" s="209"/>
      <c r="L268" s="214"/>
      <c r="M268" s="215"/>
      <c r="N268" s="216"/>
      <c r="O268" s="216"/>
      <c r="P268" s="216"/>
      <c r="Q268" s="216"/>
      <c r="R268" s="216"/>
      <c r="S268" s="216"/>
      <c r="T268" s="217"/>
      <c r="AT268" s="218" t="s">
        <v>162</v>
      </c>
      <c r="AU268" s="218" t="s">
        <v>86</v>
      </c>
      <c r="AV268" s="13" t="s">
        <v>86</v>
      </c>
      <c r="AW268" s="13" t="s">
        <v>37</v>
      </c>
      <c r="AX268" s="13" t="s">
        <v>76</v>
      </c>
      <c r="AY268" s="218" t="s">
        <v>143</v>
      </c>
    </row>
    <row r="269" spans="1:65" s="16" customFormat="1">
      <c r="B269" s="240"/>
      <c r="C269" s="241"/>
      <c r="D269" s="203" t="s">
        <v>162</v>
      </c>
      <c r="E269" s="242" t="s">
        <v>19</v>
      </c>
      <c r="F269" s="243" t="s">
        <v>189</v>
      </c>
      <c r="G269" s="241"/>
      <c r="H269" s="244">
        <v>52.707999999999998</v>
      </c>
      <c r="I269" s="245"/>
      <c r="J269" s="241"/>
      <c r="K269" s="241"/>
      <c r="L269" s="246"/>
      <c r="M269" s="247"/>
      <c r="N269" s="248"/>
      <c r="O269" s="248"/>
      <c r="P269" s="248"/>
      <c r="Q269" s="248"/>
      <c r="R269" s="248"/>
      <c r="S269" s="248"/>
      <c r="T269" s="249"/>
      <c r="AT269" s="250" t="s">
        <v>162</v>
      </c>
      <c r="AU269" s="250" t="s">
        <v>86</v>
      </c>
      <c r="AV269" s="16" t="s">
        <v>164</v>
      </c>
      <c r="AW269" s="16" t="s">
        <v>37</v>
      </c>
      <c r="AX269" s="16" t="s">
        <v>76</v>
      </c>
      <c r="AY269" s="250" t="s">
        <v>143</v>
      </c>
    </row>
    <row r="270" spans="1:65" s="14" customFormat="1">
      <c r="B270" s="219"/>
      <c r="C270" s="220"/>
      <c r="D270" s="203" t="s">
        <v>162</v>
      </c>
      <c r="E270" s="221" t="s">
        <v>19</v>
      </c>
      <c r="F270" s="222" t="s">
        <v>172</v>
      </c>
      <c r="G270" s="220"/>
      <c r="H270" s="223">
        <v>159.65799999999999</v>
      </c>
      <c r="I270" s="224"/>
      <c r="J270" s="220"/>
      <c r="K270" s="220"/>
      <c r="L270" s="225"/>
      <c r="M270" s="226"/>
      <c r="N270" s="227"/>
      <c r="O270" s="227"/>
      <c r="P270" s="227"/>
      <c r="Q270" s="227"/>
      <c r="R270" s="227"/>
      <c r="S270" s="227"/>
      <c r="T270" s="228"/>
      <c r="AT270" s="229" t="s">
        <v>162</v>
      </c>
      <c r="AU270" s="229" t="s">
        <v>86</v>
      </c>
      <c r="AV270" s="14" t="s">
        <v>149</v>
      </c>
      <c r="AW270" s="14" t="s">
        <v>37</v>
      </c>
      <c r="AX270" s="14" t="s">
        <v>84</v>
      </c>
      <c r="AY270" s="229" t="s">
        <v>143</v>
      </c>
    </row>
    <row r="271" spans="1:65" s="12" customFormat="1" ht="22.9" customHeight="1">
      <c r="B271" s="174"/>
      <c r="C271" s="175"/>
      <c r="D271" s="176" t="s">
        <v>75</v>
      </c>
      <c r="E271" s="188" t="s">
        <v>149</v>
      </c>
      <c r="F271" s="188" t="s">
        <v>337</v>
      </c>
      <c r="G271" s="175"/>
      <c r="H271" s="175"/>
      <c r="I271" s="178"/>
      <c r="J271" s="189">
        <f>BK271</f>
        <v>0</v>
      </c>
      <c r="K271" s="175"/>
      <c r="L271" s="180"/>
      <c r="M271" s="181"/>
      <c r="N271" s="182"/>
      <c r="O271" s="182"/>
      <c r="P271" s="183">
        <f>SUM(P272:P324)</f>
        <v>0</v>
      </c>
      <c r="Q271" s="182"/>
      <c r="R271" s="183">
        <f>SUM(R272:R324)</f>
        <v>0.36297280000000004</v>
      </c>
      <c r="S271" s="182"/>
      <c r="T271" s="184">
        <f>SUM(T272:T324)</f>
        <v>0</v>
      </c>
      <c r="AR271" s="185" t="s">
        <v>84</v>
      </c>
      <c r="AT271" s="186" t="s">
        <v>75</v>
      </c>
      <c r="AU271" s="186" t="s">
        <v>84</v>
      </c>
      <c r="AY271" s="185" t="s">
        <v>143</v>
      </c>
      <c r="BK271" s="187">
        <f>SUM(BK272:BK324)</f>
        <v>0</v>
      </c>
    </row>
    <row r="272" spans="1:65" s="2" customFormat="1" ht="16.5" customHeight="1">
      <c r="A272" s="36"/>
      <c r="B272" s="37"/>
      <c r="C272" s="190" t="s">
        <v>338</v>
      </c>
      <c r="D272" s="190" t="s">
        <v>145</v>
      </c>
      <c r="E272" s="191" t="s">
        <v>339</v>
      </c>
      <c r="F272" s="192" t="s">
        <v>340</v>
      </c>
      <c r="G272" s="193" t="s">
        <v>92</v>
      </c>
      <c r="H272" s="194">
        <v>13.731999999999999</v>
      </c>
      <c r="I272" s="195"/>
      <c r="J272" s="196">
        <f>ROUND(I272*H272,2)</f>
        <v>0</v>
      </c>
      <c r="K272" s="192" t="s">
        <v>157</v>
      </c>
      <c r="L272" s="41"/>
      <c r="M272" s="197" t="s">
        <v>19</v>
      </c>
      <c r="N272" s="198" t="s">
        <v>47</v>
      </c>
      <c r="O272" s="66"/>
      <c r="P272" s="199">
        <f>O272*H272</f>
        <v>0</v>
      </c>
      <c r="Q272" s="199">
        <v>0</v>
      </c>
      <c r="R272" s="199">
        <f>Q272*H272</f>
        <v>0</v>
      </c>
      <c r="S272" s="199">
        <v>0</v>
      </c>
      <c r="T272" s="200">
        <f>S272*H272</f>
        <v>0</v>
      </c>
      <c r="U272" s="36"/>
      <c r="V272" s="36"/>
      <c r="W272" s="36"/>
      <c r="X272" s="36"/>
      <c r="Y272" s="36"/>
      <c r="Z272" s="36"/>
      <c r="AA272" s="36"/>
      <c r="AB272" s="36"/>
      <c r="AC272" s="36"/>
      <c r="AD272" s="36"/>
      <c r="AE272" s="36"/>
      <c r="AR272" s="201" t="s">
        <v>149</v>
      </c>
      <c r="AT272" s="201" t="s">
        <v>145</v>
      </c>
      <c r="AU272" s="201" t="s">
        <v>86</v>
      </c>
      <c r="AY272" s="19" t="s">
        <v>143</v>
      </c>
      <c r="BE272" s="202">
        <f>IF(N272="základní",J272,0)</f>
        <v>0</v>
      </c>
      <c r="BF272" s="202">
        <f>IF(N272="snížená",J272,0)</f>
        <v>0</v>
      </c>
      <c r="BG272" s="202">
        <f>IF(N272="zákl. přenesená",J272,0)</f>
        <v>0</v>
      </c>
      <c r="BH272" s="202">
        <f>IF(N272="sníž. přenesená",J272,0)</f>
        <v>0</v>
      </c>
      <c r="BI272" s="202">
        <f>IF(N272="nulová",J272,0)</f>
        <v>0</v>
      </c>
      <c r="BJ272" s="19" t="s">
        <v>84</v>
      </c>
      <c r="BK272" s="202">
        <f>ROUND(I272*H272,2)</f>
        <v>0</v>
      </c>
      <c r="BL272" s="19" t="s">
        <v>149</v>
      </c>
      <c r="BM272" s="201" t="s">
        <v>341</v>
      </c>
    </row>
    <row r="273" spans="1:65" s="2" customFormat="1">
      <c r="A273" s="36"/>
      <c r="B273" s="37"/>
      <c r="C273" s="38"/>
      <c r="D273" s="203" t="s">
        <v>151</v>
      </c>
      <c r="E273" s="38"/>
      <c r="F273" s="204" t="s">
        <v>342</v>
      </c>
      <c r="G273" s="38"/>
      <c r="H273" s="38"/>
      <c r="I273" s="111"/>
      <c r="J273" s="38"/>
      <c r="K273" s="38"/>
      <c r="L273" s="41"/>
      <c r="M273" s="205"/>
      <c r="N273" s="206"/>
      <c r="O273" s="66"/>
      <c r="P273" s="66"/>
      <c r="Q273" s="66"/>
      <c r="R273" s="66"/>
      <c r="S273" s="66"/>
      <c r="T273" s="67"/>
      <c r="U273" s="36"/>
      <c r="V273" s="36"/>
      <c r="W273" s="36"/>
      <c r="X273" s="36"/>
      <c r="Y273" s="36"/>
      <c r="Z273" s="36"/>
      <c r="AA273" s="36"/>
      <c r="AB273" s="36"/>
      <c r="AC273" s="36"/>
      <c r="AD273" s="36"/>
      <c r="AE273" s="36"/>
      <c r="AT273" s="19" t="s">
        <v>151</v>
      </c>
      <c r="AU273" s="19" t="s">
        <v>86</v>
      </c>
    </row>
    <row r="274" spans="1:65" s="2" customFormat="1" ht="39">
      <c r="A274" s="36"/>
      <c r="B274" s="37"/>
      <c r="C274" s="38"/>
      <c r="D274" s="203" t="s">
        <v>160</v>
      </c>
      <c r="E274" s="38"/>
      <c r="F274" s="207" t="s">
        <v>343</v>
      </c>
      <c r="G274" s="38"/>
      <c r="H274" s="38"/>
      <c r="I274" s="111"/>
      <c r="J274" s="38"/>
      <c r="K274" s="38"/>
      <c r="L274" s="41"/>
      <c r="M274" s="205"/>
      <c r="N274" s="206"/>
      <c r="O274" s="66"/>
      <c r="P274" s="66"/>
      <c r="Q274" s="66"/>
      <c r="R274" s="66"/>
      <c r="S274" s="66"/>
      <c r="T274" s="67"/>
      <c r="U274" s="36"/>
      <c r="V274" s="36"/>
      <c r="W274" s="36"/>
      <c r="X274" s="36"/>
      <c r="Y274" s="36"/>
      <c r="Z274" s="36"/>
      <c r="AA274" s="36"/>
      <c r="AB274" s="36"/>
      <c r="AC274" s="36"/>
      <c r="AD274" s="36"/>
      <c r="AE274" s="36"/>
      <c r="AT274" s="19" t="s">
        <v>160</v>
      </c>
      <c r="AU274" s="19" t="s">
        <v>86</v>
      </c>
    </row>
    <row r="275" spans="1:65" s="2" customFormat="1" ht="19.5">
      <c r="A275" s="36"/>
      <c r="B275" s="37"/>
      <c r="C275" s="38"/>
      <c r="D275" s="203" t="s">
        <v>153</v>
      </c>
      <c r="E275" s="38"/>
      <c r="F275" s="207" t="s">
        <v>344</v>
      </c>
      <c r="G275" s="38"/>
      <c r="H275" s="38"/>
      <c r="I275" s="111"/>
      <c r="J275" s="38"/>
      <c r="K275" s="38"/>
      <c r="L275" s="41"/>
      <c r="M275" s="205"/>
      <c r="N275" s="206"/>
      <c r="O275" s="66"/>
      <c r="P275" s="66"/>
      <c r="Q275" s="66"/>
      <c r="R275" s="66"/>
      <c r="S275" s="66"/>
      <c r="T275" s="67"/>
      <c r="U275" s="36"/>
      <c r="V275" s="36"/>
      <c r="W275" s="36"/>
      <c r="X275" s="36"/>
      <c r="Y275" s="36"/>
      <c r="Z275" s="36"/>
      <c r="AA275" s="36"/>
      <c r="AB275" s="36"/>
      <c r="AC275" s="36"/>
      <c r="AD275" s="36"/>
      <c r="AE275" s="36"/>
      <c r="AT275" s="19" t="s">
        <v>153</v>
      </c>
      <c r="AU275" s="19" t="s">
        <v>86</v>
      </c>
    </row>
    <row r="276" spans="1:65" s="15" customFormat="1">
      <c r="B276" s="230"/>
      <c r="C276" s="231"/>
      <c r="D276" s="203" t="s">
        <v>162</v>
      </c>
      <c r="E276" s="232" t="s">
        <v>19</v>
      </c>
      <c r="F276" s="233" t="s">
        <v>179</v>
      </c>
      <c r="G276" s="231"/>
      <c r="H276" s="232" t="s">
        <v>19</v>
      </c>
      <c r="I276" s="234"/>
      <c r="J276" s="231"/>
      <c r="K276" s="231"/>
      <c r="L276" s="235"/>
      <c r="M276" s="236"/>
      <c r="N276" s="237"/>
      <c r="O276" s="237"/>
      <c r="P276" s="237"/>
      <c r="Q276" s="237"/>
      <c r="R276" s="237"/>
      <c r="S276" s="237"/>
      <c r="T276" s="238"/>
      <c r="AT276" s="239" t="s">
        <v>162</v>
      </c>
      <c r="AU276" s="239" t="s">
        <v>86</v>
      </c>
      <c r="AV276" s="15" t="s">
        <v>84</v>
      </c>
      <c r="AW276" s="15" t="s">
        <v>37</v>
      </c>
      <c r="AX276" s="15" t="s">
        <v>76</v>
      </c>
      <c r="AY276" s="239" t="s">
        <v>143</v>
      </c>
    </row>
    <row r="277" spans="1:65" s="13" customFormat="1">
      <c r="B277" s="208"/>
      <c r="C277" s="209"/>
      <c r="D277" s="203" t="s">
        <v>162</v>
      </c>
      <c r="E277" s="210" t="s">
        <v>19</v>
      </c>
      <c r="F277" s="211" t="s">
        <v>345</v>
      </c>
      <c r="G277" s="209"/>
      <c r="H277" s="212">
        <v>1</v>
      </c>
      <c r="I277" s="213"/>
      <c r="J277" s="209"/>
      <c r="K277" s="209"/>
      <c r="L277" s="214"/>
      <c r="M277" s="215"/>
      <c r="N277" s="216"/>
      <c r="O277" s="216"/>
      <c r="P277" s="216"/>
      <c r="Q277" s="216"/>
      <c r="R277" s="216"/>
      <c r="S277" s="216"/>
      <c r="T277" s="217"/>
      <c r="AT277" s="218" t="s">
        <v>162</v>
      </c>
      <c r="AU277" s="218" t="s">
        <v>86</v>
      </c>
      <c r="AV277" s="13" t="s">
        <v>86</v>
      </c>
      <c r="AW277" s="13" t="s">
        <v>37</v>
      </c>
      <c r="AX277" s="13" t="s">
        <v>76</v>
      </c>
      <c r="AY277" s="218" t="s">
        <v>143</v>
      </c>
    </row>
    <row r="278" spans="1:65" s="13" customFormat="1">
      <c r="B278" s="208"/>
      <c r="C278" s="209"/>
      <c r="D278" s="203" t="s">
        <v>162</v>
      </c>
      <c r="E278" s="210" t="s">
        <v>19</v>
      </c>
      <c r="F278" s="211" t="s">
        <v>346</v>
      </c>
      <c r="G278" s="209"/>
      <c r="H278" s="212">
        <v>8.8550000000000004</v>
      </c>
      <c r="I278" s="213"/>
      <c r="J278" s="209"/>
      <c r="K278" s="209"/>
      <c r="L278" s="214"/>
      <c r="M278" s="215"/>
      <c r="N278" s="216"/>
      <c r="O278" s="216"/>
      <c r="P278" s="216"/>
      <c r="Q278" s="216"/>
      <c r="R278" s="216"/>
      <c r="S278" s="216"/>
      <c r="T278" s="217"/>
      <c r="AT278" s="218" t="s">
        <v>162</v>
      </c>
      <c r="AU278" s="218" t="s">
        <v>86</v>
      </c>
      <c r="AV278" s="13" t="s">
        <v>86</v>
      </c>
      <c r="AW278" s="13" t="s">
        <v>37</v>
      </c>
      <c r="AX278" s="13" t="s">
        <v>76</v>
      </c>
      <c r="AY278" s="218" t="s">
        <v>143</v>
      </c>
    </row>
    <row r="279" spans="1:65" s="13" customFormat="1">
      <c r="B279" s="208"/>
      <c r="C279" s="209"/>
      <c r="D279" s="203" t="s">
        <v>162</v>
      </c>
      <c r="E279" s="210" t="s">
        <v>19</v>
      </c>
      <c r="F279" s="211" t="s">
        <v>347</v>
      </c>
      <c r="G279" s="209"/>
      <c r="H279" s="212">
        <v>0.91200000000000003</v>
      </c>
      <c r="I279" s="213"/>
      <c r="J279" s="209"/>
      <c r="K279" s="209"/>
      <c r="L279" s="214"/>
      <c r="M279" s="215"/>
      <c r="N279" s="216"/>
      <c r="O279" s="216"/>
      <c r="P279" s="216"/>
      <c r="Q279" s="216"/>
      <c r="R279" s="216"/>
      <c r="S279" s="216"/>
      <c r="T279" s="217"/>
      <c r="AT279" s="218" t="s">
        <v>162</v>
      </c>
      <c r="AU279" s="218" t="s">
        <v>86</v>
      </c>
      <c r="AV279" s="13" t="s">
        <v>86</v>
      </c>
      <c r="AW279" s="13" t="s">
        <v>37</v>
      </c>
      <c r="AX279" s="13" t="s">
        <v>76</v>
      </c>
      <c r="AY279" s="218" t="s">
        <v>143</v>
      </c>
    </row>
    <row r="280" spans="1:65" s="13" customFormat="1">
      <c r="B280" s="208"/>
      <c r="C280" s="209"/>
      <c r="D280" s="203" t="s">
        <v>162</v>
      </c>
      <c r="E280" s="210" t="s">
        <v>19</v>
      </c>
      <c r="F280" s="211" t="s">
        <v>348</v>
      </c>
      <c r="G280" s="209"/>
      <c r="H280" s="212">
        <v>0.56000000000000005</v>
      </c>
      <c r="I280" s="213"/>
      <c r="J280" s="209"/>
      <c r="K280" s="209"/>
      <c r="L280" s="214"/>
      <c r="M280" s="215"/>
      <c r="N280" s="216"/>
      <c r="O280" s="216"/>
      <c r="P280" s="216"/>
      <c r="Q280" s="216"/>
      <c r="R280" s="216"/>
      <c r="S280" s="216"/>
      <c r="T280" s="217"/>
      <c r="AT280" s="218" t="s">
        <v>162</v>
      </c>
      <c r="AU280" s="218" t="s">
        <v>86</v>
      </c>
      <c r="AV280" s="13" t="s">
        <v>86</v>
      </c>
      <c r="AW280" s="13" t="s">
        <v>37</v>
      </c>
      <c r="AX280" s="13" t="s">
        <v>76</v>
      </c>
      <c r="AY280" s="218" t="s">
        <v>143</v>
      </c>
    </row>
    <row r="281" spans="1:65" s="13" customFormat="1">
      <c r="B281" s="208"/>
      <c r="C281" s="209"/>
      <c r="D281" s="203" t="s">
        <v>162</v>
      </c>
      <c r="E281" s="210" t="s">
        <v>19</v>
      </c>
      <c r="F281" s="211" t="s">
        <v>349</v>
      </c>
      <c r="G281" s="209"/>
      <c r="H281" s="212">
        <v>0.96799999999999997</v>
      </c>
      <c r="I281" s="213"/>
      <c r="J281" s="209"/>
      <c r="K281" s="209"/>
      <c r="L281" s="214"/>
      <c r="M281" s="215"/>
      <c r="N281" s="216"/>
      <c r="O281" s="216"/>
      <c r="P281" s="216"/>
      <c r="Q281" s="216"/>
      <c r="R281" s="216"/>
      <c r="S281" s="216"/>
      <c r="T281" s="217"/>
      <c r="AT281" s="218" t="s">
        <v>162</v>
      </c>
      <c r="AU281" s="218" t="s">
        <v>86</v>
      </c>
      <c r="AV281" s="13" t="s">
        <v>86</v>
      </c>
      <c r="AW281" s="13" t="s">
        <v>37</v>
      </c>
      <c r="AX281" s="13" t="s">
        <v>76</v>
      </c>
      <c r="AY281" s="218" t="s">
        <v>143</v>
      </c>
    </row>
    <row r="282" spans="1:65" s="13" customFormat="1">
      <c r="B282" s="208"/>
      <c r="C282" s="209"/>
      <c r="D282" s="203" t="s">
        <v>162</v>
      </c>
      <c r="E282" s="210" t="s">
        <v>19</v>
      </c>
      <c r="F282" s="211" t="s">
        <v>350</v>
      </c>
      <c r="G282" s="209"/>
      <c r="H282" s="212">
        <v>0.82499999999999996</v>
      </c>
      <c r="I282" s="213"/>
      <c r="J282" s="209"/>
      <c r="K282" s="209"/>
      <c r="L282" s="214"/>
      <c r="M282" s="215"/>
      <c r="N282" s="216"/>
      <c r="O282" s="216"/>
      <c r="P282" s="216"/>
      <c r="Q282" s="216"/>
      <c r="R282" s="216"/>
      <c r="S282" s="216"/>
      <c r="T282" s="217"/>
      <c r="AT282" s="218" t="s">
        <v>162</v>
      </c>
      <c r="AU282" s="218" t="s">
        <v>86</v>
      </c>
      <c r="AV282" s="13" t="s">
        <v>86</v>
      </c>
      <c r="AW282" s="13" t="s">
        <v>37</v>
      </c>
      <c r="AX282" s="13" t="s">
        <v>76</v>
      </c>
      <c r="AY282" s="218" t="s">
        <v>143</v>
      </c>
    </row>
    <row r="283" spans="1:65" s="13" customFormat="1">
      <c r="B283" s="208"/>
      <c r="C283" s="209"/>
      <c r="D283" s="203" t="s">
        <v>162</v>
      </c>
      <c r="E283" s="210" t="s">
        <v>19</v>
      </c>
      <c r="F283" s="211" t="s">
        <v>351</v>
      </c>
      <c r="G283" s="209"/>
      <c r="H283" s="212">
        <v>0.61199999999999999</v>
      </c>
      <c r="I283" s="213"/>
      <c r="J283" s="209"/>
      <c r="K283" s="209"/>
      <c r="L283" s="214"/>
      <c r="M283" s="215"/>
      <c r="N283" s="216"/>
      <c r="O283" s="216"/>
      <c r="P283" s="216"/>
      <c r="Q283" s="216"/>
      <c r="R283" s="216"/>
      <c r="S283" s="216"/>
      <c r="T283" s="217"/>
      <c r="AT283" s="218" t="s">
        <v>162</v>
      </c>
      <c r="AU283" s="218" t="s">
        <v>86</v>
      </c>
      <c r="AV283" s="13" t="s">
        <v>86</v>
      </c>
      <c r="AW283" s="13" t="s">
        <v>37</v>
      </c>
      <c r="AX283" s="13" t="s">
        <v>76</v>
      </c>
      <c r="AY283" s="218" t="s">
        <v>143</v>
      </c>
    </row>
    <row r="284" spans="1:65" s="14" customFormat="1">
      <c r="B284" s="219"/>
      <c r="C284" s="220"/>
      <c r="D284" s="203" t="s">
        <v>162</v>
      </c>
      <c r="E284" s="221" t="s">
        <v>19</v>
      </c>
      <c r="F284" s="222" t="s">
        <v>172</v>
      </c>
      <c r="G284" s="220"/>
      <c r="H284" s="223">
        <v>13.731999999999999</v>
      </c>
      <c r="I284" s="224"/>
      <c r="J284" s="220"/>
      <c r="K284" s="220"/>
      <c r="L284" s="225"/>
      <c r="M284" s="226"/>
      <c r="N284" s="227"/>
      <c r="O284" s="227"/>
      <c r="P284" s="227"/>
      <c r="Q284" s="227"/>
      <c r="R284" s="227"/>
      <c r="S284" s="227"/>
      <c r="T284" s="228"/>
      <c r="AT284" s="229" t="s">
        <v>162</v>
      </c>
      <c r="AU284" s="229" t="s">
        <v>86</v>
      </c>
      <c r="AV284" s="14" t="s">
        <v>149</v>
      </c>
      <c r="AW284" s="14" t="s">
        <v>37</v>
      </c>
      <c r="AX284" s="14" t="s">
        <v>84</v>
      </c>
      <c r="AY284" s="229" t="s">
        <v>143</v>
      </c>
    </row>
    <row r="285" spans="1:65" s="2" customFormat="1" ht="16.5" customHeight="1">
      <c r="A285" s="36"/>
      <c r="B285" s="37"/>
      <c r="C285" s="190" t="s">
        <v>352</v>
      </c>
      <c r="D285" s="190" t="s">
        <v>145</v>
      </c>
      <c r="E285" s="191" t="s">
        <v>353</v>
      </c>
      <c r="F285" s="192" t="s">
        <v>354</v>
      </c>
      <c r="G285" s="193" t="s">
        <v>355</v>
      </c>
      <c r="H285" s="194">
        <v>6</v>
      </c>
      <c r="I285" s="195"/>
      <c r="J285" s="196">
        <f>ROUND(I285*H285,2)</f>
        <v>0</v>
      </c>
      <c r="K285" s="192" t="s">
        <v>157</v>
      </c>
      <c r="L285" s="41"/>
      <c r="M285" s="197" t="s">
        <v>19</v>
      </c>
      <c r="N285" s="198" t="s">
        <v>47</v>
      </c>
      <c r="O285" s="66"/>
      <c r="P285" s="199">
        <f>O285*H285</f>
        <v>0</v>
      </c>
      <c r="Q285" s="199">
        <v>6.6E-3</v>
      </c>
      <c r="R285" s="199">
        <f>Q285*H285</f>
        <v>3.9599999999999996E-2</v>
      </c>
      <c r="S285" s="199">
        <v>0</v>
      </c>
      <c r="T285" s="200">
        <f>S285*H285</f>
        <v>0</v>
      </c>
      <c r="U285" s="36"/>
      <c r="V285" s="36"/>
      <c r="W285" s="36"/>
      <c r="X285" s="36"/>
      <c r="Y285" s="36"/>
      <c r="Z285" s="36"/>
      <c r="AA285" s="36"/>
      <c r="AB285" s="36"/>
      <c r="AC285" s="36"/>
      <c r="AD285" s="36"/>
      <c r="AE285" s="36"/>
      <c r="AR285" s="201" t="s">
        <v>149</v>
      </c>
      <c r="AT285" s="201" t="s">
        <v>145</v>
      </c>
      <c r="AU285" s="201" t="s">
        <v>86</v>
      </c>
      <c r="AY285" s="19" t="s">
        <v>143</v>
      </c>
      <c r="BE285" s="202">
        <f>IF(N285="základní",J285,0)</f>
        <v>0</v>
      </c>
      <c r="BF285" s="202">
        <f>IF(N285="snížená",J285,0)</f>
        <v>0</v>
      </c>
      <c r="BG285" s="202">
        <f>IF(N285="zákl. přenesená",J285,0)</f>
        <v>0</v>
      </c>
      <c r="BH285" s="202">
        <f>IF(N285="sníž. přenesená",J285,0)</f>
        <v>0</v>
      </c>
      <c r="BI285" s="202">
        <f>IF(N285="nulová",J285,0)</f>
        <v>0</v>
      </c>
      <c r="BJ285" s="19" t="s">
        <v>84</v>
      </c>
      <c r="BK285" s="202">
        <f>ROUND(I285*H285,2)</f>
        <v>0</v>
      </c>
      <c r="BL285" s="19" t="s">
        <v>149</v>
      </c>
      <c r="BM285" s="201" t="s">
        <v>356</v>
      </c>
    </row>
    <row r="286" spans="1:65" s="2" customFormat="1">
      <c r="A286" s="36"/>
      <c r="B286" s="37"/>
      <c r="C286" s="38"/>
      <c r="D286" s="203" t="s">
        <v>151</v>
      </c>
      <c r="E286" s="38"/>
      <c r="F286" s="204" t="s">
        <v>357</v>
      </c>
      <c r="G286" s="38"/>
      <c r="H286" s="38"/>
      <c r="I286" s="111"/>
      <c r="J286" s="38"/>
      <c r="K286" s="38"/>
      <c r="L286" s="41"/>
      <c r="M286" s="205"/>
      <c r="N286" s="206"/>
      <c r="O286" s="66"/>
      <c r="P286" s="66"/>
      <c r="Q286" s="66"/>
      <c r="R286" s="66"/>
      <c r="S286" s="66"/>
      <c r="T286" s="67"/>
      <c r="U286" s="36"/>
      <c r="V286" s="36"/>
      <c r="W286" s="36"/>
      <c r="X286" s="36"/>
      <c r="Y286" s="36"/>
      <c r="Z286" s="36"/>
      <c r="AA286" s="36"/>
      <c r="AB286" s="36"/>
      <c r="AC286" s="36"/>
      <c r="AD286" s="36"/>
      <c r="AE286" s="36"/>
      <c r="AT286" s="19" t="s">
        <v>151</v>
      </c>
      <c r="AU286" s="19" t="s">
        <v>86</v>
      </c>
    </row>
    <row r="287" spans="1:65" s="2" customFormat="1" ht="29.25">
      <c r="A287" s="36"/>
      <c r="B287" s="37"/>
      <c r="C287" s="38"/>
      <c r="D287" s="203" t="s">
        <v>160</v>
      </c>
      <c r="E287" s="38"/>
      <c r="F287" s="207" t="s">
        <v>358</v>
      </c>
      <c r="G287" s="38"/>
      <c r="H287" s="38"/>
      <c r="I287" s="111"/>
      <c r="J287" s="38"/>
      <c r="K287" s="38"/>
      <c r="L287" s="41"/>
      <c r="M287" s="205"/>
      <c r="N287" s="206"/>
      <c r="O287" s="66"/>
      <c r="P287" s="66"/>
      <c r="Q287" s="66"/>
      <c r="R287" s="66"/>
      <c r="S287" s="66"/>
      <c r="T287" s="67"/>
      <c r="U287" s="36"/>
      <c r="V287" s="36"/>
      <c r="W287" s="36"/>
      <c r="X287" s="36"/>
      <c r="Y287" s="36"/>
      <c r="Z287" s="36"/>
      <c r="AA287" s="36"/>
      <c r="AB287" s="36"/>
      <c r="AC287" s="36"/>
      <c r="AD287" s="36"/>
      <c r="AE287" s="36"/>
      <c r="AT287" s="19" t="s">
        <v>160</v>
      </c>
      <c r="AU287" s="19" t="s">
        <v>86</v>
      </c>
    </row>
    <row r="288" spans="1:65" s="15" customFormat="1">
      <c r="B288" s="230"/>
      <c r="C288" s="231"/>
      <c r="D288" s="203" t="s">
        <v>162</v>
      </c>
      <c r="E288" s="232" t="s">
        <v>19</v>
      </c>
      <c r="F288" s="233" t="s">
        <v>359</v>
      </c>
      <c r="G288" s="231"/>
      <c r="H288" s="232" t="s">
        <v>19</v>
      </c>
      <c r="I288" s="234"/>
      <c r="J288" s="231"/>
      <c r="K288" s="231"/>
      <c r="L288" s="235"/>
      <c r="M288" s="236"/>
      <c r="N288" s="237"/>
      <c r="O288" s="237"/>
      <c r="P288" s="237"/>
      <c r="Q288" s="237"/>
      <c r="R288" s="237"/>
      <c r="S288" s="237"/>
      <c r="T288" s="238"/>
      <c r="AT288" s="239" t="s">
        <v>162</v>
      </c>
      <c r="AU288" s="239" t="s">
        <v>86</v>
      </c>
      <c r="AV288" s="15" t="s">
        <v>84</v>
      </c>
      <c r="AW288" s="15" t="s">
        <v>37</v>
      </c>
      <c r="AX288" s="15" t="s">
        <v>76</v>
      </c>
      <c r="AY288" s="239" t="s">
        <v>143</v>
      </c>
    </row>
    <row r="289" spans="1:65" s="13" customFormat="1">
      <c r="B289" s="208"/>
      <c r="C289" s="209"/>
      <c r="D289" s="203" t="s">
        <v>162</v>
      </c>
      <c r="E289" s="210" t="s">
        <v>19</v>
      </c>
      <c r="F289" s="211" t="s">
        <v>360</v>
      </c>
      <c r="G289" s="209"/>
      <c r="H289" s="212">
        <v>2</v>
      </c>
      <c r="I289" s="213"/>
      <c r="J289" s="209"/>
      <c r="K289" s="209"/>
      <c r="L289" s="214"/>
      <c r="M289" s="215"/>
      <c r="N289" s="216"/>
      <c r="O289" s="216"/>
      <c r="P289" s="216"/>
      <c r="Q289" s="216"/>
      <c r="R289" s="216"/>
      <c r="S289" s="216"/>
      <c r="T289" s="217"/>
      <c r="AT289" s="218" t="s">
        <v>162</v>
      </c>
      <c r="AU289" s="218" t="s">
        <v>86</v>
      </c>
      <c r="AV289" s="13" t="s">
        <v>86</v>
      </c>
      <c r="AW289" s="13" t="s">
        <v>37</v>
      </c>
      <c r="AX289" s="13" t="s">
        <v>76</v>
      </c>
      <c r="AY289" s="218" t="s">
        <v>143</v>
      </c>
    </row>
    <row r="290" spans="1:65" s="13" customFormat="1">
      <c r="B290" s="208"/>
      <c r="C290" s="209"/>
      <c r="D290" s="203" t="s">
        <v>162</v>
      </c>
      <c r="E290" s="210" t="s">
        <v>19</v>
      </c>
      <c r="F290" s="211" t="s">
        <v>361</v>
      </c>
      <c r="G290" s="209"/>
      <c r="H290" s="212">
        <v>2</v>
      </c>
      <c r="I290" s="213"/>
      <c r="J290" s="209"/>
      <c r="K290" s="209"/>
      <c r="L290" s="214"/>
      <c r="M290" s="215"/>
      <c r="N290" s="216"/>
      <c r="O290" s="216"/>
      <c r="P290" s="216"/>
      <c r="Q290" s="216"/>
      <c r="R290" s="216"/>
      <c r="S290" s="216"/>
      <c r="T290" s="217"/>
      <c r="AT290" s="218" t="s">
        <v>162</v>
      </c>
      <c r="AU290" s="218" t="s">
        <v>86</v>
      </c>
      <c r="AV290" s="13" t="s">
        <v>86</v>
      </c>
      <c r="AW290" s="13" t="s">
        <v>37</v>
      </c>
      <c r="AX290" s="13" t="s">
        <v>76</v>
      </c>
      <c r="AY290" s="218" t="s">
        <v>143</v>
      </c>
    </row>
    <row r="291" spans="1:65" s="13" customFormat="1">
      <c r="B291" s="208"/>
      <c r="C291" s="209"/>
      <c r="D291" s="203" t="s">
        <v>162</v>
      </c>
      <c r="E291" s="210" t="s">
        <v>19</v>
      </c>
      <c r="F291" s="211" t="s">
        <v>362</v>
      </c>
      <c r="G291" s="209"/>
      <c r="H291" s="212">
        <v>2</v>
      </c>
      <c r="I291" s="213"/>
      <c r="J291" s="209"/>
      <c r="K291" s="209"/>
      <c r="L291" s="214"/>
      <c r="M291" s="215"/>
      <c r="N291" s="216"/>
      <c r="O291" s="216"/>
      <c r="P291" s="216"/>
      <c r="Q291" s="216"/>
      <c r="R291" s="216"/>
      <c r="S291" s="216"/>
      <c r="T291" s="217"/>
      <c r="AT291" s="218" t="s">
        <v>162</v>
      </c>
      <c r="AU291" s="218" t="s">
        <v>86</v>
      </c>
      <c r="AV291" s="13" t="s">
        <v>86</v>
      </c>
      <c r="AW291" s="13" t="s">
        <v>37</v>
      </c>
      <c r="AX291" s="13" t="s">
        <v>76</v>
      </c>
      <c r="AY291" s="218" t="s">
        <v>143</v>
      </c>
    </row>
    <row r="292" spans="1:65" s="14" customFormat="1">
      <c r="B292" s="219"/>
      <c r="C292" s="220"/>
      <c r="D292" s="203" t="s">
        <v>162</v>
      </c>
      <c r="E292" s="221" t="s">
        <v>19</v>
      </c>
      <c r="F292" s="222" t="s">
        <v>172</v>
      </c>
      <c r="G292" s="220"/>
      <c r="H292" s="223">
        <v>6</v>
      </c>
      <c r="I292" s="224"/>
      <c r="J292" s="220"/>
      <c r="K292" s="220"/>
      <c r="L292" s="225"/>
      <c r="M292" s="226"/>
      <c r="N292" s="227"/>
      <c r="O292" s="227"/>
      <c r="P292" s="227"/>
      <c r="Q292" s="227"/>
      <c r="R292" s="227"/>
      <c r="S292" s="227"/>
      <c r="T292" s="228"/>
      <c r="AT292" s="229" t="s">
        <v>162</v>
      </c>
      <c r="AU292" s="229" t="s">
        <v>86</v>
      </c>
      <c r="AV292" s="14" t="s">
        <v>149</v>
      </c>
      <c r="AW292" s="14" t="s">
        <v>37</v>
      </c>
      <c r="AX292" s="14" t="s">
        <v>84</v>
      </c>
      <c r="AY292" s="229" t="s">
        <v>143</v>
      </c>
    </row>
    <row r="293" spans="1:65" s="2" customFormat="1" ht="16.5" customHeight="1">
      <c r="A293" s="36"/>
      <c r="B293" s="37"/>
      <c r="C293" s="251" t="s">
        <v>363</v>
      </c>
      <c r="D293" s="251" t="s">
        <v>288</v>
      </c>
      <c r="E293" s="252" t="s">
        <v>364</v>
      </c>
      <c r="F293" s="253" t="s">
        <v>365</v>
      </c>
      <c r="G293" s="254" t="s">
        <v>355</v>
      </c>
      <c r="H293" s="255">
        <v>3</v>
      </c>
      <c r="I293" s="256"/>
      <c r="J293" s="257">
        <f>ROUND(I293*H293,2)</f>
        <v>0</v>
      </c>
      <c r="K293" s="253" t="s">
        <v>19</v>
      </c>
      <c r="L293" s="258"/>
      <c r="M293" s="259" t="s">
        <v>19</v>
      </c>
      <c r="N293" s="260" t="s">
        <v>47</v>
      </c>
      <c r="O293" s="66"/>
      <c r="P293" s="199">
        <f>O293*H293</f>
        <v>0</v>
      </c>
      <c r="Q293" s="199">
        <v>5.0999999999999997E-2</v>
      </c>
      <c r="R293" s="199">
        <f>Q293*H293</f>
        <v>0.153</v>
      </c>
      <c r="S293" s="199">
        <v>0</v>
      </c>
      <c r="T293" s="200">
        <f>S293*H293</f>
        <v>0</v>
      </c>
      <c r="U293" s="36"/>
      <c r="V293" s="36"/>
      <c r="W293" s="36"/>
      <c r="X293" s="36"/>
      <c r="Y293" s="36"/>
      <c r="Z293" s="36"/>
      <c r="AA293" s="36"/>
      <c r="AB293" s="36"/>
      <c r="AC293" s="36"/>
      <c r="AD293" s="36"/>
      <c r="AE293" s="36"/>
      <c r="AR293" s="201" t="s">
        <v>220</v>
      </c>
      <c r="AT293" s="201" t="s">
        <v>288</v>
      </c>
      <c r="AU293" s="201" t="s">
        <v>86</v>
      </c>
      <c r="AY293" s="19" t="s">
        <v>143</v>
      </c>
      <c r="BE293" s="202">
        <f>IF(N293="základní",J293,0)</f>
        <v>0</v>
      </c>
      <c r="BF293" s="202">
        <f>IF(N293="snížená",J293,0)</f>
        <v>0</v>
      </c>
      <c r="BG293" s="202">
        <f>IF(N293="zákl. přenesená",J293,0)</f>
        <v>0</v>
      </c>
      <c r="BH293" s="202">
        <f>IF(N293="sníž. přenesená",J293,0)</f>
        <v>0</v>
      </c>
      <c r="BI293" s="202">
        <f>IF(N293="nulová",J293,0)</f>
        <v>0</v>
      </c>
      <c r="BJ293" s="19" t="s">
        <v>84</v>
      </c>
      <c r="BK293" s="202">
        <f>ROUND(I293*H293,2)</f>
        <v>0</v>
      </c>
      <c r="BL293" s="19" t="s">
        <v>149</v>
      </c>
      <c r="BM293" s="201" t="s">
        <v>366</v>
      </c>
    </row>
    <row r="294" spans="1:65" s="2" customFormat="1">
      <c r="A294" s="36"/>
      <c r="B294" s="37"/>
      <c r="C294" s="38"/>
      <c r="D294" s="203" t="s">
        <v>151</v>
      </c>
      <c r="E294" s="38"/>
      <c r="F294" s="204" t="s">
        <v>365</v>
      </c>
      <c r="G294" s="38"/>
      <c r="H294" s="38"/>
      <c r="I294" s="111"/>
      <c r="J294" s="38"/>
      <c r="K294" s="38"/>
      <c r="L294" s="41"/>
      <c r="M294" s="205"/>
      <c r="N294" s="206"/>
      <c r="O294" s="66"/>
      <c r="P294" s="66"/>
      <c r="Q294" s="66"/>
      <c r="R294" s="66"/>
      <c r="S294" s="66"/>
      <c r="T294" s="67"/>
      <c r="U294" s="36"/>
      <c r="V294" s="36"/>
      <c r="W294" s="36"/>
      <c r="X294" s="36"/>
      <c r="Y294" s="36"/>
      <c r="Z294" s="36"/>
      <c r="AA294" s="36"/>
      <c r="AB294" s="36"/>
      <c r="AC294" s="36"/>
      <c r="AD294" s="36"/>
      <c r="AE294" s="36"/>
      <c r="AT294" s="19" t="s">
        <v>151</v>
      </c>
      <c r="AU294" s="19" t="s">
        <v>86</v>
      </c>
    </row>
    <row r="295" spans="1:65" s="15" customFormat="1">
      <c r="B295" s="230"/>
      <c r="C295" s="231"/>
      <c r="D295" s="203" t="s">
        <v>162</v>
      </c>
      <c r="E295" s="232" t="s">
        <v>19</v>
      </c>
      <c r="F295" s="233" t="s">
        <v>359</v>
      </c>
      <c r="G295" s="231"/>
      <c r="H295" s="232" t="s">
        <v>19</v>
      </c>
      <c r="I295" s="234"/>
      <c r="J295" s="231"/>
      <c r="K295" s="231"/>
      <c r="L295" s="235"/>
      <c r="M295" s="236"/>
      <c r="N295" s="237"/>
      <c r="O295" s="237"/>
      <c r="P295" s="237"/>
      <c r="Q295" s="237"/>
      <c r="R295" s="237"/>
      <c r="S295" s="237"/>
      <c r="T295" s="238"/>
      <c r="AT295" s="239" t="s">
        <v>162</v>
      </c>
      <c r="AU295" s="239" t="s">
        <v>86</v>
      </c>
      <c r="AV295" s="15" t="s">
        <v>84</v>
      </c>
      <c r="AW295" s="15" t="s">
        <v>37</v>
      </c>
      <c r="AX295" s="15" t="s">
        <v>76</v>
      </c>
      <c r="AY295" s="239" t="s">
        <v>143</v>
      </c>
    </row>
    <row r="296" spans="1:65" s="13" customFormat="1">
      <c r="B296" s="208"/>
      <c r="C296" s="209"/>
      <c r="D296" s="203" t="s">
        <v>162</v>
      </c>
      <c r="E296" s="210" t="s">
        <v>19</v>
      </c>
      <c r="F296" s="211" t="s">
        <v>367</v>
      </c>
      <c r="G296" s="209"/>
      <c r="H296" s="212">
        <v>1</v>
      </c>
      <c r="I296" s="213"/>
      <c r="J296" s="209"/>
      <c r="K296" s="209"/>
      <c r="L296" s="214"/>
      <c r="M296" s="215"/>
      <c r="N296" s="216"/>
      <c r="O296" s="216"/>
      <c r="P296" s="216"/>
      <c r="Q296" s="216"/>
      <c r="R296" s="216"/>
      <c r="S296" s="216"/>
      <c r="T296" s="217"/>
      <c r="AT296" s="218" t="s">
        <v>162</v>
      </c>
      <c r="AU296" s="218" t="s">
        <v>86</v>
      </c>
      <c r="AV296" s="13" t="s">
        <v>86</v>
      </c>
      <c r="AW296" s="13" t="s">
        <v>37</v>
      </c>
      <c r="AX296" s="13" t="s">
        <v>76</v>
      </c>
      <c r="AY296" s="218" t="s">
        <v>143</v>
      </c>
    </row>
    <row r="297" spans="1:65" s="13" customFormat="1">
      <c r="B297" s="208"/>
      <c r="C297" s="209"/>
      <c r="D297" s="203" t="s">
        <v>162</v>
      </c>
      <c r="E297" s="210" t="s">
        <v>19</v>
      </c>
      <c r="F297" s="211" t="s">
        <v>368</v>
      </c>
      <c r="G297" s="209"/>
      <c r="H297" s="212">
        <v>1</v>
      </c>
      <c r="I297" s="213"/>
      <c r="J297" s="209"/>
      <c r="K297" s="209"/>
      <c r="L297" s="214"/>
      <c r="M297" s="215"/>
      <c r="N297" s="216"/>
      <c r="O297" s="216"/>
      <c r="P297" s="216"/>
      <c r="Q297" s="216"/>
      <c r="R297" s="216"/>
      <c r="S297" s="216"/>
      <c r="T297" s="217"/>
      <c r="AT297" s="218" t="s">
        <v>162</v>
      </c>
      <c r="AU297" s="218" t="s">
        <v>86</v>
      </c>
      <c r="AV297" s="13" t="s">
        <v>86</v>
      </c>
      <c r="AW297" s="13" t="s">
        <v>37</v>
      </c>
      <c r="AX297" s="13" t="s">
        <v>76</v>
      </c>
      <c r="AY297" s="218" t="s">
        <v>143</v>
      </c>
    </row>
    <row r="298" spans="1:65" s="13" customFormat="1">
      <c r="B298" s="208"/>
      <c r="C298" s="209"/>
      <c r="D298" s="203" t="s">
        <v>162</v>
      </c>
      <c r="E298" s="210" t="s">
        <v>19</v>
      </c>
      <c r="F298" s="211" t="s">
        <v>369</v>
      </c>
      <c r="G298" s="209"/>
      <c r="H298" s="212">
        <v>1</v>
      </c>
      <c r="I298" s="213"/>
      <c r="J298" s="209"/>
      <c r="K298" s="209"/>
      <c r="L298" s="214"/>
      <c r="M298" s="215"/>
      <c r="N298" s="216"/>
      <c r="O298" s="216"/>
      <c r="P298" s="216"/>
      <c r="Q298" s="216"/>
      <c r="R298" s="216"/>
      <c r="S298" s="216"/>
      <c r="T298" s="217"/>
      <c r="AT298" s="218" t="s">
        <v>162</v>
      </c>
      <c r="AU298" s="218" t="s">
        <v>86</v>
      </c>
      <c r="AV298" s="13" t="s">
        <v>86</v>
      </c>
      <c r="AW298" s="13" t="s">
        <v>37</v>
      </c>
      <c r="AX298" s="13" t="s">
        <v>76</v>
      </c>
      <c r="AY298" s="218" t="s">
        <v>143</v>
      </c>
    </row>
    <row r="299" spans="1:65" s="14" customFormat="1">
      <c r="B299" s="219"/>
      <c r="C299" s="220"/>
      <c r="D299" s="203" t="s">
        <v>162</v>
      </c>
      <c r="E299" s="221" t="s">
        <v>19</v>
      </c>
      <c r="F299" s="222" t="s">
        <v>172</v>
      </c>
      <c r="G299" s="220"/>
      <c r="H299" s="223">
        <v>3</v>
      </c>
      <c r="I299" s="224"/>
      <c r="J299" s="220"/>
      <c r="K299" s="220"/>
      <c r="L299" s="225"/>
      <c r="M299" s="226"/>
      <c r="N299" s="227"/>
      <c r="O299" s="227"/>
      <c r="P299" s="227"/>
      <c r="Q299" s="227"/>
      <c r="R299" s="227"/>
      <c r="S299" s="227"/>
      <c r="T299" s="228"/>
      <c r="AT299" s="229" t="s">
        <v>162</v>
      </c>
      <c r="AU299" s="229" t="s">
        <v>86</v>
      </c>
      <c r="AV299" s="14" t="s">
        <v>149</v>
      </c>
      <c r="AW299" s="14" t="s">
        <v>37</v>
      </c>
      <c r="AX299" s="14" t="s">
        <v>84</v>
      </c>
      <c r="AY299" s="229" t="s">
        <v>143</v>
      </c>
    </row>
    <row r="300" spans="1:65" s="2" customFormat="1" ht="16.5" customHeight="1">
      <c r="A300" s="36"/>
      <c r="B300" s="37"/>
      <c r="C300" s="251" t="s">
        <v>370</v>
      </c>
      <c r="D300" s="251" t="s">
        <v>288</v>
      </c>
      <c r="E300" s="252" t="s">
        <v>371</v>
      </c>
      <c r="F300" s="253" t="s">
        <v>372</v>
      </c>
      <c r="G300" s="254" t="s">
        <v>355</v>
      </c>
      <c r="H300" s="255">
        <v>2</v>
      </c>
      <c r="I300" s="256"/>
      <c r="J300" s="257">
        <f>ROUND(I300*H300,2)</f>
        <v>0</v>
      </c>
      <c r="K300" s="253" t="s">
        <v>157</v>
      </c>
      <c r="L300" s="258"/>
      <c r="M300" s="259" t="s">
        <v>19</v>
      </c>
      <c r="N300" s="260" t="s">
        <v>47</v>
      </c>
      <c r="O300" s="66"/>
      <c r="P300" s="199">
        <f>O300*H300</f>
        <v>0</v>
      </c>
      <c r="Q300" s="199">
        <v>0.04</v>
      </c>
      <c r="R300" s="199">
        <f>Q300*H300</f>
        <v>0.08</v>
      </c>
      <c r="S300" s="199">
        <v>0</v>
      </c>
      <c r="T300" s="200">
        <f>S300*H300</f>
        <v>0</v>
      </c>
      <c r="U300" s="36"/>
      <c r="V300" s="36"/>
      <c r="W300" s="36"/>
      <c r="X300" s="36"/>
      <c r="Y300" s="36"/>
      <c r="Z300" s="36"/>
      <c r="AA300" s="36"/>
      <c r="AB300" s="36"/>
      <c r="AC300" s="36"/>
      <c r="AD300" s="36"/>
      <c r="AE300" s="36"/>
      <c r="AR300" s="201" t="s">
        <v>220</v>
      </c>
      <c r="AT300" s="201" t="s">
        <v>288</v>
      </c>
      <c r="AU300" s="201" t="s">
        <v>86</v>
      </c>
      <c r="AY300" s="19" t="s">
        <v>143</v>
      </c>
      <c r="BE300" s="202">
        <f>IF(N300="základní",J300,0)</f>
        <v>0</v>
      </c>
      <c r="BF300" s="202">
        <f>IF(N300="snížená",J300,0)</f>
        <v>0</v>
      </c>
      <c r="BG300" s="202">
        <f>IF(N300="zákl. přenesená",J300,0)</f>
        <v>0</v>
      </c>
      <c r="BH300" s="202">
        <f>IF(N300="sníž. přenesená",J300,0)</f>
        <v>0</v>
      </c>
      <c r="BI300" s="202">
        <f>IF(N300="nulová",J300,0)</f>
        <v>0</v>
      </c>
      <c r="BJ300" s="19" t="s">
        <v>84</v>
      </c>
      <c r="BK300" s="202">
        <f>ROUND(I300*H300,2)</f>
        <v>0</v>
      </c>
      <c r="BL300" s="19" t="s">
        <v>149</v>
      </c>
      <c r="BM300" s="201" t="s">
        <v>373</v>
      </c>
    </row>
    <row r="301" spans="1:65" s="2" customFormat="1">
      <c r="A301" s="36"/>
      <c r="B301" s="37"/>
      <c r="C301" s="38"/>
      <c r="D301" s="203" t="s">
        <v>151</v>
      </c>
      <c r="E301" s="38"/>
      <c r="F301" s="204" t="s">
        <v>372</v>
      </c>
      <c r="G301" s="38"/>
      <c r="H301" s="38"/>
      <c r="I301" s="111"/>
      <c r="J301" s="38"/>
      <c r="K301" s="38"/>
      <c r="L301" s="41"/>
      <c r="M301" s="205"/>
      <c r="N301" s="206"/>
      <c r="O301" s="66"/>
      <c r="P301" s="66"/>
      <c r="Q301" s="66"/>
      <c r="R301" s="66"/>
      <c r="S301" s="66"/>
      <c r="T301" s="67"/>
      <c r="U301" s="36"/>
      <c r="V301" s="36"/>
      <c r="W301" s="36"/>
      <c r="X301" s="36"/>
      <c r="Y301" s="36"/>
      <c r="Z301" s="36"/>
      <c r="AA301" s="36"/>
      <c r="AB301" s="36"/>
      <c r="AC301" s="36"/>
      <c r="AD301" s="36"/>
      <c r="AE301" s="36"/>
      <c r="AT301" s="19" t="s">
        <v>151</v>
      </c>
      <c r="AU301" s="19" t="s">
        <v>86</v>
      </c>
    </row>
    <row r="302" spans="1:65" s="15" customFormat="1">
      <c r="B302" s="230"/>
      <c r="C302" s="231"/>
      <c r="D302" s="203" t="s">
        <v>162</v>
      </c>
      <c r="E302" s="232" t="s">
        <v>19</v>
      </c>
      <c r="F302" s="233" t="s">
        <v>359</v>
      </c>
      <c r="G302" s="231"/>
      <c r="H302" s="232" t="s">
        <v>19</v>
      </c>
      <c r="I302" s="234"/>
      <c r="J302" s="231"/>
      <c r="K302" s="231"/>
      <c r="L302" s="235"/>
      <c r="M302" s="236"/>
      <c r="N302" s="237"/>
      <c r="O302" s="237"/>
      <c r="P302" s="237"/>
      <c r="Q302" s="237"/>
      <c r="R302" s="237"/>
      <c r="S302" s="237"/>
      <c r="T302" s="238"/>
      <c r="AT302" s="239" t="s">
        <v>162</v>
      </c>
      <c r="AU302" s="239" t="s">
        <v>86</v>
      </c>
      <c r="AV302" s="15" t="s">
        <v>84</v>
      </c>
      <c r="AW302" s="15" t="s">
        <v>37</v>
      </c>
      <c r="AX302" s="15" t="s">
        <v>76</v>
      </c>
      <c r="AY302" s="239" t="s">
        <v>143</v>
      </c>
    </row>
    <row r="303" spans="1:65" s="13" customFormat="1">
      <c r="B303" s="208"/>
      <c r="C303" s="209"/>
      <c r="D303" s="203" t="s">
        <v>162</v>
      </c>
      <c r="E303" s="210" t="s">
        <v>19</v>
      </c>
      <c r="F303" s="211" t="s">
        <v>367</v>
      </c>
      <c r="G303" s="209"/>
      <c r="H303" s="212">
        <v>1</v>
      </c>
      <c r="I303" s="213"/>
      <c r="J303" s="209"/>
      <c r="K303" s="209"/>
      <c r="L303" s="214"/>
      <c r="M303" s="215"/>
      <c r="N303" s="216"/>
      <c r="O303" s="216"/>
      <c r="P303" s="216"/>
      <c r="Q303" s="216"/>
      <c r="R303" s="216"/>
      <c r="S303" s="216"/>
      <c r="T303" s="217"/>
      <c r="AT303" s="218" t="s">
        <v>162</v>
      </c>
      <c r="AU303" s="218" t="s">
        <v>86</v>
      </c>
      <c r="AV303" s="13" t="s">
        <v>86</v>
      </c>
      <c r="AW303" s="13" t="s">
        <v>37</v>
      </c>
      <c r="AX303" s="13" t="s">
        <v>76</v>
      </c>
      <c r="AY303" s="218" t="s">
        <v>143</v>
      </c>
    </row>
    <row r="304" spans="1:65" s="13" customFormat="1">
      <c r="B304" s="208"/>
      <c r="C304" s="209"/>
      <c r="D304" s="203" t="s">
        <v>162</v>
      </c>
      <c r="E304" s="210" t="s">
        <v>19</v>
      </c>
      <c r="F304" s="211" t="s">
        <v>368</v>
      </c>
      <c r="G304" s="209"/>
      <c r="H304" s="212">
        <v>1</v>
      </c>
      <c r="I304" s="213"/>
      <c r="J304" s="209"/>
      <c r="K304" s="209"/>
      <c r="L304" s="214"/>
      <c r="M304" s="215"/>
      <c r="N304" s="216"/>
      <c r="O304" s="216"/>
      <c r="P304" s="216"/>
      <c r="Q304" s="216"/>
      <c r="R304" s="216"/>
      <c r="S304" s="216"/>
      <c r="T304" s="217"/>
      <c r="AT304" s="218" t="s">
        <v>162</v>
      </c>
      <c r="AU304" s="218" t="s">
        <v>86</v>
      </c>
      <c r="AV304" s="13" t="s">
        <v>86</v>
      </c>
      <c r="AW304" s="13" t="s">
        <v>37</v>
      </c>
      <c r="AX304" s="13" t="s">
        <v>76</v>
      </c>
      <c r="AY304" s="218" t="s">
        <v>143</v>
      </c>
    </row>
    <row r="305" spans="1:65" s="14" customFormat="1">
      <c r="B305" s="219"/>
      <c r="C305" s="220"/>
      <c r="D305" s="203" t="s">
        <v>162</v>
      </c>
      <c r="E305" s="221" t="s">
        <v>19</v>
      </c>
      <c r="F305" s="222" t="s">
        <v>172</v>
      </c>
      <c r="G305" s="220"/>
      <c r="H305" s="223">
        <v>2</v>
      </c>
      <c r="I305" s="224"/>
      <c r="J305" s="220"/>
      <c r="K305" s="220"/>
      <c r="L305" s="225"/>
      <c r="M305" s="226"/>
      <c r="N305" s="227"/>
      <c r="O305" s="227"/>
      <c r="P305" s="227"/>
      <c r="Q305" s="227"/>
      <c r="R305" s="227"/>
      <c r="S305" s="227"/>
      <c r="T305" s="228"/>
      <c r="AT305" s="229" t="s">
        <v>162</v>
      </c>
      <c r="AU305" s="229" t="s">
        <v>86</v>
      </c>
      <c r="AV305" s="14" t="s">
        <v>149</v>
      </c>
      <c r="AW305" s="14" t="s">
        <v>37</v>
      </c>
      <c r="AX305" s="14" t="s">
        <v>84</v>
      </c>
      <c r="AY305" s="229" t="s">
        <v>143</v>
      </c>
    </row>
    <row r="306" spans="1:65" s="2" customFormat="1" ht="16.5" customHeight="1">
      <c r="A306" s="36"/>
      <c r="B306" s="37"/>
      <c r="C306" s="251" t="s">
        <v>7</v>
      </c>
      <c r="D306" s="251" t="s">
        <v>288</v>
      </c>
      <c r="E306" s="252" t="s">
        <v>374</v>
      </c>
      <c r="F306" s="253" t="s">
        <v>375</v>
      </c>
      <c r="G306" s="254" t="s">
        <v>355</v>
      </c>
      <c r="H306" s="255">
        <v>1</v>
      </c>
      <c r="I306" s="256"/>
      <c r="J306" s="257">
        <f>ROUND(I306*H306,2)</f>
        <v>0</v>
      </c>
      <c r="K306" s="253" t="s">
        <v>157</v>
      </c>
      <c r="L306" s="258"/>
      <c r="M306" s="259" t="s">
        <v>19</v>
      </c>
      <c r="N306" s="260" t="s">
        <v>47</v>
      </c>
      <c r="O306" s="66"/>
      <c r="P306" s="199">
        <f>O306*H306</f>
        <v>0</v>
      </c>
      <c r="Q306" s="199">
        <v>6.8000000000000005E-2</v>
      </c>
      <c r="R306" s="199">
        <f>Q306*H306</f>
        <v>6.8000000000000005E-2</v>
      </c>
      <c r="S306" s="199">
        <v>0</v>
      </c>
      <c r="T306" s="200">
        <f>S306*H306</f>
        <v>0</v>
      </c>
      <c r="U306" s="36"/>
      <c r="V306" s="36"/>
      <c r="W306" s="36"/>
      <c r="X306" s="36"/>
      <c r="Y306" s="36"/>
      <c r="Z306" s="36"/>
      <c r="AA306" s="36"/>
      <c r="AB306" s="36"/>
      <c r="AC306" s="36"/>
      <c r="AD306" s="36"/>
      <c r="AE306" s="36"/>
      <c r="AR306" s="201" t="s">
        <v>220</v>
      </c>
      <c r="AT306" s="201" t="s">
        <v>288</v>
      </c>
      <c r="AU306" s="201" t="s">
        <v>86</v>
      </c>
      <c r="AY306" s="19" t="s">
        <v>143</v>
      </c>
      <c r="BE306" s="202">
        <f>IF(N306="základní",J306,0)</f>
        <v>0</v>
      </c>
      <c r="BF306" s="202">
        <f>IF(N306="snížená",J306,0)</f>
        <v>0</v>
      </c>
      <c r="BG306" s="202">
        <f>IF(N306="zákl. přenesená",J306,0)</f>
        <v>0</v>
      </c>
      <c r="BH306" s="202">
        <f>IF(N306="sníž. přenesená",J306,0)</f>
        <v>0</v>
      </c>
      <c r="BI306" s="202">
        <f>IF(N306="nulová",J306,0)</f>
        <v>0</v>
      </c>
      <c r="BJ306" s="19" t="s">
        <v>84</v>
      </c>
      <c r="BK306" s="202">
        <f>ROUND(I306*H306,2)</f>
        <v>0</v>
      </c>
      <c r="BL306" s="19" t="s">
        <v>149</v>
      </c>
      <c r="BM306" s="201" t="s">
        <v>376</v>
      </c>
    </row>
    <row r="307" spans="1:65" s="2" customFormat="1">
      <c r="A307" s="36"/>
      <c r="B307" s="37"/>
      <c r="C307" s="38"/>
      <c r="D307" s="203" t="s">
        <v>151</v>
      </c>
      <c r="E307" s="38"/>
      <c r="F307" s="204" t="s">
        <v>375</v>
      </c>
      <c r="G307" s="38"/>
      <c r="H307" s="38"/>
      <c r="I307" s="111"/>
      <c r="J307" s="38"/>
      <c r="K307" s="38"/>
      <c r="L307" s="41"/>
      <c r="M307" s="205"/>
      <c r="N307" s="206"/>
      <c r="O307" s="66"/>
      <c r="P307" s="66"/>
      <c r="Q307" s="66"/>
      <c r="R307" s="66"/>
      <c r="S307" s="66"/>
      <c r="T307" s="67"/>
      <c r="U307" s="36"/>
      <c r="V307" s="36"/>
      <c r="W307" s="36"/>
      <c r="X307" s="36"/>
      <c r="Y307" s="36"/>
      <c r="Z307" s="36"/>
      <c r="AA307" s="36"/>
      <c r="AB307" s="36"/>
      <c r="AC307" s="36"/>
      <c r="AD307" s="36"/>
      <c r="AE307" s="36"/>
      <c r="AT307" s="19" t="s">
        <v>151</v>
      </c>
      <c r="AU307" s="19" t="s">
        <v>86</v>
      </c>
    </row>
    <row r="308" spans="1:65" s="15" customFormat="1">
      <c r="B308" s="230"/>
      <c r="C308" s="231"/>
      <c r="D308" s="203" t="s">
        <v>162</v>
      </c>
      <c r="E308" s="232" t="s">
        <v>19</v>
      </c>
      <c r="F308" s="233" t="s">
        <v>359</v>
      </c>
      <c r="G308" s="231"/>
      <c r="H308" s="232" t="s">
        <v>19</v>
      </c>
      <c r="I308" s="234"/>
      <c r="J308" s="231"/>
      <c r="K308" s="231"/>
      <c r="L308" s="235"/>
      <c r="M308" s="236"/>
      <c r="N308" s="237"/>
      <c r="O308" s="237"/>
      <c r="P308" s="237"/>
      <c r="Q308" s="237"/>
      <c r="R308" s="237"/>
      <c r="S308" s="237"/>
      <c r="T308" s="238"/>
      <c r="AT308" s="239" t="s">
        <v>162</v>
      </c>
      <c r="AU308" s="239" t="s">
        <v>86</v>
      </c>
      <c r="AV308" s="15" t="s">
        <v>84</v>
      </c>
      <c r="AW308" s="15" t="s">
        <v>37</v>
      </c>
      <c r="AX308" s="15" t="s">
        <v>76</v>
      </c>
      <c r="AY308" s="239" t="s">
        <v>143</v>
      </c>
    </row>
    <row r="309" spans="1:65" s="13" customFormat="1">
      <c r="B309" s="208"/>
      <c r="C309" s="209"/>
      <c r="D309" s="203" t="s">
        <v>162</v>
      </c>
      <c r="E309" s="210" t="s">
        <v>19</v>
      </c>
      <c r="F309" s="211" t="s">
        <v>369</v>
      </c>
      <c r="G309" s="209"/>
      <c r="H309" s="212">
        <v>1</v>
      </c>
      <c r="I309" s="213"/>
      <c r="J309" s="209"/>
      <c r="K309" s="209"/>
      <c r="L309" s="214"/>
      <c r="M309" s="215"/>
      <c r="N309" s="216"/>
      <c r="O309" s="216"/>
      <c r="P309" s="216"/>
      <c r="Q309" s="216"/>
      <c r="R309" s="216"/>
      <c r="S309" s="216"/>
      <c r="T309" s="217"/>
      <c r="AT309" s="218" t="s">
        <v>162</v>
      </c>
      <c r="AU309" s="218" t="s">
        <v>86</v>
      </c>
      <c r="AV309" s="13" t="s">
        <v>86</v>
      </c>
      <c r="AW309" s="13" t="s">
        <v>37</v>
      </c>
      <c r="AX309" s="13" t="s">
        <v>84</v>
      </c>
      <c r="AY309" s="218" t="s">
        <v>143</v>
      </c>
    </row>
    <row r="310" spans="1:65" s="2" customFormat="1" ht="16.5" customHeight="1">
      <c r="A310" s="36"/>
      <c r="B310" s="37"/>
      <c r="C310" s="190" t="s">
        <v>377</v>
      </c>
      <c r="D310" s="190" t="s">
        <v>145</v>
      </c>
      <c r="E310" s="191" t="s">
        <v>378</v>
      </c>
      <c r="F310" s="192" t="s">
        <v>379</v>
      </c>
      <c r="G310" s="193" t="s">
        <v>92</v>
      </c>
      <c r="H310" s="194">
        <v>1.3120000000000001</v>
      </c>
      <c r="I310" s="195"/>
      <c r="J310" s="196">
        <f>ROUND(I310*H310,2)</f>
        <v>0</v>
      </c>
      <c r="K310" s="192" t="s">
        <v>157</v>
      </c>
      <c r="L310" s="41"/>
      <c r="M310" s="197" t="s">
        <v>19</v>
      </c>
      <c r="N310" s="198" t="s">
        <v>47</v>
      </c>
      <c r="O310" s="66"/>
      <c r="P310" s="199">
        <f>O310*H310</f>
        <v>0</v>
      </c>
      <c r="Q310" s="199">
        <v>0</v>
      </c>
      <c r="R310" s="199">
        <f>Q310*H310</f>
        <v>0</v>
      </c>
      <c r="S310" s="199">
        <v>0</v>
      </c>
      <c r="T310" s="200">
        <f>S310*H310</f>
        <v>0</v>
      </c>
      <c r="U310" s="36"/>
      <c r="V310" s="36"/>
      <c r="W310" s="36"/>
      <c r="X310" s="36"/>
      <c r="Y310" s="36"/>
      <c r="Z310" s="36"/>
      <c r="AA310" s="36"/>
      <c r="AB310" s="36"/>
      <c r="AC310" s="36"/>
      <c r="AD310" s="36"/>
      <c r="AE310" s="36"/>
      <c r="AR310" s="201" t="s">
        <v>149</v>
      </c>
      <c r="AT310" s="201" t="s">
        <v>145</v>
      </c>
      <c r="AU310" s="201" t="s">
        <v>86</v>
      </c>
      <c r="AY310" s="19" t="s">
        <v>143</v>
      </c>
      <c r="BE310" s="202">
        <f>IF(N310="základní",J310,0)</f>
        <v>0</v>
      </c>
      <c r="BF310" s="202">
        <f>IF(N310="snížená",J310,0)</f>
        <v>0</v>
      </c>
      <c r="BG310" s="202">
        <f>IF(N310="zákl. přenesená",J310,0)</f>
        <v>0</v>
      </c>
      <c r="BH310" s="202">
        <f>IF(N310="sníž. přenesená",J310,0)</f>
        <v>0</v>
      </c>
      <c r="BI310" s="202">
        <f>IF(N310="nulová",J310,0)</f>
        <v>0</v>
      </c>
      <c r="BJ310" s="19" t="s">
        <v>84</v>
      </c>
      <c r="BK310" s="202">
        <f>ROUND(I310*H310,2)</f>
        <v>0</v>
      </c>
      <c r="BL310" s="19" t="s">
        <v>149</v>
      </c>
      <c r="BM310" s="201" t="s">
        <v>380</v>
      </c>
    </row>
    <row r="311" spans="1:65" s="2" customFormat="1" ht="19.5">
      <c r="A311" s="36"/>
      <c r="B311" s="37"/>
      <c r="C311" s="38"/>
      <c r="D311" s="203" t="s">
        <v>151</v>
      </c>
      <c r="E311" s="38"/>
      <c r="F311" s="204" t="s">
        <v>381</v>
      </c>
      <c r="G311" s="38"/>
      <c r="H311" s="38"/>
      <c r="I311" s="111"/>
      <c r="J311" s="38"/>
      <c r="K311" s="38"/>
      <c r="L311" s="41"/>
      <c r="M311" s="205"/>
      <c r="N311" s="206"/>
      <c r="O311" s="66"/>
      <c r="P311" s="66"/>
      <c r="Q311" s="66"/>
      <c r="R311" s="66"/>
      <c r="S311" s="66"/>
      <c r="T311" s="67"/>
      <c r="U311" s="36"/>
      <c r="V311" s="36"/>
      <c r="W311" s="36"/>
      <c r="X311" s="36"/>
      <c r="Y311" s="36"/>
      <c r="Z311" s="36"/>
      <c r="AA311" s="36"/>
      <c r="AB311" s="36"/>
      <c r="AC311" s="36"/>
      <c r="AD311" s="36"/>
      <c r="AE311" s="36"/>
      <c r="AT311" s="19" t="s">
        <v>151</v>
      </c>
      <c r="AU311" s="19" t="s">
        <v>86</v>
      </c>
    </row>
    <row r="312" spans="1:65" s="2" customFormat="1" ht="39">
      <c r="A312" s="36"/>
      <c r="B312" s="37"/>
      <c r="C312" s="38"/>
      <c r="D312" s="203" t="s">
        <v>160</v>
      </c>
      <c r="E312" s="38"/>
      <c r="F312" s="207" t="s">
        <v>382</v>
      </c>
      <c r="G312" s="38"/>
      <c r="H312" s="38"/>
      <c r="I312" s="111"/>
      <c r="J312" s="38"/>
      <c r="K312" s="38"/>
      <c r="L312" s="41"/>
      <c r="M312" s="205"/>
      <c r="N312" s="206"/>
      <c r="O312" s="66"/>
      <c r="P312" s="66"/>
      <c r="Q312" s="66"/>
      <c r="R312" s="66"/>
      <c r="S312" s="66"/>
      <c r="T312" s="67"/>
      <c r="U312" s="36"/>
      <c r="V312" s="36"/>
      <c r="W312" s="36"/>
      <c r="X312" s="36"/>
      <c r="Y312" s="36"/>
      <c r="Z312" s="36"/>
      <c r="AA312" s="36"/>
      <c r="AB312" s="36"/>
      <c r="AC312" s="36"/>
      <c r="AD312" s="36"/>
      <c r="AE312" s="36"/>
      <c r="AT312" s="19" t="s">
        <v>160</v>
      </c>
      <c r="AU312" s="19" t="s">
        <v>86</v>
      </c>
    </row>
    <row r="313" spans="1:65" s="15" customFormat="1">
      <c r="B313" s="230"/>
      <c r="C313" s="231"/>
      <c r="D313" s="203" t="s">
        <v>162</v>
      </c>
      <c r="E313" s="232" t="s">
        <v>19</v>
      </c>
      <c r="F313" s="233" t="s">
        <v>383</v>
      </c>
      <c r="G313" s="231"/>
      <c r="H313" s="232" t="s">
        <v>19</v>
      </c>
      <c r="I313" s="234"/>
      <c r="J313" s="231"/>
      <c r="K313" s="231"/>
      <c r="L313" s="235"/>
      <c r="M313" s="236"/>
      <c r="N313" s="237"/>
      <c r="O313" s="237"/>
      <c r="P313" s="237"/>
      <c r="Q313" s="237"/>
      <c r="R313" s="237"/>
      <c r="S313" s="237"/>
      <c r="T313" s="238"/>
      <c r="AT313" s="239" t="s">
        <v>162</v>
      </c>
      <c r="AU313" s="239" t="s">
        <v>86</v>
      </c>
      <c r="AV313" s="15" t="s">
        <v>84</v>
      </c>
      <c r="AW313" s="15" t="s">
        <v>37</v>
      </c>
      <c r="AX313" s="15" t="s">
        <v>76</v>
      </c>
      <c r="AY313" s="239" t="s">
        <v>143</v>
      </c>
    </row>
    <row r="314" spans="1:65" s="13" customFormat="1">
      <c r="B314" s="208"/>
      <c r="C314" s="209"/>
      <c r="D314" s="203" t="s">
        <v>162</v>
      </c>
      <c r="E314" s="210" t="s">
        <v>19</v>
      </c>
      <c r="F314" s="211" t="s">
        <v>384</v>
      </c>
      <c r="G314" s="209"/>
      <c r="H314" s="212">
        <v>0.4</v>
      </c>
      <c r="I314" s="213"/>
      <c r="J314" s="209"/>
      <c r="K314" s="209"/>
      <c r="L314" s="214"/>
      <c r="M314" s="215"/>
      <c r="N314" s="216"/>
      <c r="O314" s="216"/>
      <c r="P314" s="216"/>
      <c r="Q314" s="216"/>
      <c r="R314" s="216"/>
      <c r="S314" s="216"/>
      <c r="T314" s="217"/>
      <c r="AT314" s="218" t="s">
        <v>162</v>
      </c>
      <c r="AU314" s="218" t="s">
        <v>86</v>
      </c>
      <c r="AV314" s="13" t="s">
        <v>86</v>
      </c>
      <c r="AW314" s="13" t="s">
        <v>37</v>
      </c>
      <c r="AX314" s="13" t="s">
        <v>76</v>
      </c>
      <c r="AY314" s="218" t="s">
        <v>143</v>
      </c>
    </row>
    <row r="315" spans="1:65" s="13" customFormat="1">
      <c r="B315" s="208"/>
      <c r="C315" s="209"/>
      <c r="D315" s="203" t="s">
        <v>162</v>
      </c>
      <c r="E315" s="210" t="s">
        <v>19</v>
      </c>
      <c r="F315" s="211" t="s">
        <v>385</v>
      </c>
      <c r="G315" s="209"/>
      <c r="H315" s="212">
        <v>0.45</v>
      </c>
      <c r="I315" s="213"/>
      <c r="J315" s="209"/>
      <c r="K315" s="209"/>
      <c r="L315" s="214"/>
      <c r="M315" s="215"/>
      <c r="N315" s="216"/>
      <c r="O315" s="216"/>
      <c r="P315" s="216"/>
      <c r="Q315" s="216"/>
      <c r="R315" s="216"/>
      <c r="S315" s="216"/>
      <c r="T315" s="217"/>
      <c r="AT315" s="218" t="s">
        <v>162</v>
      </c>
      <c r="AU315" s="218" t="s">
        <v>86</v>
      </c>
      <c r="AV315" s="13" t="s">
        <v>86</v>
      </c>
      <c r="AW315" s="13" t="s">
        <v>37</v>
      </c>
      <c r="AX315" s="13" t="s">
        <v>76</v>
      </c>
      <c r="AY315" s="218" t="s">
        <v>143</v>
      </c>
    </row>
    <row r="316" spans="1:65" s="13" customFormat="1">
      <c r="B316" s="208"/>
      <c r="C316" s="209"/>
      <c r="D316" s="203" t="s">
        <v>162</v>
      </c>
      <c r="E316" s="210" t="s">
        <v>19</v>
      </c>
      <c r="F316" s="211" t="s">
        <v>386</v>
      </c>
      <c r="G316" s="209"/>
      <c r="H316" s="212">
        <v>0.46200000000000002</v>
      </c>
      <c r="I316" s="213"/>
      <c r="J316" s="209"/>
      <c r="K316" s="209"/>
      <c r="L316" s="214"/>
      <c r="M316" s="215"/>
      <c r="N316" s="216"/>
      <c r="O316" s="216"/>
      <c r="P316" s="216"/>
      <c r="Q316" s="216"/>
      <c r="R316" s="216"/>
      <c r="S316" s="216"/>
      <c r="T316" s="217"/>
      <c r="AT316" s="218" t="s">
        <v>162</v>
      </c>
      <c r="AU316" s="218" t="s">
        <v>86</v>
      </c>
      <c r="AV316" s="13" t="s">
        <v>86</v>
      </c>
      <c r="AW316" s="13" t="s">
        <v>37</v>
      </c>
      <c r="AX316" s="13" t="s">
        <v>76</v>
      </c>
      <c r="AY316" s="218" t="s">
        <v>143</v>
      </c>
    </row>
    <row r="317" spans="1:65" s="14" customFormat="1">
      <c r="B317" s="219"/>
      <c r="C317" s="220"/>
      <c r="D317" s="203" t="s">
        <v>162</v>
      </c>
      <c r="E317" s="221" t="s">
        <v>19</v>
      </c>
      <c r="F317" s="222" t="s">
        <v>172</v>
      </c>
      <c r="G317" s="220"/>
      <c r="H317" s="223">
        <v>1.3120000000000001</v>
      </c>
      <c r="I317" s="224"/>
      <c r="J317" s="220"/>
      <c r="K317" s="220"/>
      <c r="L317" s="225"/>
      <c r="M317" s="226"/>
      <c r="N317" s="227"/>
      <c r="O317" s="227"/>
      <c r="P317" s="227"/>
      <c r="Q317" s="227"/>
      <c r="R317" s="227"/>
      <c r="S317" s="227"/>
      <c r="T317" s="228"/>
      <c r="AT317" s="229" t="s">
        <v>162</v>
      </c>
      <c r="AU317" s="229" t="s">
        <v>86</v>
      </c>
      <c r="AV317" s="14" t="s">
        <v>149</v>
      </c>
      <c r="AW317" s="14" t="s">
        <v>37</v>
      </c>
      <c r="AX317" s="14" t="s">
        <v>84</v>
      </c>
      <c r="AY317" s="229" t="s">
        <v>143</v>
      </c>
    </row>
    <row r="318" spans="1:65" s="2" customFormat="1" ht="16.5" customHeight="1">
      <c r="A318" s="36"/>
      <c r="B318" s="37"/>
      <c r="C318" s="190" t="s">
        <v>387</v>
      </c>
      <c r="D318" s="190" t="s">
        <v>145</v>
      </c>
      <c r="E318" s="191" t="s">
        <v>388</v>
      </c>
      <c r="F318" s="192" t="s">
        <v>389</v>
      </c>
      <c r="G318" s="193" t="s">
        <v>100</v>
      </c>
      <c r="H318" s="194">
        <v>3.54</v>
      </c>
      <c r="I318" s="195"/>
      <c r="J318" s="196">
        <f>ROUND(I318*H318,2)</f>
        <v>0</v>
      </c>
      <c r="K318" s="192" t="s">
        <v>157</v>
      </c>
      <c r="L318" s="41"/>
      <c r="M318" s="197" t="s">
        <v>19</v>
      </c>
      <c r="N318" s="198" t="s">
        <v>47</v>
      </c>
      <c r="O318" s="66"/>
      <c r="P318" s="199">
        <f>O318*H318</f>
        <v>0</v>
      </c>
      <c r="Q318" s="199">
        <v>6.3200000000000001E-3</v>
      </c>
      <c r="R318" s="199">
        <f>Q318*H318</f>
        <v>2.2372800000000002E-2</v>
      </c>
      <c r="S318" s="199">
        <v>0</v>
      </c>
      <c r="T318" s="200">
        <f>S318*H318</f>
        <v>0</v>
      </c>
      <c r="U318" s="36"/>
      <c r="V318" s="36"/>
      <c r="W318" s="36"/>
      <c r="X318" s="36"/>
      <c r="Y318" s="36"/>
      <c r="Z318" s="36"/>
      <c r="AA318" s="36"/>
      <c r="AB318" s="36"/>
      <c r="AC318" s="36"/>
      <c r="AD318" s="36"/>
      <c r="AE318" s="36"/>
      <c r="AR318" s="201" t="s">
        <v>149</v>
      </c>
      <c r="AT318" s="201" t="s">
        <v>145</v>
      </c>
      <c r="AU318" s="201" t="s">
        <v>86</v>
      </c>
      <c r="AY318" s="19" t="s">
        <v>143</v>
      </c>
      <c r="BE318" s="202">
        <f>IF(N318="základní",J318,0)</f>
        <v>0</v>
      </c>
      <c r="BF318" s="202">
        <f>IF(N318="snížená",J318,0)</f>
        <v>0</v>
      </c>
      <c r="BG318" s="202">
        <f>IF(N318="zákl. přenesená",J318,0)</f>
        <v>0</v>
      </c>
      <c r="BH318" s="202">
        <f>IF(N318="sníž. přenesená",J318,0)</f>
        <v>0</v>
      </c>
      <c r="BI318" s="202">
        <f>IF(N318="nulová",J318,0)</f>
        <v>0</v>
      </c>
      <c r="BJ318" s="19" t="s">
        <v>84</v>
      </c>
      <c r="BK318" s="202">
        <f>ROUND(I318*H318,2)</f>
        <v>0</v>
      </c>
      <c r="BL318" s="19" t="s">
        <v>149</v>
      </c>
      <c r="BM318" s="201" t="s">
        <v>390</v>
      </c>
    </row>
    <row r="319" spans="1:65" s="2" customFormat="1">
      <c r="A319" s="36"/>
      <c r="B319" s="37"/>
      <c r="C319" s="38"/>
      <c r="D319" s="203" t="s">
        <v>151</v>
      </c>
      <c r="E319" s="38"/>
      <c r="F319" s="204" t="s">
        <v>391</v>
      </c>
      <c r="G319" s="38"/>
      <c r="H319" s="38"/>
      <c r="I319" s="111"/>
      <c r="J319" s="38"/>
      <c r="K319" s="38"/>
      <c r="L319" s="41"/>
      <c r="M319" s="205"/>
      <c r="N319" s="206"/>
      <c r="O319" s="66"/>
      <c r="P319" s="66"/>
      <c r="Q319" s="66"/>
      <c r="R319" s="66"/>
      <c r="S319" s="66"/>
      <c r="T319" s="67"/>
      <c r="U319" s="36"/>
      <c r="V319" s="36"/>
      <c r="W319" s="36"/>
      <c r="X319" s="36"/>
      <c r="Y319" s="36"/>
      <c r="Z319" s="36"/>
      <c r="AA319" s="36"/>
      <c r="AB319" s="36"/>
      <c r="AC319" s="36"/>
      <c r="AD319" s="36"/>
      <c r="AE319" s="36"/>
      <c r="AT319" s="19" t="s">
        <v>151</v>
      </c>
      <c r="AU319" s="19" t="s">
        <v>86</v>
      </c>
    </row>
    <row r="320" spans="1:65" s="15" customFormat="1">
      <c r="B320" s="230"/>
      <c r="C320" s="231"/>
      <c r="D320" s="203" t="s">
        <v>162</v>
      </c>
      <c r="E320" s="232" t="s">
        <v>19</v>
      </c>
      <c r="F320" s="233" t="s">
        <v>383</v>
      </c>
      <c r="G320" s="231"/>
      <c r="H320" s="232" t="s">
        <v>19</v>
      </c>
      <c r="I320" s="234"/>
      <c r="J320" s="231"/>
      <c r="K320" s="231"/>
      <c r="L320" s="235"/>
      <c r="M320" s="236"/>
      <c r="N320" s="237"/>
      <c r="O320" s="237"/>
      <c r="P320" s="237"/>
      <c r="Q320" s="237"/>
      <c r="R320" s="237"/>
      <c r="S320" s="237"/>
      <c r="T320" s="238"/>
      <c r="AT320" s="239" t="s">
        <v>162</v>
      </c>
      <c r="AU320" s="239" t="s">
        <v>86</v>
      </c>
      <c r="AV320" s="15" t="s">
        <v>84</v>
      </c>
      <c r="AW320" s="15" t="s">
        <v>37</v>
      </c>
      <c r="AX320" s="15" t="s">
        <v>76</v>
      </c>
      <c r="AY320" s="239" t="s">
        <v>143</v>
      </c>
    </row>
    <row r="321" spans="1:65" s="13" customFormat="1">
      <c r="B321" s="208"/>
      <c r="C321" s="209"/>
      <c r="D321" s="203" t="s">
        <v>162</v>
      </c>
      <c r="E321" s="210" t="s">
        <v>19</v>
      </c>
      <c r="F321" s="211" t="s">
        <v>392</v>
      </c>
      <c r="G321" s="209"/>
      <c r="H321" s="212">
        <v>0.8</v>
      </c>
      <c r="I321" s="213"/>
      <c r="J321" s="209"/>
      <c r="K321" s="209"/>
      <c r="L321" s="214"/>
      <c r="M321" s="215"/>
      <c r="N321" s="216"/>
      <c r="O321" s="216"/>
      <c r="P321" s="216"/>
      <c r="Q321" s="216"/>
      <c r="R321" s="216"/>
      <c r="S321" s="216"/>
      <c r="T321" s="217"/>
      <c r="AT321" s="218" t="s">
        <v>162</v>
      </c>
      <c r="AU321" s="218" t="s">
        <v>86</v>
      </c>
      <c r="AV321" s="13" t="s">
        <v>86</v>
      </c>
      <c r="AW321" s="13" t="s">
        <v>37</v>
      </c>
      <c r="AX321" s="13" t="s">
        <v>76</v>
      </c>
      <c r="AY321" s="218" t="s">
        <v>143</v>
      </c>
    </row>
    <row r="322" spans="1:65" s="13" customFormat="1">
      <c r="B322" s="208"/>
      <c r="C322" s="209"/>
      <c r="D322" s="203" t="s">
        <v>162</v>
      </c>
      <c r="E322" s="210" t="s">
        <v>19</v>
      </c>
      <c r="F322" s="211" t="s">
        <v>393</v>
      </c>
      <c r="G322" s="209"/>
      <c r="H322" s="212">
        <v>1.2</v>
      </c>
      <c r="I322" s="213"/>
      <c r="J322" s="209"/>
      <c r="K322" s="209"/>
      <c r="L322" s="214"/>
      <c r="M322" s="215"/>
      <c r="N322" s="216"/>
      <c r="O322" s="216"/>
      <c r="P322" s="216"/>
      <c r="Q322" s="216"/>
      <c r="R322" s="216"/>
      <c r="S322" s="216"/>
      <c r="T322" s="217"/>
      <c r="AT322" s="218" t="s">
        <v>162</v>
      </c>
      <c r="AU322" s="218" t="s">
        <v>86</v>
      </c>
      <c r="AV322" s="13" t="s">
        <v>86</v>
      </c>
      <c r="AW322" s="13" t="s">
        <v>37</v>
      </c>
      <c r="AX322" s="13" t="s">
        <v>76</v>
      </c>
      <c r="AY322" s="218" t="s">
        <v>143</v>
      </c>
    </row>
    <row r="323" spans="1:65" s="13" customFormat="1">
      <c r="B323" s="208"/>
      <c r="C323" s="209"/>
      <c r="D323" s="203" t="s">
        <v>162</v>
      </c>
      <c r="E323" s="210" t="s">
        <v>19</v>
      </c>
      <c r="F323" s="211" t="s">
        <v>394</v>
      </c>
      <c r="G323" s="209"/>
      <c r="H323" s="212">
        <v>1.54</v>
      </c>
      <c r="I323" s="213"/>
      <c r="J323" s="209"/>
      <c r="K323" s="209"/>
      <c r="L323" s="214"/>
      <c r="M323" s="215"/>
      <c r="N323" s="216"/>
      <c r="O323" s="216"/>
      <c r="P323" s="216"/>
      <c r="Q323" s="216"/>
      <c r="R323" s="216"/>
      <c r="S323" s="216"/>
      <c r="T323" s="217"/>
      <c r="AT323" s="218" t="s">
        <v>162</v>
      </c>
      <c r="AU323" s="218" t="s">
        <v>86</v>
      </c>
      <c r="AV323" s="13" t="s">
        <v>86</v>
      </c>
      <c r="AW323" s="13" t="s">
        <v>37</v>
      </c>
      <c r="AX323" s="13" t="s">
        <v>76</v>
      </c>
      <c r="AY323" s="218" t="s">
        <v>143</v>
      </c>
    </row>
    <row r="324" spans="1:65" s="14" customFormat="1">
      <c r="B324" s="219"/>
      <c r="C324" s="220"/>
      <c r="D324" s="203" t="s">
        <v>162</v>
      </c>
      <c r="E324" s="221" t="s">
        <v>19</v>
      </c>
      <c r="F324" s="222" t="s">
        <v>172</v>
      </c>
      <c r="G324" s="220"/>
      <c r="H324" s="223">
        <v>3.54</v>
      </c>
      <c r="I324" s="224"/>
      <c r="J324" s="220"/>
      <c r="K324" s="220"/>
      <c r="L324" s="225"/>
      <c r="M324" s="226"/>
      <c r="N324" s="227"/>
      <c r="O324" s="227"/>
      <c r="P324" s="227"/>
      <c r="Q324" s="227"/>
      <c r="R324" s="227"/>
      <c r="S324" s="227"/>
      <c r="T324" s="228"/>
      <c r="AT324" s="229" t="s">
        <v>162</v>
      </c>
      <c r="AU324" s="229" t="s">
        <v>86</v>
      </c>
      <c r="AV324" s="14" t="s">
        <v>149</v>
      </c>
      <c r="AW324" s="14" t="s">
        <v>37</v>
      </c>
      <c r="AX324" s="14" t="s">
        <v>84</v>
      </c>
      <c r="AY324" s="229" t="s">
        <v>143</v>
      </c>
    </row>
    <row r="325" spans="1:65" s="12" customFormat="1" ht="22.9" customHeight="1">
      <c r="B325" s="174"/>
      <c r="C325" s="175"/>
      <c r="D325" s="176" t="s">
        <v>75</v>
      </c>
      <c r="E325" s="188" t="s">
        <v>220</v>
      </c>
      <c r="F325" s="188" t="s">
        <v>395</v>
      </c>
      <c r="G325" s="175"/>
      <c r="H325" s="175"/>
      <c r="I325" s="178"/>
      <c r="J325" s="189">
        <f>BK325</f>
        <v>0</v>
      </c>
      <c r="K325" s="175"/>
      <c r="L325" s="180"/>
      <c r="M325" s="181"/>
      <c r="N325" s="182"/>
      <c r="O325" s="182"/>
      <c r="P325" s="183">
        <f>SUM(P326:P522)</f>
        <v>0</v>
      </c>
      <c r="Q325" s="182"/>
      <c r="R325" s="183">
        <f>SUM(R326:R522)</f>
        <v>27.001532000000005</v>
      </c>
      <c r="S325" s="182"/>
      <c r="T325" s="184">
        <f>SUM(T326:T522)</f>
        <v>43.135800000000003</v>
      </c>
      <c r="AR325" s="185" t="s">
        <v>84</v>
      </c>
      <c r="AT325" s="186" t="s">
        <v>75</v>
      </c>
      <c r="AU325" s="186" t="s">
        <v>84</v>
      </c>
      <c r="AY325" s="185" t="s">
        <v>143</v>
      </c>
      <c r="BK325" s="187">
        <f>SUM(BK326:BK522)</f>
        <v>0</v>
      </c>
    </row>
    <row r="326" spans="1:65" s="2" customFormat="1" ht="16.5" customHeight="1">
      <c r="A326" s="36"/>
      <c r="B326" s="37"/>
      <c r="C326" s="190" t="s">
        <v>396</v>
      </c>
      <c r="D326" s="190" t="s">
        <v>145</v>
      </c>
      <c r="E326" s="191" t="s">
        <v>397</v>
      </c>
      <c r="F326" s="192" t="s">
        <v>398</v>
      </c>
      <c r="G326" s="193" t="s">
        <v>110</v>
      </c>
      <c r="H326" s="194">
        <v>111.4</v>
      </c>
      <c r="I326" s="195"/>
      <c r="J326" s="196">
        <f>ROUND(I326*H326,2)</f>
        <v>0</v>
      </c>
      <c r="K326" s="192" t="s">
        <v>157</v>
      </c>
      <c r="L326" s="41"/>
      <c r="M326" s="197" t="s">
        <v>19</v>
      </c>
      <c r="N326" s="198" t="s">
        <v>47</v>
      </c>
      <c r="O326" s="66"/>
      <c r="P326" s="199">
        <f>O326*H326</f>
        <v>0</v>
      </c>
      <c r="Q326" s="199">
        <v>0</v>
      </c>
      <c r="R326" s="199">
        <f>Q326*H326</f>
        <v>0</v>
      </c>
      <c r="S326" s="199">
        <v>0.32</v>
      </c>
      <c r="T326" s="200">
        <f>S326*H326</f>
        <v>35.648000000000003</v>
      </c>
      <c r="U326" s="36"/>
      <c r="V326" s="36"/>
      <c r="W326" s="36"/>
      <c r="X326" s="36"/>
      <c r="Y326" s="36"/>
      <c r="Z326" s="36"/>
      <c r="AA326" s="36"/>
      <c r="AB326" s="36"/>
      <c r="AC326" s="36"/>
      <c r="AD326" s="36"/>
      <c r="AE326" s="36"/>
      <c r="AR326" s="201" t="s">
        <v>149</v>
      </c>
      <c r="AT326" s="201" t="s">
        <v>145</v>
      </c>
      <c r="AU326" s="201" t="s">
        <v>86</v>
      </c>
      <c r="AY326" s="19" t="s">
        <v>143</v>
      </c>
      <c r="BE326" s="202">
        <f>IF(N326="základní",J326,0)</f>
        <v>0</v>
      </c>
      <c r="BF326" s="202">
        <f>IF(N326="snížená",J326,0)</f>
        <v>0</v>
      </c>
      <c r="BG326" s="202">
        <f>IF(N326="zákl. přenesená",J326,0)</f>
        <v>0</v>
      </c>
      <c r="BH326" s="202">
        <f>IF(N326="sníž. přenesená",J326,0)</f>
        <v>0</v>
      </c>
      <c r="BI326" s="202">
        <f>IF(N326="nulová",J326,0)</f>
        <v>0</v>
      </c>
      <c r="BJ326" s="19" t="s">
        <v>84</v>
      </c>
      <c r="BK326" s="202">
        <f>ROUND(I326*H326,2)</f>
        <v>0</v>
      </c>
      <c r="BL326" s="19" t="s">
        <v>149</v>
      </c>
      <c r="BM326" s="201" t="s">
        <v>399</v>
      </c>
    </row>
    <row r="327" spans="1:65" s="2" customFormat="1">
      <c r="A327" s="36"/>
      <c r="B327" s="37"/>
      <c r="C327" s="38"/>
      <c r="D327" s="203" t="s">
        <v>151</v>
      </c>
      <c r="E327" s="38"/>
      <c r="F327" s="204" t="s">
        <v>400</v>
      </c>
      <c r="G327" s="38"/>
      <c r="H327" s="38"/>
      <c r="I327" s="111"/>
      <c r="J327" s="38"/>
      <c r="K327" s="38"/>
      <c r="L327" s="41"/>
      <c r="M327" s="205"/>
      <c r="N327" s="206"/>
      <c r="O327" s="66"/>
      <c r="P327" s="66"/>
      <c r="Q327" s="66"/>
      <c r="R327" s="66"/>
      <c r="S327" s="66"/>
      <c r="T327" s="67"/>
      <c r="U327" s="36"/>
      <c r="V327" s="36"/>
      <c r="W327" s="36"/>
      <c r="X327" s="36"/>
      <c r="Y327" s="36"/>
      <c r="Z327" s="36"/>
      <c r="AA327" s="36"/>
      <c r="AB327" s="36"/>
      <c r="AC327" s="36"/>
      <c r="AD327" s="36"/>
      <c r="AE327" s="36"/>
      <c r="AT327" s="19" t="s">
        <v>151</v>
      </c>
      <c r="AU327" s="19" t="s">
        <v>86</v>
      </c>
    </row>
    <row r="328" spans="1:65" s="2" customFormat="1" ht="39">
      <c r="A328" s="36"/>
      <c r="B328" s="37"/>
      <c r="C328" s="38"/>
      <c r="D328" s="203" t="s">
        <v>160</v>
      </c>
      <c r="E328" s="38"/>
      <c r="F328" s="207" t="s">
        <v>401</v>
      </c>
      <c r="G328" s="38"/>
      <c r="H328" s="38"/>
      <c r="I328" s="111"/>
      <c r="J328" s="38"/>
      <c r="K328" s="38"/>
      <c r="L328" s="41"/>
      <c r="M328" s="205"/>
      <c r="N328" s="206"/>
      <c r="O328" s="66"/>
      <c r="P328" s="66"/>
      <c r="Q328" s="66"/>
      <c r="R328" s="66"/>
      <c r="S328" s="66"/>
      <c r="T328" s="67"/>
      <c r="U328" s="36"/>
      <c r="V328" s="36"/>
      <c r="W328" s="36"/>
      <c r="X328" s="36"/>
      <c r="Y328" s="36"/>
      <c r="Z328" s="36"/>
      <c r="AA328" s="36"/>
      <c r="AB328" s="36"/>
      <c r="AC328" s="36"/>
      <c r="AD328" s="36"/>
      <c r="AE328" s="36"/>
      <c r="AT328" s="19" t="s">
        <v>160</v>
      </c>
      <c r="AU328" s="19" t="s">
        <v>86</v>
      </c>
    </row>
    <row r="329" spans="1:65" s="13" customFormat="1">
      <c r="B329" s="208"/>
      <c r="C329" s="209"/>
      <c r="D329" s="203" t="s">
        <v>162</v>
      </c>
      <c r="E329" s="210" t="s">
        <v>19</v>
      </c>
      <c r="F329" s="211" t="s">
        <v>402</v>
      </c>
      <c r="G329" s="209"/>
      <c r="H329" s="212">
        <v>90.5</v>
      </c>
      <c r="I329" s="213"/>
      <c r="J329" s="209"/>
      <c r="K329" s="209"/>
      <c r="L329" s="214"/>
      <c r="M329" s="215"/>
      <c r="N329" s="216"/>
      <c r="O329" s="216"/>
      <c r="P329" s="216"/>
      <c r="Q329" s="216"/>
      <c r="R329" s="216"/>
      <c r="S329" s="216"/>
      <c r="T329" s="217"/>
      <c r="AT329" s="218" t="s">
        <v>162</v>
      </c>
      <c r="AU329" s="218" t="s">
        <v>86</v>
      </c>
      <c r="AV329" s="13" t="s">
        <v>86</v>
      </c>
      <c r="AW329" s="13" t="s">
        <v>37</v>
      </c>
      <c r="AX329" s="13" t="s">
        <v>76</v>
      </c>
      <c r="AY329" s="218" t="s">
        <v>143</v>
      </c>
    </row>
    <row r="330" spans="1:65" s="13" customFormat="1">
      <c r="B330" s="208"/>
      <c r="C330" s="209"/>
      <c r="D330" s="203" t="s">
        <v>162</v>
      </c>
      <c r="E330" s="210" t="s">
        <v>19</v>
      </c>
      <c r="F330" s="211" t="s">
        <v>403</v>
      </c>
      <c r="G330" s="209"/>
      <c r="H330" s="212">
        <v>20.9</v>
      </c>
      <c r="I330" s="213"/>
      <c r="J330" s="209"/>
      <c r="K330" s="209"/>
      <c r="L330" s="214"/>
      <c r="M330" s="215"/>
      <c r="N330" s="216"/>
      <c r="O330" s="216"/>
      <c r="P330" s="216"/>
      <c r="Q330" s="216"/>
      <c r="R330" s="216"/>
      <c r="S330" s="216"/>
      <c r="T330" s="217"/>
      <c r="AT330" s="218" t="s">
        <v>162</v>
      </c>
      <c r="AU330" s="218" t="s">
        <v>86</v>
      </c>
      <c r="AV330" s="13" t="s">
        <v>86</v>
      </c>
      <c r="AW330" s="13" t="s">
        <v>37</v>
      </c>
      <c r="AX330" s="13" t="s">
        <v>76</v>
      </c>
      <c r="AY330" s="218" t="s">
        <v>143</v>
      </c>
    </row>
    <row r="331" spans="1:65" s="14" customFormat="1">
      <c r="B331" s="219"/>
      <c r="C331" s="220"/>
      <c r="D331" s="203" t="s">
        <v>162</v>
      </c>
      <c r="E331" s="221" t="s">
        <v>108</v>
      </c>
      <c r="F331" s="222" t="s">
        <v>172</v>
      </c>
      <c r="G331" s="220"/>
      <c r="H331" s="223">
        <v>111.4</v>
      </c>
      <c r="I331" s="224"/>
      <c r="J331" s="220"/>
      <c r="K331" s="220"/>
      <c r="L331" s="225"/>
      <c r="M331" s="226"/>
      <c r="N331" s="227"/>
      <c r="O331" s="227"/>
      <c r="P331" s="227"/>
      <c r="Q331" s="227"/>
      <c r="R331" s="227"/>
      <c r="S331" s="227"/>
      <c r="T331" s="228"/>
      <c r="AT331" s="229" t="s">
        <v>162</v>
      </c>
      <c r="AU331" s="229" t="s">
        <v>86</v>
      </c>
      <c r="AV331" s="14" t="s">
        <v>149</v>
      </c>
      <c r="AW331" s="14" t="s">
        <v>37</v>
      </c>
      <c r="AX331" s="14" t="s">
        <v>84</v>
      </c>
      <c r="AY331" s="229" t="s">
        <v>143</v>
      </c>
    </row>
    <row r="332" spans="1:65" s="2" customFormat="1" ht="16.5" customHeight="1">
      <c r="A332" s="36"/>
      <c r="B332" s="37"/>
      <c r="C332" s="190" t="s">
        <v>404</v>
      </c>
      <c r="D332" s="190" t="s">
        <v>145</v>
      </c>
      <c r="E332" s="191" t="s">
        <v>405</v>
      </c>
      <c r="F332" s="192" t="s">
        <v>406</v>
      </c>
      <c r="G332" s="193" t="s">
        <v>110</v>
      </c>
      <c r="H332" s="194">
        <v>17</v>
      </c>
      <c r="I332" s="195"/>
      <c r="J332" s="196">
        <f>ROUND(I332*H332,2)</f>
        <v>0</v>
      </c>
      <c r="K332" s="192" t="s">
        <v>157</v>
      </c>
      <c r="L332" s="41"/>
      <c r="M332" s="197" t="s">
        <v>19</v>
      </c>
      <c r="N332" s="198" t="s">
        <v>47</v>
      </c>
      <c r="O332" s="66"/>
      <c r="P332" s="199">
        <f>O332*H332</f>
        <v>0</v>
      </c>
      <c r="Q332" s="199">
        <v>6.3600000000000002E-3</v>
      </c>
      <c r="R332" s="199">
        <f>Q332*H332</f>
        <v>0.10812000000000001</v>
      </c>
      <c r="S332" s="199">
        <v>0</v>
      </c>
      <c r="T332" s="200">
        <f>S332*H332</f>
        <v>0</v>
      </c>
      <c r="U332" s="36"/>
      <c r="V332" s="36"/>
      <c r="W332" s="36"/>
      <c r="X332" s="36"/>
      <c r="Y332" s="36"/>
      <c r="Z332" s="36"/>
      <c r="AA332" s="36"/>
      <c r="AB332" s="36"/>
      <c r="AC332" s="36"/>
      <c r="AD332" s="36"/>
      <c r="AE332" s="36"/>
      <c r="AR332" s="201" t="s">
        <v>149</v>
      </c>
      <c r="AT332" s="201" t="s">
        <v>145</v>
      </c>
      <c r="AU332" s="201" t="s">
        <v>86</v>
      </c>
      <c r="AY332" s="19" t="s">
        <v>143</v>
      </c>
      <c r="BE332" s="202">
        <f>IF(N332="základní",J332,0)</f>
        <v>0</v>
      </c>
      <c r="BF332" s="202">
        <f>IF(N332="snížená",J332,0)</f>
        <v>0</v>
      </c>
      <c r="BG332" s="202">
        <f>IF(N332="zákl. přenesená",J332,0)</f>
        <v>0</v>
      </c>
      <c r="BH332" s="202">
        <f>IF(N332="sníž. přenesená",J332,0)</f>
        <v>0</v>
      </c>
      <c r="BI332" s="202">
        <f>IF(N332="nulová",J332,0)</f>
        <v>0</v>
      </c>
      <c r="BJ332" s="19" t="s">
        <v>84</v>
      </c>
      <c r="BK332" s="202">
        <f>ROUND(I332*H332,2)</f>
        <v>0</v>
      </c>
      <c r="BL332" s="19" t="s">
        <v>149</v>
      </c>
      <c r="BM332" s="201" t="s">
        <v>407</v>
      </c>
    </row>
    <row r="333" spans="1:65" s="2" customFormat="1" ht="19.5">
      <c r="A333" s="36"/>
      <c r="B333" s="37"/>
      <c r="C333" s="38"/>
      <c r="D333" s="203" t="s">
        <v>151</v>
      </c>
      <c r="E333" s="38"/>
      <c r="F333" s="204" t="s">
        <v>408</v>
      </c>
      <c r="G333" s="38"/>
      <c r="H333" s="38"/>
      <c r="I333" s="111"/>
      <c r="J333" s="38"/>
      <c r="K333" s="38"/>
      <c r="L333" s="41"/>
      <c r="M333" s="205"/>
      <c r="N333" s="206"/>
      <c r="O333" s="66"/>
      <c r="P333" s="66"/>
      <c r="Q333" s="66"/>
      <c r="R333" s="66"/>
      <c r="S333" s="66"/>
      <c r="T333" s="67"/>
      <c r="U333" s="36"/>
      <c r="V333" s="36"/>
      <c r="W333" s="36"/>
      <c r="X333" s="36"/>
      <c r="Y333" s="36"/>
      <c r="Z333" s="36"/>
      <c r="AA333" s="36"/>
      <c r="AB333" s="36"/>
      <c r="AC333" s="36"/>
      <c r="AD333" s="36"/>
      <c r="AE333" s="36"/>
      <c r="AT333" s="19" t="s">
        <v>151</v>
      </c>
      <c r="AU333" s="19" t="s">
        <v>86</v>
      </c>
    </row>
    <row r="334" spans="1:65" s="2" customFormat="1" ht="87.75">
      <c r="A334" s="36"/>
      <c r="B334" s="37"/>
      <c r="C334" s="38"/>
      <c r="D334" s="203" t="s">
        <v>160</v>
      </c>
      <c r="E334" s="38"/>
      <c r="F334" s="207" t="s">
        <v>409</v>
      </c>
      <c r="G334" s="38"/>
      <c r="H334" s="38"/>
      <c r="I334" s="111"/>
      <c r="J334" s="38"/>
      <c r="K334" s="38"/>
      <c r="L334" s="41"/>
      <c r="M334" s="205"/>
      <c r="N334" s="206"/>
      <c r="O334" s="66"/>
      <c r="P334" s="66"/>
      <c r="Q334" s="66"/>
      <c r="R334" s="66"/>
      <c r="S334" s="66"/>
      <c r="T334" s="67"/>
      <c r="U334" s="36"/>
      <c r="V334" s="36"/>
      <c r="W334" s="36"/>
      <c r="X334" s="36"/>
      <c r="Y334" s="36"/>
      <c r="Z334" s="36"/>
      <c r="AA334" s="36"/>
      <c r="AB334" s="36"/>
      <c r="AC334" s="36"/>
      <c r="AD334" s="36"/>
      <c r="AE334" s="36"/>
      <c r="AT334" s="19" t="s">
        <v>160</v>
      </c>
      <c r="AU334" s="19" t="s">
        <v>86</v>
      </c>
    </row>
    <row r="335" spans="1:65" s="15" customFormat="1">
      <c r="B335" s="230"/>
      <c r="C335" s="231"/>
      <c r="D335" s="203" t="s">
        <v>162</v>
      </c>
      <c r="E335" s="232" t="s">
        <v>19</v>
      </c>
      <c r="F335" s="233" t="s">
        <v>179</v>
      </c>
      <c r="G335" s="231"/>
      <c r="H335" s="232" t="s">
        <v>19</v>
      </c>
      <c r="I335" s="234"/>
      <c r="J335" s="231"/>
      <c r="K335" s="231"/>
      <c r="L335" s="235"/>
      <c r="M335" s="236"/>
      <c r="N335" s="237"/>
      <c r="O335" s="237"/>
      <c r="P335" s="237"/>
      <c r="Q335" s="237"/>
      <c r="R335" s="237"/>
      <c r="S335" s="237"/>
      <c r="T335" s="238"/>
      <c r="AT335" s="239" t="s">
        <v>162</v>
      </c>
      <c r="AU335" s="239" t="s">
        <v>86</v>
      </c>
      <c r="AV335" s="15" t="s">
        <v>84</v>
      </c>
      <c r="AW335" s="15" t="s">
        <v>37</v>
      </c>
      <c r="AX335" s="15" t="s">
        <v>76</v>
      </c>
      <c r="AY335" s="239" t="s">
        <v>143</v>
      </c>
    </row>
    <row r="336" spans="1:65" s="13" customFormat="1">
      <c r="B336" s="208"/>
      <c r="C336" s="209"/>
      <c r="D336" s="203" t="s">
        <v>162</v>
      </c>
      <c r="E336" s="210" t="s">
        <v>19</v>
      </c>
      <c r="F336" s="211" t="s">
        <v>410</v>
      </c>
      <c r="G336" s="209"/>
      <c r="H336" s="212">
        <v>5.5</v>
      </c>
      <c r="I336" s="213"/>
      <c r="J336" s="209"/>
      <c r="K336" s="209"/>
      <c r="L336" s="214"/>
      <c r="M336" s="215"/>
      <c r="N336" s="216"/>
      <c r="O336" s="216"/>
      <c r="P336" s="216"/>
      <c r="Q336" s="216"/>
      <c r="R336" s="216"/>
      <c r="S336" s="216"/>
      <c r="T336" s="217"/>
      <c r="AT336" s="218" t="s">
        <v>162</v>
      </c>
      <c r="AU336" s="218" t="s">
        <v>86</v>
      </c>
      <c r="AV336" s="13" t="s">
        <v>86</v>
      </c>
      <c r="AW336" s="13" t="s">
        <v>37</v>
      </c>
      <c r="AX336" s="13" t="s">
        <v>76</v>
      </c>
      <c r="AY336" s="218" t="s">
        <v>143</v>
      </c>
    </row>
    <row r="337" spans="1:65" s="13" customFormat="1">
      <c r="B337" s="208"/>
      <c r="C337" s="209"/>
      <c r="D337" s="203" t="s">
        <v>162</v>
      </c>
      <c r="E337" s="210" t="s">
        <v>19</v>
      </c>
      <c r="F337" s="211" t="s">
        <v>411</v>
      </c>
      <c r="G337" s="209"/>
      <c r="H337" s="212">
        <v>5.6</v>
      </c>
      <c r="I337" s="213"/>
      <c r="J337" s="209"/>
      <c r="K337" s="209"/>
      <c r="L337" s="214"/>
      <c r="M337" s="215"/>
      <c r="N337" s="216"/>
      <c r="O337" s="216"/>
      <c r="P337" s="216"/>
      <c r="Q337" s="216"/>
      <c r="R337" s="216"/>
      <c r="S337" s="216"/>
      <c r="T337" s="217"/>
      <c r="AT337" s="218" t="s">
        <v>162</v>
      </c>
      <c r="AU337" s="218" t="s">
        <v>86</v>
      </c>
      <c r="AV337" s="13" t="s">
        <v>86</v>
      </c>
      <c r="AW337" s="13" t="s">
        <v>37</v>
      </c>
      <c r="AX337" s="13" t="s">
        <v>76</v>
      </c>
      <c r="AY337" s="218" t="s">
        <v>143</v>
      </c>
    </row>
    <row r="338" spans="1:65" s="13" customFormat="1">
      <c r="B338" s="208"/>
      <c r="C338" s="209"/>
      <c r="D338" s="203" t="s">
        <v>162</v>
      </c>
      <c r="E338" s="210" t="s">
        <v>19</v>
      </c>
      <c r="F338" s="211" t="s">
        <v>412</v>
      </c>
      <c r="G338" s="209"/>
      <c r="H338" s="212">
        <v>5.9</v>
      </c>
      <c r="I338" s="213"/>
      <c r="J338" s="209"/>
      <c r="K338" s="209"/>
      <c r="L338" s="214"/>
      <c r="M338" s="215"/>
      <c r="N338" s="216"/>
      <c r="O338" s="216"/>
      <c r="P338" s="216"/>
      <c r="Q338" s="216"/>
      <c r="R338" s="216"/>
      <c r="S338" s="216"/>
      <c r="T338" s="217"/>
      <c r="AT338" s="218" t="s">
        <v>162</v>
      </c>
      <c r="AU338" s="218" t="s">
        <v>86</v>
      </c>
      <c r="AV338" s="13" t="s">
        <v>86</v>
      </c>
      <c r="AW338" s="13" t="s">
        <v>37</v>
      </c>
      <c r="AX338" s="13" t="s">
        <v>76</v>
      </c>
      <c r="AY338" s="218" t="s">
        <v>143</v>
      </c>
    </row>
    <row r="339" spans="1:65" s="14" customFormat="1">
      <c r="B339" s="219"/>
      <c r="C339" s="220"/>
      <c r="D339" s="203" t="s">
        <v>162</v>
      </c>
      <c r="E339" s="221" t="s">
        <v>19</v>
      </c>
      <c r="F339" s="222" t="s">
        <v>172</v>
      </c>
      <c r="G339" s="220"/>
      <c r="H339" s="223">
        <v>17</v>
      </c>
      <c r="I339" s="224"/>
      <c r="J339" s="220"/>
      <c r="K339" s="220"/>
      <c r="L339" s="225"/>
      <c r="M339" s="226"/>
      <c r="N339" s="227"/>
      <c r="O339" s="227"/>
      <c r="P339" s="227"/>
      <c r="Q339" s="227"/>
      <c r="R339" s="227"/>
      <c r="S339" s="227"/>
      <c r="T339" s="228"/>
      <c r="AT339" s="229" t="s">
        <v>162</v>
      </c>
      <c r="AU339" s="229" t="s">
        <v>86</v>
      </c>
      <c r="AV339" s="14" t="s">
        <v>149</v>
      </c>
      <c r="AW339" s="14" t="s">
        <v>37</v>
      </c>
      <c r="AX339" s="14" t="s">
        <v>84</v>
      </c>
      <c r="AY339" s="229" t="s">
        <v>143</v>
      </c>
    </row>
    <row r="340" spans="1:65" s="2" customFormat="1" ht="16.5" customHeight="1">
      <c r="A340" s="36"/>
      <c r="B340" s="37"/>
      <c r="C340" s="190" t="s">
        <v>413</v>
      </c>
      <c r="D340" s="190" t="s">
        <v>145</v>
      </c>
      <c r="E340" s="191" t="s">
        <v>414</v>
      </c>
      <c r="F340" s="192" t="s">
        <v>415</v>
      </c>
      <c r="G340" s="193" t="s">
        <v>110</v>
      </c>
      <c r="H340" s="194">
        <v>90.5</v>
      </c>
      <c r="I340" s="195"/>
      <c r="J340" s="196">
        <f>ROUND(I340*H340,2)</f>
        <v>0</v>
      </c>
      <c r="K340" s="192" t="s">
        <v>157</v>
      </c>
      <c r="L340" s="41"/>
      <c r="M340" s="197" t="s">
        <v>19</v>
      </c>
      <c r="N340" s="198" t="s">
        <v>47</v>
      </c>
      <c r="O340" s="66"/>
      <c r="P340" s="199">
        <f>O340*H340</f>
        <v>0</v>
      </c>
      <c r="Q340" s="199">
        <v>1.2840000000000001E-2</v>
      </c>
      <c r="R340" s="199">
        <f>Q340*H340</f>
        <v>1.1620200000000001</v>
      </c>
      <c r="S340" s="199">
        <v>0</v>
      </c>
      <c r="T340" s="200">
        <f>S340*H340</f>
        <v>0</v>
      </c>
      <c r="U340" s="36"/>
      <c r="V340" s="36"/>
      <c r="W340" s="36"/>
      <c r="X340" s="36"/>
      <c r="Y340" s="36"/>
      <c r="Z340" s="36"/>
      <c r="AA340" s="36"/>
      <c r="AB340" s="36"/>
      <c r="AC340" s="36"/>
      <c r="AD340" s="36"/>
      <c r="AE340" s="36"/>
      <c r="AR340" s="201" t="s">
        <v>149</v>
      </c>
      <c r="AT340" s="201" t="s">
        <v>145</v>
      </c>
      <c r="AU340" s="201" t="s">
        <v>86</v>
      </c>
      <c r="AY340" s="19" t="s">
        <v>143</v>
      </c>
      <c r="BE340" s="202">
        <f>IF(N340="základní",J340,0)</f>
        <v>0</v>
      </c>
      <c r="BF340" s="202">
        <f>IF(N340="snížená",J340,0)</f>
        <v>0</v>
      </c>
      <c r="BG340" s="202">
        <f>IF(N340="zákl. přenesená",J340,0)</f>
        <v>0</v>
      </c>
      <c r="BH340" s="202">
        <f>IF(N340="sníž. přenesená",J340,0)</f>
        <v>0</v>
      </c>
      <c r="BI340" s="202">
        <f>IF(N340="nulová",J340,0)</f>
        <v>0</v>
      </c>
      <c r="BJ340" s="19" t="s">
        <v>84</v>
      </c>
      <c r="BK340" s="202">
        <f>ROUND(I340*H340,2)</f>
        <v>0</v>
      </c>
      <c r="BL340" s="19" t="s">
        <v>149</v>
      </c>
      <c r="BM340" s="201" t="s">
        <v>416</v>
      </c>
    </row>
    <row r="341" spans="1:65" s="2" customFormat="1" ht="19.5">
      <c r="A341" s="36"/>
      <c r="B341" s="37"/>
      <c r="C341" s="38"/>
      <c r="D341" s="203" t="s">
        <v>151</v>
      </c>
      <c r="E341" s="38"/>
      <c r="F341" s="204" t="s">
        <v>417</v>
      </c>
      <c r="G341" s="38"/>
      <c r="H341" s="38"/>
      <c r="I341" s="111"/>
      <c r="J341" s="38"/>
      <c r="K341" s="38"/>
      <c r="L341" s="41"/>
      <c r="M341" s="205"/>
      <c r="N341" s="206"/>
      <c r="O341" s="66"/>
      <c r="P341" s="66"/>
      <c r="Q341" s="66"/>
      <c r="R341" s="66"/>
      <c r="S341" s="66"/>
      <c r="T341" s="67"/>
      <c r="U341" s="36"/>
      <c r="V341" s="36"/>
      <c r="W341" s="36"/>
      <c r="X341" s="36"/>
      <c r="Y341" s="36"/>
      <c r="Z341" s="36"/>
      <c r="AA341" s="36"/>
      <c r="AB341" s="36"/>
      <c r="AC341" s="36"/>
      <c r="AD341" s="36"/>
      <c r="AE341" s="36"/>
      <c r="AT341" s="19" t="s">
        <v>151</v>
      </c>
      <c r="AU341" s="19" t="s">
        <v>86</v>
      </c>
    </row>
    <row r="342" spans="1:65" s="2" customFormat="1" ht="87.75">
      <c r="A342" s="36"/>
      <c r="B342" s="37"/>
      <c r="C342" s="38"/>
      <c r="D342" s="203" t="s">
        <v>160</v>
      </c>
      <c r="E342" s="38"/>
      <c r="F342" s="207" t="s">
        <v>409</v>
      </c>
      <c r="G342" s="38"/>
      <c r="H342" s="38"/>
      <c r="I342" s="111"/>
      <c r="J342" s="38"/>
      <c r="K342" s="38"/>
      <c r="L342" s="41"/>
      <c r="M342" s="205"/>
      <c r="N342" s="206"/>
      <c r="O342" s="66"/>
      <c r="P342" s="66"/>
      <c r="Q342" s="66"/>
      <c r="R342" s="66"/>
      <c r="S342" s="66"/>
      <c r="T342" s="67"/>
      <c r="U342" s="36"/>
      <c r="V342" s="36"/>
      <c r="W342" s="36"/>
      <c r="X342" s="36"/>
      <c r="Y342" s="36"/>
      <c r="Z342" s="36"/>
      <c r="AA342" s="36"/>
      <c r="AB342" s="36"/>
      <c r="AC342" s="36"/>
      <c r="AD342" s="36"/>
      <c r="AE342" s="36"/>
      <c r="AT342" s="19" t="s">
        <v>160</v>
      </c>
      <c r="AU342" s="19" t="s">
        <v>86</v>
      </c>
    </row>
    <row r="343" spans="1:65" s="2" customFormat="1" ht="39">
      <c r="A343" s="36"/>
      <c r="B343" s="37"/>
      <c r="C343" s="38"/>
      <c r="D343" s="203" t="s">
        <v>153</v>
      </c>
      <c r="E343" s="38"/>
      <c r="F343" s="207" t="s">
        <v>418</v>
      </c>
      <c r="G343" s="38"/>
      <c r="H343" s="38"/>
      <c r="I343" s="111"/>
      <c r="J343" s="38"/>
      <c r="K343" s="38"/>
      <c r="L343" s="41"/>
      <c r="M343" s="205"/>
      <c r="N343" s="206"/>
      <c r="O343" s="66"/>
      <c r="P343" s="66"/>
      <c r="Q343" s="66"/>
      <c r="R343" s="66"/>
      <c r="S343" s="66"/>
      <c r="T343" s="67"/>
      <c r="U343" s="36"/>
      <c r="V343" s="36"/>
      <c r="W343" s="36"/>
      <c r="X343" s="36"/>
      <c r="Y343" s="36"/>
      <c r="Z343" s="36"/>
      <c r="AA343" s="36"/>
      <c r="AB343" s="36"/>
      <c r="AC343" s="36"/>
      <c r="AD343" s="36"/>
      <c r="AE343" s="36"/>
      <c r="AT343" s="19" t="s">
        <v>153</v>
      </c>
      <c r="AU343" s="19" t="s">
        <v>86</v>
      </c>
    </row>
    <row r="344" spans="1:65" s="15" customFormat="1">
      <c r="B344" s="230"/>
      <c r="C344" s="231"/>
      <c r="D344" s="203" t="s">
        <v>162</v>
      </c>
      <c r="E344" s="232" t="s">
        <v>19</v>
      </c>
      <c r="F344" s="233" t="s">
        <v>179</v>
      </c>
      <c r="G344" s="231"/>
      <c r="H344" s="232" t="s">
        <v>19</v>
      </c>
      <c r="I344" s="234"/>
      <c r="J344" s="231"/>
      <c r="K344" s="231"/>
      <c r="L344" s="235"/>
      <c r="M344" s="236"/>
      <c r="N344" s="237"/>
      <c r="O344" s="237"/>
      <c r="P344" s="237"/>
      <c r="Q344" s="237"/>
      <c r="R344" s="237"/>
      <c r="S344" s="237"/>
      <c r="T344" s="238"/>
      <c r="AT344" s="239" t="s">
        <v>162</v>
      </c>
      <c r="AU344" s="239" t="s">
        <v>86</v>
      </c>
      <c r="AV344" s="15" t="s">
        <v>84</v>
      </c>
      <c r="AW344" s="15" t="s">
        <v>37</v>
      </c>
      <c r="AX344" s="15" t="s">
        <v>76</v>
      </c>
      <c r="AY344" s="239" t="s">
        <v>143</v>
      </c>
    </row>
    <row r="345" spans="1:65" s="13" customFormat="1">
      <c r="B345" s="208"/>
      <c r="C345" s="209"/>
      <c r="D345" s="203" t="s">
        <v>162</v>
      </c>
      <c r="E345" s="210" t="s">
        <v>19</v>
      </c>
      <c r="F345" s="211" t="s">
        <v>419</v>
      </c>
      <c r="G345" s="209"/>
      <c r="H345" s="212">
        <v>90.5</v>
      </c>
      <c r="I345" s="213"/>
      <c r="J345" s="209"/>
      <c r="K345" s="209"/>
      <c r="L345" s="214"/>
      <c r="M345" s="215"/>
      <c r="N345" s="216"/>
      <c r="O345" s="216"/>
      <c r="P345" s="216"/>
      <c r="Q345" s="216"/>
      <c r="R345" s="216"/>
      <c r="S345" s="216"/>
      <c r="T345" s="217"/>
      <c r="AT345" s="218" t="s">
        <v>162</v>
      </c>
      <c r="AU345" s="218" t="s">
        <v>86</v>
      </c>
      <c r="AV345" s="13" t="s">
        <v>86</v>
      </c>
      <c r="AW345" s="13" t="s">
        <v>37</v>
      </c>
      <c r="AX345" s="13" t="s">
        <v>84</v>
      </c>
      <c r="AY345" s="218" t="s">
        <v>143</v>
      </c>
    </row>
    <row r="346" spans="1:65" s="2" customFormat="1" ht="16.5" customHeight="1">
      <c r="A346" s="36"/>
      <c r="B346" s="37"/>
      <c r="C346" s="190" t="s">
        <v>420</v>
      </c>
      <c r="D346" s="190" t="s">
        <v>145</v>
      </c>
      <c r="E346" s="191" t="s">
        <v>421</v>
      </c>
      <c r="F346" s="192" t="s">
        <v>422</v>
      </c>
      <c r="G346" s="193" t="s">
        <v>110</v>
      </c>
      <c r="H346" s="194">
        <v>16.3</v>
      </c>
      <c r="I346" s="195"/>
      <c r="J346" s="196">
        <f>ROUND(I346*H346,2)</f>
        <v>0</v>
      </c>
      <c r="K346" s="192" t="s">
        <v>157</v>
      </c>
      <c r="L346" s="41"/>
      <c r="M346" s="197" t="s">
        <v>19</v>
      </c>
      <c r="N346" s="198" t="s">
        <v>47</v>
      </c>
      <c r="O346" s="66"/>
      <c r="P346" s="199">
        <f>O346*H346</f>
        <v>0</v>
      </c>
      <c r="Q346" s="199">
        <v>2.572E-2</v>
      </c>
      <c r="R346" s="199">
        <f>Q346*H346</f>
        <v>0.419236</v>
      </c>
      <c r="S346" s="199">
        <v>0</v>
      </c>
      <c r="T346" s="200">
        <f>S346*H346</f>
        <v>0</v>
      </c>
      <c r="U346" s="36"/>
      <c r="V346" s="36"/>
      <c r="W346" s="36"/>
      <c r="X346" s="36"/>
      <c r="Y346" s="36"/>
      <c r="Z346" s="36"/>
      <c r="AA346" s="36"/>
      <c r="AB346" s="36"/>
      <c r="AC346" s="36"/>
      <c r="AD346" s="36"/>
      <c r="AE346" s="36"/>
      <c r="AR346" s="201" t="s">
        <v>149</v>
      </c>
      <c r="AT346" s="201" t="s">
        <v>145</v>
      </c>
      <c r="AU346" s="201" t="s">
        <v>86</v>
      </c>
      <c r="AY346" s="19" t="s">
        <v>143</v>
      </c>
      <c r="BE346" s="202">
        <f>IF(N346="základní",J346,0)</f>
        <v>0</v>
      </c>
      <c r="BF346" s="202">
        <f>IF(N346="snížená",J346,0)</f>
        <v>0</v>
      </c>
      <c r="BG346" s="202">
        <f>IF(N346="zákl. přenesená",J346,0)</f>
        <v>0</v>
      </c>
      <c r="BH346" s="202">
        <f>IF(N346="sníž. přenesená",J346,0)</f>
        <v>0</v>
      </c>
      <c r="BI346" s="202">
        <f>IF(N346="nulová",J346,0)</f>
        <v>0</v>
      </c>
      <c r="BJ346" s="19" t="s">
        <v>84</v>
      </c>
      <c r="BK346" s="202">
        <f>ROUND(I346*H346,2)</f>
        <v>0</v>
      </c>
      <c r="BL346" s="19" t="s">
        <v>149</v>
      </c>
      <c r="BM346" s="201" t="s">
        <v>423</v>
      </c>
    </row>
    <row r="347" spans="1:65" s="2" customFormat="1" ht="19.5">
      <c r="A347" s="36"/>
      <c r="B347" s="37"/>
      <c r="C347" s="38"/>
      <c r="D347" s="203" t="s">
        <v>151</v>
      </c>
      <c r="E347" s="38"/>
      <c r="F347" s="204" t="s">
        <v>424</v>
      </c>
      <c r="G347" s="38"/>
      <c r="H347" s="38"/>
      <c r="I347" s="111"/>
      <c r="J347" s="38"/>
      <c r="K347" s="38"/>
      <c r="L347" s="41"/>
      <c r="M347" s="205"/>
      <c r="N347" s="206"/>
      <c r="O347" s="66"/>
      <c r="P347" s="66"/>
      <c r="Q347" s="66"/>
      <c r="R347" s="66"/>
      <c r="S347" s="66"/>
      <c r="T347" s="67"/>
      <c r="U347" s="36"/>
      <c r="V347" s="36"/>
      <c r="W347" s="36"/>
      <c r="X347" s="36"/>
      <c r="Y347" s="36"/>
      <c r="Z347" s="36"/>
      <c r="AA347" s="36"/>
      <c r="AB347" s="36"/>
      <c r="AC347" s="36"/>
      <c r="AD347" s="36"/>
      <c r="AE347" s="36"/>
      <c r="AT347" s="19" t="s">
        <v>151</v>
      </c>
      <c r="AU347" s="19" t="s">
        <v>86</v>
      </c>
    </row>
    <row r="348" spans="1:65" s="2" customFormat="1" ht="87.75">
      <c r="A348" s="36"/>
      <c r="B348" s="37"/>
      <c r="C348" s="38"/>
      <c r="D348" s="203" t="s">
        <v>160</v>
      </c>
      <c r="E348" s="38"/>
      <c r="F348" s="207" t="s">
        <v>409</v>
      </c>
      <c r="G348" s="38"/>
      <c r="H348" s="38"/>
      <c r="I348" s="111"/>
      <c r="J348" s="38"/>
      <c r="K348" s="38"/>
      <c r="L348" s="41"/>
      <c r="M348" s="205"/>
      <c r="N348" s="206"/>
      <c r="O348" s="66"/>
      <c r="P348" s="66"/>
      <c r="Q348" s="66"/>
      <c r="R348" s="66"/>
      <c r="S348" s="66"/>
      <c r="T348" s="67"/>
      <c r="U348" s="36"/>
      <c r="V348" s="36"/>
      <c r="W348" s="36"/>
      <c r="X348" s="36"/>
      <c r="Y348" s="36"/>
      <c r="Z348" s="36"/>
      <c r="AA348" s="36"/>
      <c r="AB348" s="36"/>
      <c r="AC348" s="36"/>
      <c r="AD348" s="36"/>
      <c r="AE348" s="36"/>
      <c r="AT348" s="19" t="s">
        <v>160</v>
      </c>
      <c r="AU348" s="19" t="s">
        <v>86</v>
      </c>
    </row>
    <row r="349" spans="1:65" s="15" customFormat="1">
      <c r="B349" s="230"/>
      <c r="C349" s="231"/>
      <c r="D349" s="203" t="s">
        <v>162</v>
      </c>
      <c r="E349" s="232" t="s">
        <v>19</v>
      </c>
      <c r="F349" s="233" t="s">
        <v>179</v>
      </c>
      <c r="G349" s="231"/>
      <c r="H349" s="232" t="s">
        <v>19</v>
      </c>
      <c r="I349" s="234"/>
      <c r="J349" s="231"/>
      <c r="K349" s="231"/>
      <c r="L349" s="235"/>
      <c r="M349" s="236"/>
      <c r="N349" s="237"/>
      <c r="O349" s="237"/>
      <c r="P349" s="237"/>
      <c r="Q349" s="237"/>
      <c r="R349" s="237"/>
      <c r="S349" s="237"/>
      <c r="T349" s="238"/>
      <c r="AT349" s="239" t="s">
        <v>162</v>
      </c>
      <c r="AU349" s="239" t="s">
        <v>86</v>
      </c>
      <c r="AV349" s="15" t="s">
        <v>84</v>
      </c>
      <c r="AW349" s="15" t="s">
        <v>37</v>
      </c>
      <c r="AX349" s="15" t="s">
        <v>76</v>
      </c>
      <c r="AY349" s="239" t="s">
        <v>143</v>
      </c>
    </row>
    <row r="350" spans="1:65" s="13" customFormat="1">
      <c r="B350" s="208"/>
      <c r="C350" s="209"/>
      <c r="D350" s="203" t="s">
        <v>162</v>
      </c>
      <c r="E350" s="210" t="s">
        <v>19</v>
      </c>
      <c r="F350" s="211" t="s">
        <v>425</v>
      </c>
      <c r="G350" s="209"/>
      <c r="H350" s="212">
        <v>8.8000000000000007</v>
      </c>
      <c r="I350" s="213"/>
      <c r="J350" s="209"/>
      <c r="K350" s="209"/>
      <c r="L350" s="214"/>
      <c r="M350" s="215"/>
      <c r="N350" s="216"/>
      <c r="O350" s="216"/>
      <c r="P350" s="216"/>
      <c r="Q350" s="216"/>
      <c r="R350" s="216"/>
      <c r="S350" s="216"/>
      <c r="T350" s="217"/>
      <c r="AT350" s="218" t="s">
        <v>162</v>
      </c>
      <c r="AU350" s="218" t="s">
        <v>86</v>
      </c>
      <c r="AV350" s="13" t="s">
        <v>86</v>
      </c>
      <c r="AW350" s="13" t="s">
        <v>37</v>
      </c>
      <c r="AX350" s="13" t="s">
        <v>76</v>
      </c>
      <c r="AY350" s="218" t="s">
        <v>143</v>
      </c>
    </row>
    <row r="351" spans="1:65" s="13" customFormat="1">
      <c r="B351" s="208"/>
      <c r="C351" s="209"/>
      <c r="D351" s="203" t="s">
        <v>162</v>
      </c>
      <c r="E351" s="210" t="s">
        <v>19</v>
      </c>
      <c r="F351" s="211" t="s">
        <v>426</v>
      </c>
      <c r="G351" s="209"/>
      <c r="H351" s="212">
        <v>7.5</v>
      </c>
      <c r="I351" s="213"/>
      <c r="J351" s="209"/>
      <c r="K351" s="209"/>
      <c r="L351" s="214"/>
      <c r="M351" s="215"/>
      <c r="N351" s="216"/>
      <c r="O351" s="216"/>
      <c r="P351" s="216"/>
      <c r="Q351" s="216"/>
      <c r="R351" s="216"/>
      <c r="S351" s="216"/>
      <c r="T351" s="217"/>
      <c r="AT351" s="218" t="s">
        <v>162</v>
      </c>
      <c r="AU351" s="218" t="s">
        <v>86</v>
      </c>
      <c r="AV351" s="13" t="s">
        <v>86</v>
      </c>
      <c r="AW351" s="13" t="s">
        <v>37</v>
      </c>
      <c r="AX351" s="13" t="s">
        <v>76</v>
      </c>
      <c r="AY351" s="218" t="s">
        <v>143</v>
      </c>
    </row>
    <row r="352" spans="1:65" s="14" customFormat="1">
      <c r="B352" s="219"/>
      <c r="C352" s="220"/>
      <c r="D352" s="203" t="s">
        <v>162</v>
      </c>
      <c r="E352" s="221" t="s">
        <v>19</v>
      </c>
      <c r="F352" s="222" t="s">
        <v>172</v>
      </c>
      <c r="G352" s="220"/>
      <c r="H352" s="223">
        <v>16.3</v>
      </c>
      <c r="I352" s="224"/>
      <c r="J352" s="220"/>
      <c r="K352" s="220"/>
      <c r="L352" s="225"/>
      <c r="M352" s="226"/>
      <c r="N352" s="227"/>
      <c r="O352" s="227"/>
      <c r="P352" s="227"/>
      <c r="Q352" s="227"/>
      <c r="R352" s="227"/>
      <c r="S352" s="227"/>
      <c r="T352" s="228"/>
      <c r="AT352" s="229" t="s">
        <v>162</v>
      </c>
      <c r="AU352" s="229" t="s">
        <v>86</v>
      </c>
      <c r="AV352" s="14" t="s">
        <v>149</v>
      </c>
      <c r="AW352" s="14" t="s">
        <v>37</v>
      </c>
      <c r="AX352" s="14" t="s">
        <v>84</v>
      </c>
      <c r="AY352" s="229" t="s">
        <v>143</v>
      </c>
    </row>
    <row r="353" spans="1:65" s="2" customFormat="1" ht="16.5" customHeight="1">
      <c r="A353" s="36"/>
      <c r="B353" s="37"/>
      <c r="C353" s="190" t="s">
        <v>427</v>
      </c>
      <c r="D353" s="190" t="s">
        <v>145</v>
      </c>
      <c r="E353" s="191" t="s">
        <v>428</v>
      </c>
      <c r="F353" s="192" t="s">
        <v>429</v>
      </c>
      <c r="G353" s="193" t="s">
        <v>110</v>
      </c>
      <c r="H353" s="194">
        <v>4.5999999999999996</v>
      </c>
      <c r="I353" s="195"/>
      <c r="J353" s="196">
        <f>ROUND(I353*H353,2)</f>
        <v>0</v>
      </c>
      <c r="K353" s="192" t="s">
        <v>157</v>
      </c>
      <c r="L353" s="41"/>
      <c r="M353" s="197" t="s">
        <v>19</v>
      </c>
      <c r="N353" s="198" t="s">
        <v>47</v>
      </c>
      <c r="O353" s="66"/>
      <c r="P353" s="199">
        <f>O353*H353</f>
        <v>0</v>
      </c>
      <c r="Q353" s="199">
        <v>6.8930000000000005E-2</v>
      </c>
      <c r="R353" s="199">
        <f>Q353*H353</f>
        <v>0.31707800000000003</v>
      </c>
      <c r="S353" s="199">
        <v>0</v>
      </c>
      <c r="T353" s="200">
        <f>S353*H353</f>
        <v>0</v>
      </c>
      <c r="U353" s="36"/>
      <c r="V353" s="36"/>
      <c r="W353" s="36"/>
      <c r="X353" s="36"/>
      <c r="Y353" s="36"/>
      <c r="Z353" s="36"/>
      <c r="AA353" s="36"/>
      <c r="AB353" s="36"/>
      <c r="AC353" s="36"/>
      <c r="AD353" s="36"/>
      <c r="AE353" s="36"/>
      <c r="AR353" s="201" t="s">
        <v>149</v>
      </c>
      <c r="AT353" s="201" t="s">
        <v>145</v>
      </c>
      <c r="AU353" s="201" t="s">
        <v>86</v>
      </c>
      <c r="AY353" s="19" t="s">
        <v>143</v>
      </c>
      <c r="BE353" s="202">
        <f>IF(N353="základní",J353,0)</f>
        <v>0</v>
      </c>
      <c r="BF353" s="202">
        <f>IF(N353="snížená",J353,0)</f>
        <v>0</v>
      </c>
      <c r="BG353" s="202">
        <f>IF(N353="zákl. přenesená",J353,0)</f>
        <v>0</v>
      </c>
      <c r="BH353" s="202">
        <f>IF(N353="sníž. přenesená",J353,0)</f>
        <v>0</v>
      </c>
      <c r="BI353" s="202">
        <f>IF(N353="nulová",J353,0)</f>
        <v>0</v>
      </c>
      <c r="BJ353" s="19" t="s">
        <v>84</v>
      </c>
      <c r="BK353" s="202">
        <f>ROUND(I353*H353,2)</f>
        <v>0</v>
      </c>
      <c r="BL353" s="19" t="s">
        <v>149</v>
      </c>
      <c r="BM353" s="201" t="s">
        <v>430</v>
      </c>
    </row>
    <row r="354" spans="1:65" s="2" customFormat="1" ht="19.5">
      <c r="A354" s="36"/>
      <c r="B354" s="37"/>
      <c r="C354" s="38"/>
      <c r="D354" s="203" t="s">
        <v>151</v>
      </c>
      <c r="E354" s="38"/>
      <c r="F354" s="204" t="s">
        <v>431</v>
      </c>
      <c r="G354" s="38"/>
      <c r="H354" s="38"/>
      <c r="I354" s="111"/>
      <c r="J354" s="38"/>
      <c r="K354" s="38"/>
      <c r="L354" s="41"/>
      <c r="M354" s="205"/>
      <c r="N354" s="206"/>
      <c r="O354" s="66"/>
      <c r="P354" s="66"/>
      <c r="Q354" s="66"/>
      <c r="R354" s="66"/>
      <c r="S354" s="66"/>
      <c r="T354" s="67"/>
      <c r="U354" s="36"/>
      <c r="V354" s="36"/>
      <c r="W354" s="36"/>
      <c r="X354" s="36"/>
      <c r="Y354" s="36"/>
      <c r="Z354" s="36"/>
      <c r="AA354" s="36"/>
      <c r="AB354" s="36"/>
      <c r="AC354" s="36"/>
      <c r="AD354" s="36"/>
      <c r="AE354" s="36"/>
      <c r="AT354" s="19" t="s">
        <v>151</v>
      </c>
      <c r="AU354" s="19" t="s">
        <v>86</v>
      </c>
    </row>
    <row r="355" spans="1:65" s="2" customFormat="1" ht="87.75">
      <c r="A355" s="36"/>
      <c r="B355" s="37"/>
      <c r="C355" s="38"/>
      <c r="D355" s="203" t="s">
        <v>160</v>
      </c>
      <c r="E355" s="38"/>
      <c r="F355" s="207" t="s">
        <v>409</v>
      </c>
      <c r="G355" s="38"/>
      <c r="H355" s="38"/>
      <c r="I355" s="111"/>
      <c r="J355" s="38"/>
      <c r="K355" s="38"/>
      <c r="L355" s="41"/>
      <c r="M355" s="205"/>
      <c r="N355" s="206"/>
      <c r="O355" s="66"/>
      <c r="P355" s="66"/>
      <c r="Q355" s="66"/>
      <c r="R355" s="66"/>
      <c r="S355" s="66"/>
      <c r="T355" s="67"/>
      <c r="U355" s="36"/>
      <c r="V355" s="36"/>
      <c r="W355" s="36"/>
      <c r="X355" s="36"/>
      <c r="Y355" s="36"/>
      <c r="Z355" s="36"/>
      <c r="AA355" s="36"/>
      <c r="AB355" s="36"/>
      <c r="AC355" s="36"/>
      <c r="AD355" s="36"/>
      <c r="AE355" s="36"/>
      <c r="AT355" s="19" t="s">
        <v>160</v>
      </c>
      <c r="AU355" s="19" t="s">
        <v>86</v>
      </c>
    </row>
    <row r="356" spans="1:65" s="15" customFormat="1">
      <c r="B356" s="230"/>
      <c r="C356" s="231"/>
      <c r="D356" s="203" t="s">
        <v>162</v>
      </c>
      <c r="E356" s="232" t="s">
        <v>19</v>
      </c>
      <c r="F356" s="233" t="s">
        <v>179</v>
      </c>
      <c r="G356" s="231"/>
      <c r="H356" s="232" t="s">
        <v>19</v>
      </c>
      <c r="I356" s="234"/>
      <c r="J356" s="231"/>
      <c r="K356" s="231"/>
      <c r="L356" s="235"/>
      <c r="M356" s="236"/>
      <c r="N356" s="237"/>
      <c r="O356" s="237"/>
      <c r="P356" s="237"/>
      <c r="Q356" s="237"/>
      <c r="R356" s="237"/>
      <c r="S356" s="237"/>
      <c r="T356" s="238"/>
      <c r="AT356" s="239" t="s">
        <v>162</v>
      </c>
      <c r="AU356" s="239" t="s">
        <v>86</v>
      </c>
      <c r="AV356" s="15" t="s">
        <v>84</v>
      </c>
      <c r="AW356" s="15" t="s">
        <v>37</v>
      </c>
      <c r="AX356" s="15" t="s">
        <v>76</v>
      </c>
      <c r="AY356" s="239" t="s">
        <v>143</v>
      </c>
    </row>
    <row r="357" spans="1:65" s="13" customFormat="1">
      <c r="B357" s="208"/>
      <c r="C357" s="209"/>
      <c r="D357" s="203" t="s">
        <v>162</v>
      </c>
      <c r="E357" s="210" t="s">
        <v>19</v>
      </c>
      <c r="F357" s="211" t="s">
        <v>432</v>
      </c>
      <c r="G357" s="209"/>
      <c r="H357" s="212">
        <v>4.5999999999999996</v>
      </c>
      <c r="I357" s="213"/>
      <c r="J357" s="209"/>
      <c r="K357" s="209"/>
      <c r="L357" s="214"/>
      <c r="M357" s="215"/>
      <c r="N357" s="216"/>
      <c r="O357" s="216"/>
      <c r="P357" s="216"/>
      <c r="Q357" s="216"/>
      <c r="R357" s="216"/>
      <c r="S357" s="216"/>
      <c r="T357" s="217"/>
      <c r="AT357" s="218" t="s">
        <v>162</v>
      </c>
      <c r="AU357" s="218" t="s">
        <v>86</v>
      </c>
      <c r="AV357" s="13" t="s">
        <v>86</v>
      </c>
      <c r="AW357" s="13" t="s">
        <v>37</v>
      </c>
      <c r="AX357" s="13" t="s">
        <v>76</v>
      </c>
      <c r="AY357" s="218" t="s">
        <v>143</v>
      </c>
    </row>
    <row r="358" spans="1:65" s="14" customFormat="1">
      <c r="B358" s="219"/>
      <c r="C358" s="220"/>
      <c r="D358" s="203" t="s">
        <v>162</v>
      </c>
      <c r="E358" s="221" t="s">
        <v>19</v>
      </c>
      <c r="F358" s="222" t="s">
        <v>172</v>
      </c>
      <c r="G358" s="220"/>
      <c r="H358" s="223">
        <v>4.5999999999999996</v>
      </c>
      <c r="I358" s="224"/>
      <c r="J358" s="220"/>
      <c r="K358" s="220"/>
      <c r="L358" s="225"/>
      <c r="M358" s="226"/>
      <c r="N358" s="227"/>
      <c r="O358" s="227"/>
      <c r="P358" s="227"/>
      <c r="Q358" s="227"/>
      <c r="R358" s="227"/>
      <c r="S358" s="227"/>
      <c r="T358" s="228"/>
      <c r="AT358" s="229" t="s">
        <v>162</v>
      </c>
      <c r="AU358" s="229" t="s">
        <v>86</v>
      </c>
      <c r="AV358" s="14" t="s">
        <v>149</v>
      </c>
      <c r="AW358" s="14" t="s">
        <v>37</v>
      </c>
      <c r="AX358" s="14" t="s">
        <v>84</v>
      </c>
      <c r="AY358" s="229" t="s">
        <v>143</v>
      </c>
    </row>
    <row r="359" spans="1:65" s="2" customFormat="1" ht="16.5" customHeight="1">
      <c r="A359" s="36"/>
      <c r="B359" s="37"/>
      <c r="C359" s="190" t="s">
        <v>433</v>
      </c>
      <c r="D359" s="190" t="s">
        <v>145</v>
      </c>
      <c r="E359" s="191" t="s">
        <v>434</v>
      </c>
      <c r="F359" s="192" t="s">
        <v>435</v>
      </c>
      <c r="G359" s="193" t="s">
        <v>355</v>
      </c>
      <c r="H359" s="194">
        <v>8</v>
      </c>
      <c r="I359" s="195"/>
      <c r="J359" s="196">
        <f>ROUND(I359*H359,2)</f>
        <v>0</v>
      </c>
      <c r="K359" s="192" t="s">
        <v>157</v>
      </c>
      <c r="L359" s="41"/>
      <c r="M359" s="197" t="s">
        <v>19</v>
      </c>
      <c r="N359" s="198" t="s">
        <v>47</v>
      </c>
      <c r="O359" s="66"/>
      <c r="P359" s="199">
        <f>O359*H359</f>
        <v>0</v>
      </c>
      <c r="Q359" s="199">
        <v>1.0000000000000001E-5</v>
      </c>
      <c r="R359" s="199">
        <f>Q359*H359</f>
        <v>8.0000000000000007E-5</v>
      </c>
      <c r="S359" s="199">
        <v>0</v>
      </c>
      <c r="T359" s="200">
        <f>S359*H359</f>
        <v>0</v>
      </c>
      <c r="U359" s="36"/>
      <c r="V359" s="36"/>
      <c r="W359" s="36"/>
      <c r="X359" s="36"/>
      <c r="Y359" s="36"/>
      <c r="Z359" s="36"/>
      <c r="AA359" s="36"/>
      <c r="AB359" s="36"/>
      <c r="AC359" s="36"/>
      <c r="AD359" s="36"/>
      <c r="AE359" s="36"/>
      <c r="AR359" s="201" t="s">
        <v>149</v>
      </c>
      <c r="AT359" s="201" t="s">
        <v>145</v>
      </c>
      <c r="AU359" s="201" t="s">
        <v>86</v>
      </c>
      <c r="AY359" s="19" t="s">
        <v>143</v>
      </c>
      <c r="BE359" s="202">
        <f>IF(N359="základní",J359,0)</f>
        <v>0</v>
      </c>
      <c r="BF359" s="202">
        <f>IF(N359="snížená",J359,0)</f>
        <v>0</v>
      </c>
      <c r="BG359" s="202">
        <f>IF(N359="zákl. přenesená",J359,0)</f>
        <v>0</v>
      </c>
      <c r="BH359" s="202">
        <f>IF(N359="sníž. přenesená",J359,0)</f>
        <v>0</v>
      </c>
      <c r="BI359" s="202">
        <f>IF(N359="nulová",J359,0)</f>
        <v>0</v>
      </c>
      <c r="BJ359" s="19" t="s">
        <v>84</v>
      </c>
      <c r="BK359" s="202">
        <f>ROUND(I359*H359,2)</f>
        <v>0</v>
      </c>
      <c r="BL359" s="19" t="s">
        <v>149</v>
      </c>
      <c r="BM359" s="201" t="s">
        <v>436</v>
      </c>
    </row>
    <row r="360" spans="1:65" s="2" customFormat="1">
      <c r="A360" s="36"/>
      <c r="B360" s="37"/>
      <c r="C360" s="38"/>
      <c r="D360" s="203" t="s">
        <v>151</v>
      </c>
      <c r="E360" s="38"/>
      <c r="F360" s="204" t="s">
        <v>437</v>
      </c>
      <c r="G360" s="38"/>
      <c r="H360" s="38"/>
      <c r="I360" s="111"/>
      <c r="J360" s="38"/>
      <c r="K360" s="38"/>
      <c r="L360" s="41"/>
      <c r="M360" s="205"/>
      <c r="N360" s="206"/>
      <c r="O360" s="66"/>
      <c r="P360" s="66"/>
      <c r="Q360" s="66"/>
      <c r="R360" s="66"/>
      <c r="S360" s="66"/>
      <c r="T360" s="67"/>
      <c r="U360" s="36"/>
      <c r="V360" s="36"/>
      <c r="W360" s="36"/>
      <c r="X360" s="36"/>
      <c r="Y360" s="36"/>
      <c r="Z360" s="36"/>
      <c r="AA360" s="36"/>
      <c r="AB360" s="36"/>
      <c r="AC360" s="36"/>
      <c r="AD360" s="36"/>
      <c r="AE360" s="36"/>
      <c r="AT360" s="19" t="s">
        <v>151</v>
      </c>
      <c r="AU360" s="19" t="s">
        <v>86</v>
      </c>
    </row>
    <row r="361" spans="1:65" s="2" customFormat="1" ht="29.25">
      <c r="A361" s="36"/>
      <c r="B361" s="37"/>
      <c r="C361" s="38"/>
      <c r="D361" s="203" t="s">
        <v>160</v>
      </c>
      <c r="E361" s="38"/>
      <c r="F361" s="207" t="s">
        <v>438</v>
      </c>
      <c r="G361" s="38"/>
      <c r="H361" s="38"/>
      <c r="I361" s="111"/>
      <c r="J361" s="38"/>
      <c r="K361" s="38"/>
      <c r="L361" s="41"/>
      <c r="M361" s="205"/>
      <c r="N361" s="206"/>
      <c r="O361" s="66"/>
      <c r="P361" s="66"/>
      <c r="Q361" s="66"/>
      <c r="R361" s="66"/>
      <c r="S361" s="66"/>
      <c r="T361" s="67"/>
      <c r="U361" s="36"/>
      <c r="V361" s="36"/>
      <c r="W361" s="36"/>
      <c r="X361" s="36"/>
      <c r="Y361" s="36"/>
      <c r="Z361" s="36"/>
      <c r="AA361" s="36"/>
      <c r="AB361" s="36"/>
      <c r="AC361" s="36"/>
      <c r="AD361" s="36"/>
      <c r="AE361" s="36"/>
      <c r="AT361" s="19" t="s">
        <v>160</v>
      </c>
      <c r="AU361" s="19" t="s">
        <v>86</v>
      </c>
    </row>
    <row r="362" spans="1:65" s="15" customFormat="1">
      <c r="B362" s="230"/>
      <c r="C362" s="231"/>
      <c r="D362" s="203" t="s">
        <v>162</v>
      </c>
      <c r="E362" s="232" t="s">
        <v>19</v>
      </c>
      <c r="F362" s="233" t="s">
        <v>439</v>
      </c>
      <c r="G362" s="231"/>
      <c r="H362" s="232" t="s">
        <v>19</v>
      </c>
      <c r="I362" s="234"/>
      <c r="J362" s="231"/>
      <c r="K362" s="231"/>
      <c r="L362" s="235"/>
      <c r="M362" s="236"/>
      <c r="N362" s="237"/>
      <c r="O362" s="237"/>
      <c r="P362" s="237"/>
      <c r="Q362" s="237"/>
      <c r="R362" s="237"/>
      <c r="S362" s="237"/>
      <c r="T362" s="238"/>
      <c r="AT362" s="239" t="s">
        <v>162</v>
      </c>
      <c r="AU362" s="239" t="s">
        <v>86</v>
      </c>
      <c r="AV362" s="15" t="s">
        <v>84</v>
      </c>
      <c r="AW362" s="15" t="s">
        <v>37</v>
      </c>
      <c r="AX362" s="15" t="s">
        <v>76</v>
      </c>
      <c r="AY362" s="239" t="s">
        <v>143</v>
      </c>
    </row>
    <row r="363" spans="1:65" s="13" customFormat="1">
      <c r="B363" s="208"/>
      <c r="C363" s="209"/>
      <c r="D363" s="203" t="s">
        <v>162</v>
      </c>
      <c r="E363" s="210" t="s">
        <v>19</v>
      </c>
      <c r="F363" s="211" t="s">
        <v>440</v>
      </c>
      <c r="G363" s="209"/>
      <c r="H363" s="212">
        <v>1</v>
      </c>
      <c r="I363" s="213"/>
      <c r="J363" s="209"/>
      <c r="K363" s="209"/>
      <c r="L363" s="214"/>
      <c r="M363" s="215"/>
      <c r="N363" s="216"/>
      <c r="O363" s="216"/>
      <c r="P363" s="216"/>
      <c r="Q363" s="216"/>
      <c r="R363" s="216"/>
      <c r="S363" s="216"/>
      <c r="T363" s="217"/>
      <c r="AT363" s="218" t="s">
        <v>162</v>
      </c>
      <c r="AU363" s="218" t="s">
        <v>86</v>
      </c>
      <c r="AV363" s="13" t="s">
        <v>86</v>
      </c>
      <c r="AW363" s="13" t="s">
        <v>37</v>
      </c>
      <c r="AX363" s="13" t="s">
        <v>76</v>
      </c>
      <c r="AY363" s="218" t="s">
        <v>143</v>
      </c>
    </row>
    <row r="364" spans="1:65" s="13" customFormat="1">
      <c r="B364" s="208"/>
      <c r="C364" s="209"/>
      <c r="D364" s="203" t="s">
        <v>162</v>
      </c>
      <c r="E364" s="210" t="s">
        <v>19</v>
      </c>
      <c r="F364" s="211" t="s">
        <v>441</v>
      </c>
      <c r="G364" s="209"/>
      <c r="H364" s="212">
        <v>1</v>
      </c>
      <c r="I364" s="213"/>
      <c r="J364" s="209"/>
      <c r="K364" s="209"/>
      <c r="L364" s="214"/>
      <c r="M364" s="215"/>
      <c r="N364" s="216"/>
      <c r="O364" s="216"/>
      <c r="P364" s="216"/>
      <c r="Q364" s="216"/>
      <c r="R364" s="216"/>
      <c r="S364" s="216"/>
      <c r="T364" s="217"/>
      <c r="AT364" s="218" t="s">
        <v>162</v>
      </c>
      <c r="AU364" s="218" t="s">
        <v>86</v>
      </c>
      <c r="AV364" s="13" t="s">
        <v>86</v>
      </c>
      <c r="AW364" s="13" t="s">
        <v>37</v>
      </c>
      <c r="AX364" s="13" t="s">
        <v>76</v>
      </c>
      <c r="AY364" s="218" t="s">
        <v>143</v>
      </c>
    </row>
    <row r="365" spans="1:65" s="16" customFormat="1">
      <c r="B365" s="240"/>
      <c r="C365" s="241"/>
      <c r="D365" s="203" t="s">
        <v>162</v>
      </c>
      <c r="E365" s="242" t="s">
        <v>19</v>
      </c>
      <c r="F365" s="243" t="s">
        <v>189</v>
      </c>
      <c r="G365" s="241"/>
      <c r="H365" s="244">
        <v>2</v>
      </c>
      <c r="I365" s="245"/>
      <c r="J365" s="241"/>
      <c r="K365" s="241"/>
      <c r="L365" s="246"/>
      <c r="M365" s="247"/>
      <c r="N365" s="248"/>
      <c r="O365" s="248"/>
      <c r="P365" s="248"/>
      <c r="Q365" s="248"/>
      <c r="R365" s="248"/>
      <c r="S365" s="248"/>
      <c r="T365" s="249"/>
      <c r="AT365" s="250" t="s">
        <v>162</v>
      </c>
      <c r="AU365" s="250" t="s">
        <v>86</v>
      </c>
      <c r="AV365" s="16" t="s">
        <v>164</v>
      </c>
      <c r="AW365" s="16" t="s">
        <v>37</v>
      </c>
      <c r="AX365" s="16" t="s">
        <v>76</v>
      </c>
      <c r="AY365" s="250" t="s">
        <v>143</v>
      </c>
    </row>
    <row r="366" spans="1:65" s="13" customFormat="1">
      <c r="B366" s="208"/>
      <c r="C366" s="209"/>
      <c r="D366" s="203" t="s">
        <v>162</v>
      </c>
      <c r="E366" s="210" t="s">
        <v>19</v>
      </c>
      <c r="F366" s="211" t="s">
        <v>442</v>
      </c>
      <c r="G366" s="209"/>
      <c r="H366" s="212">
        <v>3</v>
      </c>
      <c r="I366" s="213"/>
      <c r="J366" s="209"/>
      <c r="K366" s="209"/>
      <c r="L366" s="214"/>
      <c r="M366" s="215"/>
      <c r="N366" s="216"/>
      <c r="O366" s="216"/>
      <c r="P366" s="216"/>
      <c r="Q366" s="216"/>
      <c r="R366" s="216"/>
      <c r="S366" s="216"/>
      <c r="T366" s="217"/>
      <c r="AT366" s="218" t="s">
        <v>162</v>
      </c>
      <c r="AU366" s="218" t="s">
        <v>86</v>
      </c>
      <c r="AV366" s="13" t="s">
        <v>86</v>
      </c>
      <c r="AW366" s="13" t="s">
        <v>37</v>
      </c>
      <c r="AX366" s="13" t="s">
        <v>76</v>
      </c>
      <c r="AY366" s="218" t="s">
        <v>143</v>
      </c>
    </row>
    <row r="367" spans="1:65" s="13" customFormat="1">
      <c r="B367" s="208"/>
      <c r="C367" s="209"/>
      <c r="D367" s="203" t="s">
        <v>162</v>
      </c>
      <c r="E367" s="210" t="s">
        <v>19</v>
      </c>
      <c r="F367" s="211" t="s">
        <v>443</v>
      </c>
      <c r="G367" s="209"/>
      <c r="H367" s="212">
        <v>3</v>
      </c>
      <c r="I367" s="213"/>
      <c r="J367" s="209"/>
      <c r="K367" s="209"/>
      <c r="L367" s="214"/>
      <c r="M367" s="215"/>
      <c r="N367" s="216"/>
      <c r="O367" s="216"/>
      <c r="P367" s="216"/>
      <c r="Q367" s="216"/>
      <c r="R367" s="216"/>
      <c r="S367" s="216"/>
      <c r="T367" s="217"/>
      <c r="AT367" s="218" t="s">
        <v>162</v>
      </c>
      <c r="AU367" s="218" t="s">
        <v>86</v>
      </c>
      <c r="AV367" s="13" t="s">
        <v>86</v>
      </c>
      <c r="AW367" s="13" t="s">
        <v>37</v>
      </c>
      <c r="AX367" s="13" t="s">
        <v>76</v>
      </c>
      <c r="AY367" s="218" t="s">
        <v>143</v>
      </c>
    </row>
    <row r="368" spans="1:65" s="16" customFormat="1">
      <c r="B368" s="240"/>
      <c r="C368" s="241"/>
      <c r="D368" s="203" t="s">
        <v>162</v>
      </c>
      <c r="E368" s="242" t="s">
        <v>19</v>
      </c>
      <c r="F368" s="243" t="s">
        <v>189</v>
      </c>
      <c r="G368" s="241"/>
      <c r="H368" s="244">
        <v>6</v>
      </c>
      <c r="I368" s="245"/>
      <c r="J368" s="241"/>
      <c r="K368" s="241"/>
      <c r="L368" s="246"/>
      <c r="M368" s="247"/>
      <c r="N368" s="248"/>
      <c r="O368" s="248"/>
      <c r="P368" s="248"/>
      <c r="Q368" s="248"/>
      <c r="R368" s="248"/>
      <c r="S368" s="248"/>
      <c r="T368" s="249"/>
      <c r="AT368" s="250" t="s">
        <v>162</v>
      </c>
      <c r="AU368" s="250" t="s">
        <v>86</v>
      </c>
      <c r="AV368" s="16" t="s">
        <v>164</v>
      </c>
      <c r="AW368" s="16" t="s">
        <v>37</v>
      </c>
      <c r="AX368" s="16" t="s">
        <v>76</v>
      </c>
      <c r="AY368" s="250" t="s">
        <v>143</v>
      </c>
    </row>
    <row r="369" spans="1:65" s="14" customFormat="1">
      <c r="B369" s="219"/>
      <c r="C369" s="220"/>
      <c r="D369" s="203" t="s">
        <v>162</v>
      </c>
      <c r="E369" s="221" t="s">
        <v>19</v>
      </c>
      <c r="F369" s="222" t="s">
        <v>172</v>
      </c>
      <c r="G369" s="220"/>
      <c r="H369" s="223">
        <v>8</v>
      </c>
      <c r="I369" s="224"/>
      <c r="J369" s="220"/>
      <c r="K369" s="220"/>
      <c r="L369" s="225"/>
      <c r="M369" s="226"/>
      <c r="N369" s="227"/>
      <c r="O369" s="227"/>
      <c r="P369" s="227"/>
      <c r="Q369" s="227"/>
      <c r="R369" s="227"/>
      <c r="S369" s="227"/>
      <c r="T369" s="228"/>
      <c r="AT369" s="229" t="s">
        <v>162</v>
      </c>
      <c r="AU369" s="229" t="s">
        <v>86</v>
      </c>
      <c r="AV369" s="14" t="s">
        <v>149</v>
      </c>
      <c r="AW369" s="14" t="s">
        <v>37</v>
      </c>
      <c r="AX369" s="14" t="s">
        <v>84</v>
      </c>
      <c r="AY369" s="229" t="s">
        <v>143</v>
      </c>
    </row>
    <row r="370" spans="1:65" s="2" customFormat="1" ht="16.5" customHeight="1">
      <c r="A370" s="36"/>
      <c r="B370" s="37"/>
      <c r="C370" s="251" t="s">
        <v>444</v>
      </c>
      <c r="D370" s="251" t="s">
        <v>288</v>
      </c>
      <c r="E370" s="252" t="s">
        <v>445</v>
      </c>
      <c r="F370" s="253" t="s">
        <v>446</v>
      </c>
      <c r="G370" s="254" t="s">
        <v>355</v>
      </c>
      <c r="H370" s="255">
        <v>6</v>
      </c>
      <c r="I370" s="256"/>
      <c r="J370" s="257">
        <f>ROUND(I370*H370,2)</f>
        <v>0</v>
      </c>
      <c r="K370" s="253" t="s">
        <v>157</v>
      </c>
      <c r="L370" s="258"/>
      <c r="M370" s="259" t="s">
        <v>19</v>
      </c>
      <c r="N370" s="260" t="s">
        <v>47</v>
      </c>
      <c r="O370" s="66"/>
      <c r="P370" s="199">
        <f>O370*H370</f>
        <v>0</v>
      </c>
      <c r="Q370" s="199">
        <v>1.4E-3</v>
      </c>
      <c r="R370" s="199">
        <f>Q370*H370</f>
        <v>8.3999999999999995E-3</v>
      </c>
      <c r="S370" s="199">
        <v>0</v>
      </c>
      <c r="T370" s="200">
        <f>S370*H370</f>
        <v>0</v>
      </c>
      <c r="U370" s="36"/>
      <c r="V370" s="36"/>
      <c r="W370" s="36"/>
      <c r="X370" s="36"/>
      <c r="Y370" s="36"/>
      <c r="Z370" s="36"/>
      <c r="AA370" s="36"/>
      <c r="AB370" s="36"/>
      <c r="AC370" s="36"/>
      <c r="AD370" s="36"/>
      <c r="AE370" s="36"/>
      <c r="AR370" s="201" t="s">
        <v>220</v>
      </c>
      <c r="AT370" s="201" t="s">
        <v>288</v>
      </c>
      <c r="AU370" s="201" t="s">
        <v>86</v>
      </c>
      <c r="AY370" s="19" t="s">
        <v>143</v>
      </c>
      <c r="BE370" s="202">
        <f>IF(N370="základní",J370,0)</f>
        <v>0</v>
      </c>
      <c r="BF370" s="202">
        <f>IF(N370="snížená",J370,0)</f>
        <v>0</v>
      </c>
      <c r="BG370" s="202">
        <f>IF(N370="zákl. přenesená",J370,0)</f>
        <v>0</v>
      </c>
      <c r="BH370" s="202">
        <f>IF(N370="sníž. přenesená",J370,0)</f>
        <v>0</v>
      </c>
      <c r="BI370" s="202">
        <f>IF(N370="nulová",J370,0)</f>
        <v>0</v>
      </c>
      <c r="BJ370" s="19" t="s">
        <v>84</v>
      </c>
      <c r="BK370" s="202">
        <f>ROUND(I370*H370,2)</f>
        <v>0</v>
      </c>
      <c r="BL370" s="19" t="s">
        <v>149</v>
      </c>
      <c r="BM370" s="201" t="s">
        <v>447</v>
      </c>
    </row>
    <row r="371" spans="1:65" s="2" customFormat="1">
      <c r="A371" s="36"/>
      <c r="B371" s="37"/>
      <c r="C371" s="38"/>
      <c r="D371" s="203" t="s">
        <v>151</v>
      </c>
      <c r="E371" s="38"/>
      <c r="F371" s="204" t="s">
        <v>446</v>
      </c>
      <c r="G371" s="38"/>
      <c r="H371" s="38"/>
      <c r="I371" s="111"/>
      <c r="J371" s="38"/>
      <c r="K371" s="38"/>
      <c r="L371" s="41"/>
      <c r="M371" s="205"/>
      <c r="N371" s="206"/>
      <c r="O371" s="66"/>
      <c r="P371" s="66"/>
      <c r="Q371" s="66"/>
      <c r="R371" s="66"/>
      <c r="S371" s="66"/>
      <c r="T371" s="67"/>
      <c r="U371" s="36"/>
      <c r="V371" s="36"/>
      <c r="W371" s="36"/>
      <c r="X371" s="36"/>
      <c r="Y371" s="36"/>
      <c r="Z371" s="36"/>
      <c r="AA371" s="36"/>
      <c r="AB371" s="36"/>
      <c r="AC371" s="36"/>
      <c r="AD371" s="36"/>
      <c r="AE371" s="36"/>
      <c r="AT371" s="19" t="s">
        <v>151</v>
      </c>
      <c r="AU371" s="19" t="s">
        <v>86</v>
      </c>
    </row>
    <row r="372" spans="1:65" s="15" customFormat="1">
      <c r="B372" s="230"/>
      <c r="C372" s="231"/>
      <c r="D372" s="203" t="s">
        <v>162</v>
      </c>
      <c r="E372" s="232" t="s">
        <v>19</v>
      </c>
      <c r="F372" s="233" t="s">
        <v>439</v>
      </c>
      <c r="G372" s="231"/>
      <c r="H372" s="232" t="s">
        <v>19</v>
      </c>
      <c r="I372" s="234"/>
      <c r="J372" s="231"/>
      <c r="K372" s="231"/>
      <c r="L372" s="235"/>
      <c r="M372" s="236"/>
      <c r="N372" s="237"/>
      <c r="O372" s="237"/>
      <c r="P372" s="237"/>
      <c r="Q372" s="237"/>
      <c r="R372" s="237"/>
      <c r="S372" s="237"/>
      <c r="T372" s="238"/>
      <c r="AT372" s="239" t="s">
        <v>162</v>
      </c>
      <c r="AU372" s="239" t="s">
        <v>86</v>
      </c>
      <c r="AV372" s="15" t="s">
        <v>84</v>
      </c>
      <c r="AW372" s="15" t="s">
        <v>37</v>
      </c>
      <c r="AX372" s="15" t="s">
        <v>76</v>
      </c>
      <c r="AY372" s="239" t="s">
        <v>143</v>
      </c>
    </row>
    <row r="373" spans="1:65" s="13" customFormat="1">
      <c r="B373" s="208"/>
      <c r="C373" s="209"/>
      <c r="D373" s="203" t="s">
        <v>162</v>
      </c>
      <c r="E373" s="210" t="s">
        <v>19</v>
      </c>
      <c r="F373" s="211" t="s">
        <v>440</v>
      </c>
      <c r="G373" s="209"/>
      <c r="H373" s="212">
        <v>1</v>
      </c>
      <c r="I373" s="213"/>
      <c r="J373" s="209"/>
      <c r="K373" s="209"/>
      <c r="L373" s="214"/>
      <c r="M373" s="215"/>
      <c r="N373" s="216"/>
      <c r="O373" s="216"/>
      <c r="P373" s="216"/>
      <c r="Q373" s="216"/>
      <c r="R373" s="216"/>
      <c r="S373" s="216"/>
      <c r="T373" s="217"/>
      <c r="AT373" s="218" t="s">
        <v>162</v>
      </c>
      <c r="AU373" s="218" t="s">
        <v>86</v>
      </c>
      <c r="AV373" s="13" t="s">
        <v>86</v>
      </c>
      <c r="AW373" s="13" t="s">
        <v>37</v>
      </c>
      <c r="AX373" s="13" t="s">
        <v>76</v>
      </c>
      <c r="AY373" s="218" t="s">
        <v>143</v>
      </c>
    </row>
    <row r="374" spans="1:65" s="13" customFormat="1">
      <c r="B374" s="208"/>
      <c r="C374" s="209"/>
      <c r="D374" s="203" t="s">
        <v>162</v>
      </c>
      <c r="E374" s="210" t="s">
        <v>19</v>
      </c>
      <c r="F374" s="211" t="s">
        <v>448</v>
      </c>
      <c r="G374" s="209"/>
      <c r="H374" s="212">
        <v>5</v>
      </c>
      <c r="I374" s="213"/>
      <c r="J374" s="209"/>
      <c r="K374" s="209"/>
      <c r="L374" s="214"/>
      <c r="M374" s="215"/>
      <c r="N374" s="216"/>
      <c r="O374" s="216"/>
      <c r="P374" s="216"/>
      <c r="Q374" s="216"/>
      <c r="R374" s="216"/>
      <c r="S374" s="216"/>
      <c r="T374" s="217"/>
      <c r="AT374" s="218" t="s">
        <v>162</v>
      </c>
      <c r="AU374" s="218" t="s">
        <v>86</v>
      </c>
      <c r="AV374" s="13" t="s">
        <v>86</v>
      </c>
      <c r="AW374" s="13" t="s">
        <v>37</v>
      </c>
      <c r="AX374" s="13" t="s">
        <v>76</v>
      </c>
      <c r="AY374" s="218" t="s">
        <v>143</v>
      </c>
    </row>
    <row r="375" spans="1:65" s="14" customFormat="1">
      <c r="B375" s="219"/>
      <c r="C375" s="220"/>
      <c r="D375" s="203" t="s">
        <v>162</v>
      </c>
      <c r="E375" s="221" t="s">
        <v>19</v>
      </c>
      <c r="F375" s="222" t="s">
        <v>172</v>
      </c>
      <c r="G375" s="220"/>
      <c r="H375" s="223">
        <v>6</v>
      </c>
      <c r="I375" s="224"/>
      <c r="J375" s="220"/>
      <c r="K375" s="220"/>
      <c r="L375" s="225"/>
      <c r="M375" s="226"/>
      <c r="N375" s="227"/>
      <c r="O375" s="227"/>
      <c r="P375" s="227"/>
      <c r="Q375" s="227"/>
      <c r="R375" s="227"/>
      <c r="S375" s="227"/>
      <c r="T375" s="228"/>
      <c r="AT375" s="229" t="s">
        <v>162</v>
      </c>
      <c r="AU375" s="229" t="s">
        <v>86</v>
      </c>
      <c r="AV375" s="14" t="s">
        <v>149</v>
      </c>
      <c r="AW375" s="14" t="s">
        <v>37</v>
      </c>
      <c r="AX375" s="14" t="s">
        <v>84</v>
      </c>
      <c r="AY375" s="229" t="s">
        <v>143</v>
      </c>
    </row>
    <row r="376" spans="1:65" s="2" customFormat="1" ht="16.5" customHeight="1">
      <c r="A376" s="36"/>
      <c r="B376" s="37"/>
      <c r="C376" s="251" t="s">
        <v>449</v>
      </c>
      <c r="D376" s="251" t="s">
        <v>288</v>
      </c>
      <c r="E376" s="252" t="s">
        <v>450</v>
      </c>
      <c r="F376" s="253" t="s">
        <v>451</v>
      </c>
      <c r="G376" s="254" t="s">
        <v>355</v>
      </c>
      <c r="H376" s="255">
        <v>6</v>
      </c>
      <c r="I376" s="256"/>
      <c r="J376" s="257">
        <f>ROUND(I376*H376,2)</f>
        <v>0</v>
      </c>
      <c r="K376" s="253" t="s">
        <v>157</v>
      </c>
      <c r="L376" s="258"/>
      <c r="M376" s="259" t="s">
        <v>19</v>
      </c>
      <c r="N376" s="260" t="s">
        <v>47</v>
      </c>
      <c r="O376" s="66"/>
      <c r="P376" s="199">
        <f>O376*H376</f>
        <v>0</v>
      </c>
      <c r="Q376" s="199">
        <v>1.4E-3</v>
      </c>
      <c r="R376" s="199">
        <f>Q376*H376</f>
        <v>8.3999999999999995E-3</v>
      </c>
      <c r="S376" s="199">
        <v>0</v>
      </c>
      <c r="T376" s="200">
        <f>S376*H376</f>
        <v>0</v>
      </c>
      <c r="U376" s="36"/>
      <c r="V376" s="36"/>
      <c r="W376" s="36"/>
      <c r="X376" s="36"/>
      <c r="Y376" s="36"/>
      <c r="Z376" s="36"/>
      <c r="AA376" s="36"/>
      <c r="AB376" s="36"/>
      <c r="AC376" s="36"/>
      <c r="AD376" s="36"/>
      <c r="AE376" s="36"/>
      <c r="AR376" s="201" t="s">
        <v>220</v>
      </c>
      <c r="AT376" s="201" t="s">
        <v>288</v>
      </c>
      <c r="AU376" s="201" t="s">
        <v>86</v>
      </c>
      <c r="AY376" s="19" t="s">
        <v>143</v>
      </c>
      <c r="BE376" s="202">
        <f>IF(N376="základní",J376,0)</f>
        <v>0</v>
      </c>
      <c r="BF376" s="202">
        <f>IF(N376="snížená",J376,0)</f>
        <v>0</v>
      </c>
      <c r="BG376" s="202">
        <f>IF(N376="zákl. přenesená",J376,0)</f>
        <v>0</v>
      </c>
      <c r="BH376" s="202">
        <f>IF(N376="sníž. přenesená",J376,0)</f>
        <v>0</v>
      </c>
      <c r="BI376" s="202">
        <f>IF(N376="nulová",J376,0)</f>
        <v>0</v>
      </c>
      <c r="BJ376" s="19" t="s">
        <v>84</v>
      </c>
      <c r="BK376" s="202">
        <f>ROUND(I376*H376,2)</f>
        <v>0</v>
      </c>
      <c r="BL376" s="19" t="s">
        <v>149</v>
      </c>
      <c r="BM376" s="201" t="s">
        <v>452</v>
      </c>
    </row>
    <row r="377" spans="1:65" s="2" customFormat="1">
      <c r="A377" s="36"/>
      <c r="B377" s="37"/>
      <c r="C377" s="38"/>
      <c r="D377" s="203" t="s">
        <v>151</v>
      </c>
      <c r="E377" s="38"/>
      <c r="F377" s="204" t="s">
        <v>451</v>
      </c>
      <c r="G377" s="38"/>
      <c r="H377" s="38"/>
      <c r="I377" s="111"/>
      <c r="J377" s="38"/>
      <c r="K377" s="38"/>
      <c r="L377" s="41"/>
      <c r="M377" s="205"/>
      <c r="N377" s="206"/>
      <c r="O377" s="66"/>
      <c r="P377" s="66"/>
      <c r="Q377" s="66"/>
      <c r="R377" s="66"/>
      <c r="S377" s="66"/>
      <c r="T377" s="67"/>
      <c r="U377" s="36"/>
      <c r="V377" s="36"/>
      <c r="W377" s="36"/>
      <c r="X377" s="36"/>
      <c r="Y377" s="36"/>
      <c r="Z377" s="36"/>
      <c r="AA377" s="36"/>
      <c r="AB377" s="36"/>
      <c r="AC377" s="36"/>
      <c r="AD377" s="36"/>
      <c r="AE377" s="36"/>
      <c r="AT377" s="19" t="s">
        <v>151</v>
      </c>
      <c r="AU377" s="19" t="s">
        <v>86</v>
      </c>
    </row>
    <row r="378" spans="1:65" s="15" customFormat="1">
      <c r="B378" s="230"/>
      <c r="C378" s="231"/>
      <c r="D378" s="203" t="s">
        <v>162</v>
      </c>
      <c r="E378" s="232" t="s">
        <v>19</v>
      </c>
      <c r="F378" s="233" t="s">
        <v>439</v>
      </c>
      <c r="G378" s="231"/>
      <c r="H378" s="232" t="s">
        <v>19</v>
      </c>
      <c r="I378" s="234"/>
      <c r="J378" s="231"/>
      <c r="K378" s="231"/>
      <c r="L378" s="235"/>
      <c r="M378" s="236"/>
      <c r="N378" s="237"/>
      <c r="O378" s="237"/>
      <c r="P378" s="237"/>
      <c r="Q378" s="237"/>
      <c r="R378" s="237"/>
      <c r="S378" s="237"/>
      <c r="T378" s="238"/>
      <c r="AT378" s="239" t="s">
        <v>162</v>
      </c>
      <c r="AU378" s="239" t="s">
        <v>86</v>
      </c>
      <c r="AV378" s="15" t="s">
        <v>84</v>
      </c>
      <c r="AW378" s="15" t="s">
        <v>37</v>
      </c>
      <c r="AX378" s="15" t="s">
        <v>76</v>
      </c>
      <c r="AY378" s="239" t="s">
        <v>143</v>
      </c>
    </row>
    <row r="379" spans="1:65" s="13" customFormat="1">
      <c r="B379" s="208"/>
      <c r="C379" s="209"/>
      <c r="D379" s="203" t="s">
        <v>162</v>
      </c>
      <c r="E379" s="210" t="s">
        <v>19</v>
      </c>
      <c r="F379" s="211" t="s">
        <v>441</v>
      </c>
      <c r="G379" s="209"/>
      <c r="H379" s="212">
        <v>1</v>
      </c>
      <c r="I379" s="213"/>
      <c r="J379" s="209"/>
      <c r="K379" s="209"/>
      <c r="L379" s="214"/>
      <c r="M379" s="215"/>
      <c r="N379" s="216"/>
      <c r="O379" s="216"/>
      <c r="P379" s="216"/>
      <c r="Q379" s="216"/>
      <c r="R379" s="216"/>
      <c r="S379" s="216"/>
      <c r="T379" s="217"/>
      <c r="AT379" s="218" t="s">
        <v>162</v>
      </c>
      <c r="AU379" s="218" t="s">
        <v>86</v>
      </c>
      <c r="AV379" s="13" t="s">
        <v>86</v>
      </c>
      <c r="AW379" s="13" t="s">
        <v>37</v>
      </c>
      <c r="AX379" s="13" t="s">
        <v>76</v>
      </c>
      <c r="AY379" s="218" t="s">
        <v>143</v>
      </c>
    </row>
    <row r="380" spans="1:65" s="13" customFormat="1">
      <c r="B380" s="208"/>
      <c r="C380" s="209"/>
      <c r="D380" s="203" t="s">
        <v>162</v>
      </c>
      <c r="E380" s="210" t="s">
        <v>19</v>
      </c>
      <c r="F380" s="211" t="s">
        <v>453</v>
      </c>
      <c r="G380" s="209"/>
      <c r="H380" s="212">
        <v>5</v>
      </c>
      <c r="I380" s="213"/>
      <c r="J380" s="209"/>
      <c r="K380" s="209"/>
      <c r="L380" s="214"/>
      <c r="M380" s="215"/>
      <c r="N380" s="216"/>
      <c r="O380" s="216"/>
      <c r="P380" s="216"/>
      <c r="Q380" s="216"/>
      <c r="R380" s="216"/>
      <c r="S380" s="216"/>
      <c r="T380" s="217"/>
      <c r="AT380" s="218" t="s">
        <v>162</v>
      </c>
      <c r="AU380" s="218" t="s">
        <v>86</v>
      </c>
      <c r="AV380" s="13" t="s">
        <v>86</v>
      </c>
      <c r="AW380" s="13" t="s">
        <v>37</v>
      </c>
      <c r="AX380" s="13" t="s">
        <v>76</v>
      </c>
      <c r="AY380" s="218" t="s">
        <v>143</v>
      </c>
    </row>
    <row r="381" spans="1:65" s="14" customFormat="1">
      <c r="B381" s="219"/>
      <c r="C381" s="220"/>
      <c r="D381" s="203" t="s">
        <v>162</v>
      </c>
      <c r="E381" s="221" t="s">
        <v>19</v>
      </c>
      <c r="F381" s="222" t="s">
        <v>172</v>
      </c>
      <c r="G381" s="220"/>
      <c r="H381" s="223">
        <v>6</v>
      </c>
      <c r="I381" s="224"/>
      <c r="J381" s="220"/>
      <c r="K381" s="220"/>
      <c r="L381" s="225"/>
      <c r="M381" s="226"/>
      <c r="N381" s="227"/>
      <c r="O381" s="227"/>
      <c r="P381" s="227"/>
      <c r="Q381" s="227"/>
      <c r="R381" s="227"/>
      <c r="S381" s="227"/>
      <c r="T381" s="228"/>
      <c r="AT381" s="229" t="s">
        <v>162</v>
      </c>
      <c r="AU381" s="229" t="s">
        <v>86</v>
      </c>
      <c r="AV381" s="14" t="s">
        <v>149</v>
      </c>
      <c r="AW381" s="14" t="s">
        <v>37</v>
      </c>
      <c r="AX381" s="14" t="s">
        <v>84</v>
      </c>
      <c r="AY381" s="229" t="s">
        <v>143</v>
      </c>
    </row>
    <row r="382" spans="1:65" s="2" customFormat="1" ht="16.5" customHeight="1">
      <c r="A382" s="36"/>
      <c r="B382" s="37"/>
      <c r="C382" s="190" t="s">
        <v>454</v>
      </c>
      <c r="D382" s="190" t="s">
        <v>145</v>
      </c>
      <c r="E382" s="191" t="s">
        <v>455</v>
      </c>
      <c r="F382" s="192" t="s">
        <v>456</v>
      </c>
      <c r="G382" s="193" t="s">
        <v>355</v>
      </c>
      <c r="H382" s="194">
        <v>4</v>
      </c>
      <c r="I382" s="195"/>
      <c r="J382" s="196">
        <f>ROUND(I382*H382,2)</f>
        <v>0</v>
      </c>
      <c r="K382" s="192" t="s">
        <v>157</v>
      </c>
      <c r="L382" s="41"/>
      <c r="M382" s="197" t="s">
        <v>19</v>
      </c>
      <c r="N382" s="198" t="s">
        <v>47</v>
      </c>
      <c r="O382" s="66"/>
      <c r="P382" s="199">
        <f>O382*H382</f>
        <v>0</v>
      </c>
      <c r="Q382" s="199">
        <v>2.0000000000000002E-5</v>
      </c>
      <c r="R382" s="199">
        <f>Q382*H382</f>
        <v>8.0000000000000007E-5</v>
      </c>
      <c r="S382" s="199">
        <v>0</v>
      </c>
      <c r="T382" s="200">
        <f>S382*H382</f>
        <v>0</v>
      </c>
      <c r="U382" s="36"/>
      <c r="V382" s="36"/>
      <c r="W382" s="36"/>
      <c r="X382" s="36"/>
      <c r="Y382" s="36"/>
      <c r="Z382" s="36"/>
      <c r="AA382" s="36"/>
      <c r="AB382" s="36"/>
      <c r="AC382" s="36"/>
      <c r="AD382" s="36"/>
      <c r="AE382" s="36"/>
      <c r="AR382" s="201" t="s">
        <v>149</v>
      </c>
      <c r="AT382" s="201" t="s">
        <v>145</v>
      </c>
      <c r="AU382" s="201" t="s">
        <v>86</v>
      </c>
      <c r="AY382" s="19" t="s">
        <v>143</v>
      </c>
      <c r="BE382" s="202">
        <f>IF(N382="základní",J382,0)</f>
        <v>0</v>
      </c>
      <c r="BF382" s="202">
        <f>IF(N382="snížená",J382,0)</f>
        <v>0</v>
      </c>
      <c r="BG382" s="202">
        <f>IF(N382="zákl. přenesená",J382,0)</f>
        <v>0</v>
      </c>
      <c r="BH382" s="202">
        <f>IF(N382="sníž. přenesená",J382,0)</f>
        <v>0</v>
      </c>
      <c r="BI382" s="202">
        <f>IF(N382="nulová",J382,0)</f>
        <v>0</v>
      </c>
      <c r="BJ382" s="19" t="s">
        <v>84</v>
      </c>
      <c r="BK382" s="202">
        <f>ROUND(I382*H382,2)</f>
        <v>0</v>
      </c>
      <c r="BL382" s="19" t="s">
        <v>149</v>
      </c>
      <c r="BM382" s="201" t="s">
        <v>457</v>
      </c>
    </row>
    <row r="383" spans="1:65" s="2" customFormat="1">
      <c r="A383" s="36"/>
      <c r="B383" s="37"/>
      <c r="C383" s="38"/>
      <c r="D383" s="203" t="s">
        <v>151</v>
      </c>
      <c r="E383" s="38"/>
      <c r="F383" s="204" t="s">
        <v>458</v>
      </c>
      <c r="G383" s="38"/>
      <c r="H383" s="38"/>
      <c r="I383" s="111"/>
      <c r="J383" s="38"/>
      <c r="K383" s="38"/>
      <c r="L383" s="41"/>
      <c r="M383" s="205"/>
      <c r="N383" s="206"/>
      <c r="O383" s="66"/>
      <c r="P383" s="66"/>
      <c r="Q383" s="66"/>
      <c r="R383" s="66"/>
      <c r="S383" s="66"/>
      <c r="T383" s="67"/>
      <c r="U383" s="36"/>
      <c r="V383" s="36"/>
      <c r="W383" s="36"/>
      <c r="X383" s="36"/>
      <c r="Y383" s="36"/>
      <c r="Z383" s="36"/>
      <c r="AA383" s="36"/>
      <c r="AB383" s="36"/>
      <c r="AC383" s="36"/>
      <c r="AD383" s="36"/>
      <c r="AE383" s="36"/>
      <c r="AT383" s="19" t="s">
        <v>151</v>
      </c>
      <c r="AU383" s="19" t="s">
        <v>86</v>
      </c>
    </row>
    <row r="384" spans="1:65" s="2" customFormat="1" ht="29.25">
      <c r="A384" s="36"/>
      <c r="B384" s="37"/>
      <c r="C384" s="38"/>
      <c r="D384" s="203" t="s">
        <v>160</v>
      </c>
      <c r="E384" s="38"/>
      <c r="F384" s="207" t="s">
        <v>438</v>
      </c>
      <c r="G384" s="38"/>
      <c r="H384" s="38"/>
      <c r="I384" s="111"/>
      <c r="J384" s="38"/>
      <c r="K384" s="38"/>
      <c r="L384" s="41"/>
      <c r="M384" s="205"/>
      <c r="N384" s="206"/>
      <c r="O384" s="66"/>
      <c r="P384" s="66"/>
      <c r="Q384" s="66"/>
      <c r="R384" s="66"/>
      <c r="S384" s="66"/>
      <c r="T384" s="67"/>
      <c r="U384" s="36"/>
      <c r="V384" s="36"/>
      <c r="W384" s="36"/>
      <c r="X384" s="36"/>
      <c r="Y384" s="36"/>
      <c r="Z384" s="36"/>
      <c r="AA384" s="36"/>
      <c r="AB384" s="36"/>
      <c r="AC384" s="36"/>
      <c r="AD384" s="36"/>
      <c r="AE384" s="36"/>
      <c r="AT384" s="19" t="s">
        <v>160</v>
      </c>
      <c r="AU384" s="19" t="s">
        <v>86</v>
      </c>
    </row>
    <row r="385" spans="1:65" s="15" customFormat="1">
      <c r="B385" s="230"/>
      <c r="C385" s="231"/>
      <c r="D385" s="203" t="s">
        <v>162</v>
      </c>
      <c r="E385" s="232" t="s">
        <v>19</v>
      </c>
      <c r="F385" s="233" t="s">
        <v>439</v>
      </c>
      <c r="G385" s="231"/>
      <c r="H385" s="232" t="s">
        <v>19</v>
      </c>
      <c r="I385" s="234"/>
      <c r="J385" s="231"/>
      <c r="K385" s="231"/>
      <c r="L385" s="235"/>
      <c r="M385" s="236"/>
      <c r="N385" s="237"/>
      <c r="O385" s="237"/>
      <c r="P385" s="237"/>
      <c r="Q385" s="237"/>
      <c r="R385" s="237"/>
      <c r="S385" s="237"/>
      <c r="T385" s="238"/>
      <c r="AT385" s="239" t="s">
        <v>162</v>
      </c>
      <c r="AU385" s="239" t="s">
        <v>86</v>
      </c>
      <c r="AV385" s="15" t="s">
        <v>84</v>
      </c>
      <c r="AW385" s="15" t="s">
        <v>37</v>
      </c>
      <c r="AX385" s="15" t="s">
        <v>76</v>
      </c>
      <c r="AY385" s="239" t="s">
        <v>143</v>
      </c>
    </row>
    <row r="386" spans="1:65" s="13" customFormat="1">
      <c r="B386" s="208"/>
      <c r="C386" s="209"/>
      <c r="D386" s="203" t="s">
        <v>162</v>
      </c>
      <c r="E386" s="210" t="s">
        <v>19</v>
      </c>
      <c r="F386" s="211" t="s">
        <v>459</v>
      </c>
      <c r="G386" s="209"/>
      <c r="H386" s="212">
        <v>1</v>
      </c>
      <c r="I386" s="213"/>
      <c r="J386" s="209"/>
      <c r="K386" s="209"/>
      <c r="L386" s="214"/>
      <c r="M386" s="215"/>
      <c r="N386" s="216"/>
      <c r="O386" s="216"/>
      <c r="P386" s="216"/>
      <c r="Q386" s="216"/>
      <c r="R386" s="216"/>
      <c r="S386" s="216"/>
      <c r="T386" s="217"/>
      <c r="AT386" s="218" t="s">
        <v>162</v>
      </c>
      <c r="AU386" s="218" t="s">
        <v>86</v>
      </c>
      <c r="AV386" s="13" t="s">
        <v>86</v>
      </c>
      <c r="AW386" s="13" t="s">
        <v>37</v>
      </c>
      <c r="AX386" s="13" t="s">
        <v>76</v>
      </c>
      <c r="AY386" s="218" t="s">
        <v>143</v>
      </c>
    </row>
    <row r="387" spans="1:65" s="13" customFormat="1">
      <c r="B387" s="208"/>
      <c r="C387" s="209"/>
      <c r="D387" s="203" t="s">
        <v>162</v>
      </c>
      <c r="E387" s="210" t="s">
        <v>19</v>
      </c>
      <c r="F387" s="211" t="s">
        <v>460</v>
      </c>
      <c r="G387" s="209"/>
      <c r="H387" s="212">
        <v>3</v>
      </c>
      <c r="I387" s="213"/>
      <c r="J387" s="209"/>
      <c r="K387" s="209"/>
      <c r="L387" s="214"/>
      <c r="M387" s="215"/>
      <c r="N387" s="216"/>
      <c r="O387" s="216"/>
      <c r="P387" s="216"/>
      <c r="Q387" s="216"/>
      <c r="R387" s="216"/>
      <c r="S387" s="216"/>
      <c r="T387" s="217"/>
      <c r="AT387" s="218" t="s">
        <v>162</v>
      </c>
      <c r="AU387" s="218" t="s">
        <v>86</v>
      </c>
      <c r="AV387" s="13" t="s">
        <v>86</v>
      </c>
      <c r="AW387" s="13" t="s">
        <v>37</v>
      </c>
      <c r="AX387" s="13" t="s">
        <v>76</v>
      </c>
      <c r="AY387" s="218" t="s">
        <v>143</v>
      </c>
    </row>
    <row r="388" spans="1:65" s="14" customFormat="1">
      <c r="B388" s="219"/>
      <c r="C388" s="220"/>
      <c r="D388" s="203" t="s">
        <v>162</v>
      </c>
      <c r="E388" s="221" t="s">
        <v>19</v>
      </c>
      <c r="F388" s="222" t="s">
        <v>172</v>
      </c>
      <c r="G388" s="220"/>
      <c r="H388" s="223">
        <v>4</v>
      </c>
      <c r="I388" s="224"/>
      <c r="J388" s="220"/>
      <c r="K388" s="220"/>
      <c r="L388" s="225"/>
      <c r="M388" s="226"/>
      <c r="N388" s="227"/>
      <c r="O388" s="227"/>
      <c r="P388" s="227"/>
      <c r="Q388" s="227"/>
      <c r="R388" s="227"/>
      <c r="S388" s="227"/>
      <c r="T388" s="228"/>
      <c r="AT388" s="229" t="s">
        <v>162</v>
      </c>
      <c r="AU388" s="229" t="s">
        <v>86</v>
      </c>
      <c r="AV388" s="14" t="s">
        <v>149</v>
      </c>
      <c r="AW388" s="14" t="s">
        <v>37</v>
      </c>
      <c r="AX388" s="14" t="s">
        <v>84</v>
      </c>
      <c r="AY388" s="229" t="s">
        <v>143</v>
      </c>
    </row>
    <row r="389" spans="1:65" s="2" customFormat="1" ht="16.5" customHeight="1">
      <c r="A389" s="36"/>
      <c r="B389" s="37"/>
      <c r="C389" s="251" t="s">
        <v>461</v>
      </c>
      <c r="D389" s="251" t="s">
        <v>288</v>
      </c>
      <c r="E389" s="252" t="s">
        <v>462</v>
      </c>
      <c r="F389" s="253" t="s">
        <v>463</v>
      </c>
      <c r="G389" s="254" t="s">
        <v>355</v>
      </c>
      <c r="H389" s="255">
        <v>4</v>
      </c>
      <c r="I389" s="256"/>
      <c r="J389" s="257">
        <f>ROUND(I389*H389,2)</f>
        <v>0</v>
      </c>
      <c r="K389" s="253" t="s">
        <v>157</v>
      </c>
      <c r="L389" s="258"/>
      <c r="M389" s="259" t="s">
        <v>19</v>
      </c>
      <c r="N389" s="260" t="s">
        <v>47</v>
      </c>
      <c r="O389" s="66"/>
      <c r="P389" s="199">
        <f>O389*H389</f>
        <v>0</v>
      </c>
      <c r="Q389" s="199">
        <v>5.1000000000000004E-3</v>
      </c>
      <c r="R389" s="199">
        <f>Q389*H389</f>
        <v>2.0400000000000001E-2</v>
      </c>
      <c r="S389" s="199">
        <v>0</v>
      </c>
      <c r="T389" s="200">
        <f>S389*H389</f>
        <v>0</v>
      </c>
      <c r="U389" s="36"/>
      <c r="V389" s="36"/>
      <c r="W389" s="36"/>
      <c r="X389" s="36"/>
      <c r="Y389" s="36"/>
      <c r="Z389" s="36"/>
      <c r="AA389" s="36"/>
      <c r="AB389" s="36"/>
      <c r="AC389" s="36"/>
      <c r="AD389" s="36"/>
      <c r="AE389" s="36"/>
      <c r="AR389" s="201" t="s">
        <v>220</v>
      </c>
      <c r="AT389" s="201" t="s">
        <v>288</v>
      </c>
      <c r="AU389" s="201" t="s">
        <v>86</v>
      </c>
      <c r="AY389" s="19" t="s">
        <v>143</v>
      </c>
      <c r="BE389" s="202">
        <f>IF(N389="základní",J389,0)</f>
        <v>0</v>
      </c>
      <c r="BF389" s="202">
        <f>IF(N389="snížená",J389,0)</f>
        <v>0</v>
      </c>
      <c r="BG389" s="202">
        <f>IF(N389="zákl. přenesená",J389,0)</f>
        <v>0</v>
      </c>
      <c r="BH389" s="202">
        <f>IF(N389="sníž. přenesená",J389,0)</f>
        <v>0</v>
      </c>
      <c r="BI389" s="202">
        <f>IF(N389="nulová",J389,0)</f>
        <v>0</v>
      </c>
      <c r="BJ389" s="19" t="s">
        <v>84</v>
      </c>
      <c r="BK389" s="202">
        <f>ROUND(I389*H389,2)</f>
        <v>0</v>
      </c>
      <c r="BL389" s="19" t="s">
        <v>149</v>
      </c>
      <c r="BM389" s="201" t="s">
        <v>464</v>
      </c>
    </row>
    <row r="390" spans="1:65" s="2" customFormat="1">
      <c r="A390" s="36"/>
      <c r="B390" s="37"/>
      <c r="C390" s="38"/>
      <c r="D390" s="203" t="s">
        <v>151</v>
      </c>
      <c r="E390" s="38"/>
      <c r="F390" s="204" t="s">
        <v>463</v>
      </c>
      <c r="G390" s="38"/>
      <c r="H390" s="38"/>
      <c r="I390" s="111"/>
      <c r="J390" s="38"/>
      <c r="K390" s="38"/>
      <c r="L390" s="41"/>
      <c r="M390" s="205"/>
      <c r="N390" s="206"/>
      <c r="O390" s="66"/>
      <c r="P390" s="66"/>
      <c r="Q390" s="66"/>
      <c r="R390" s="66"/>
      <c r="S390" s="66"/>
      <c r="T390" s="67"/>
      <c r="U390" s="36"/>
      <c r="V390" s="36"/>
      <c r="W390" s="36"/>
      <c r="X390" s="36"/>
      <c r="Y390" s="36"/>
      <c r="Z390" s="36"/>
      <c r="AA390" s="36"/>
      <c r="AB390" s="36"/>
      <c r="AC390" s="36"/>
      <c r="AD390" s="36"/>
      <c r="AE390" s="36"/>
      <c r="AT390" s="19" t="s">
        <v>151</v>
      </c>
      <c r="AU390" s="19" t="s">
        <v>86</v>
      </c>
    </row>
    <row r="391" spans="1:65" s="15" customFormat="1">
      <c r="B391" s="230"/>
      <c r="C391" s="231"/>
      <c r="D391" s="203" t="s">
        <v>162</v>
      </c>
      <c r="E391" s="232" t="s">
        <v>19</v>
      </c>
      <c r="F391" s="233" t="s">
        <v>439</v>
      </c>
      <c r="G391" s="231"/>
      <c r="H391" s="232" t="s">
        <v>19</v>
      </c>
      <c r="I391" s="234"/>
      <c r="J391" s="231"/>
      <c r="K391" s="231"/>
      <c r="L391" s="235"/>
      <c r="M391" s="236"/>
      <c r="N391" s="237"/>
      <c r="O391" s="237"/>
      <c r="P391" s="237"/>
      <c r="Q391" s="237"/>
      <c r="R391" s="237"/>
      <c r="S391" s="237"/>
      <c r="T391" s="238"/>
      <c r="AT391" s="239" t="s">
        <v>162</v>
      </c>
      <c r="AU391" s="239" t="s">
        <v>86</v>
      </c>
      <c r="AV391" s="15" t="s">
        <v>84</v>
      </c>
      <c r="AW391" s="15" t="s">
        <v>37</v>
      </c>
      <c r="AX391" s="15" t="s">
        <v>76</v>
      </c>
      <c r="AY391" s="239" t="s">
        <v>143</v>
      </c>
    </row>
    <row r="392" spans="1:65" s="13" customFormat="1">
      <c r="B392" s="208"/>
      <c r="C392" s="209"/>
      <c r="D392" s="203" t="s">
        <v>162</v>
      </c>
      <c r="E392" s="210" t="s">
        <v>19</v>
      </c>
      <c r="F392" s="211" t="s">
        <v>459</v>
      </c>
      <c r="G392" s="209"/>
      <c r="H392" s="212">
        <v>1</v>
      </c>
      <c r="I392" s="213"/>
      <c r="J392" s="209"/>
      <c r="K392" s="209"/>
      <c r="L392" s="214"/>
      <c r="M392" s="215"/>
      <c r="N392" s="216"/>
      <c r="O392" s="216"/>
      <c r="P392" s="216"/>
      <c r="Q392" s="216"/>
      <c r="R392" s="216"/>
      <c r="S392" s="216"/>
      <c r="T392" s="217"/>
      <c r="AT392" s="218" t="s">
        <v>162</v>
      </c>
      <c r="AU392" s="218" t="s">
        <v>86</v>
      </c>
      <c r="AV392" s="13" t="s">
        <v>86</v>
      </c>
      <c r="AW392" s="13" t="s">
        <v>37</v>
      </c>
      <c r="AX392" s="13" t="s">
        <v>76</v>
      </c>
      <c r="AY392" s="218" t="s">
        <v>143</v>
      </c>
    </row>
    <row r="393" spans="1:65" s="13" customFormat="1">
      <c r="B393" s="208"/>
      <c r="C393" s="209"/>
      <c r="D393" s="203" t="s">
        <v>162</v>
      </c>
      <c r="E393" s="210" t="s">
        <v>19</v>
      </c>
      <c r="F393" s="211" t="s">
        <v>460</v>
      </c>
      <c r="G393" s="209"/>
      <c r="H393" s="212">
        <v>3</v>
      </c>
      <c r="I393" s="213"/>
      <c r="J393" s="209"/>
      <c r="K393" s="209"/>
      <c r="L393" s="214"/>
      <c r="M393" s="215"/>
      <c r="N393" s="216"/>
      <c r="O393" s="216"/>
      <c r="P393" s="216"/>
      <c r="Q393" s="216"/>
      <c r="R393" s="216"/>
      <c r="S393" s="216"/>
      <c r="T393" s="217"/>
      <c r="AT393" s="218" t="s">
        <v>162</v>
      </c>
      <c r="AU393" s="218" t="s">
        <v>86</v>
      </c>
      <c r="AV393" s="13" t="s">
        <v>86</v>
      </c>
      <c r="AW393" s="13" t="s">
        <v>37</v>
      </c>
      <c r="AX393" s="13" t="s">
        <v>76</v>
      </c>
      <c r="AY393" s="218" t="s">
        <v>143</v>
      </c>
    </row>
    <row r="394" spans="1:65" s="14" customFormat="1">
      <c r="B394" s="219"/>
      <c r="C394" s="220"/>
      <c r="D394" s="203" t="s">
        <v>162</v>
      </c>
      <c r="E394" s="221" t="s">
        <v>19</v>
      </c>
      <c r="F394" s="222" t="s">
        <v>172</v>
      </c>
      <c r="G394" s="220"/>
      <c r="H394" s="223">
        <v>4</v>
      </c>
      <c r="I394" s="224"/>
      <c r="J394" s="220"/>
      <c r="K394" s="220"/>
      <c r="L394" s="225"/>
      <c r="M394" s="226"/>
      <c r="N394" s="227"/>
      <c r="O394" s="227"/>
      <c r="P394" s="227"/>
      <c r="Q394" s="227"/>
      <c r="R394" s="227"/>
      <c r="S394" s="227"/>
      <c r="T394" s="228"/>
      <c r="AT394" s="229" t="s">
        <v>162</v>
      </c>
      <c r="AU394" s="229" t="s">
        <v>86</v>
      </c>
      <c r="AV394" s="14" t="s">
        <v>149</v>
      </c>
      <c r="AW394" s="14" t="s">
        <v>37</v>
      </c>
      <c r="AX394" s="14" t="s">
        <v>84</v>
      </c>
      <c r="AY394" s="229" t="s">
        <v>143</v>
      </c>
    </row>
    <row r="395" spans="1:65" s="2" customFormat="1" ht="16.5" customHeight="1">
      <c r="A395" s="36"/>
      <c r="B395" s="37"/>
      <c r="C395" s="190" t="s">
        <v>465</v>
      </c>
      <c r="D395" s="190" t="s">
        <v>145</v>
      </c>
      <c r="E395" s="191" t="s">
        <v>466</v>
      </c>
      <c r="F395" s="192" t="s">
        <v>467</v>
      </c>
      <c r="G395" s="193" t="s">
        <v>92</v>
      </c>
      <c r="H395" s="194">
        <v>11.813000000000001</v>
      </c>
      <c r="I395" s="195"/>
      <c r="J395" s="196">
        <f>ROUND(I395*H395,2)</f>
        <v>0</v>
      </c>
      <c r="K395" s="192" t="s">
        <v>157</v>
      </c>
      <c r="L395" s="41"/>
      <c r="M395" s="197" t="s">
        <v>19</v>
      </c>
      <c r="N395" s="198" t="s">
        <v>47</v>
      </c>
      <c r="O395" s="66"/>
      <c r="P395" s="199">
        <f>O395*H395</f>
        <v>0</v>
      </c>
      <c r="Q395" s="199">
        <v>0</v>
      </c>
      <c r="R395" s="199">
        <f>Q395*H395</f>
        <v>0</v>
      </c>
      <c r="S395" s="199">
        <v>0.6</v>
      </c>
      <c r="T395" s="200">
        <f>S395*H395</f>
        <v>7.0878000000000005</v>
      </c>
      <c r="U395" s="36"/>
      <c r="V395" s="36"/>
      <c r="W395" s="36"/>
      <c r="X395" s="36"/>
      <c r="Y395" s="36"/>
      <c r="Z395" s="36"/>
      <c r="AA395" s="36"/>
      <c r="AB395" s="36"/>
      <c r="AC395" s="36"/>
      <c r="AD395" s="36"/>
      <c r="AE395" s="36"/>
      <c r="AR395" s="201" t="s">
        <v>149</v>
      </c>
      <c r="AT395" s="201" t="s">
        <v>145</v>
      </c>
      <c r="AU395" s="201" t="s">
        <v>86</v>
      </c>
      <c r="AY395" s="19" t="s">
        <v>143</v>
      </c>
      <c r="BE395" s="202">
        <f>IF(N395="základní",J395,0)</f>
        <v>0</v>
      </c>
      <c r="BF395" s="202">
        <f>IF(N395="snížená",J395,0)</f>
        <v>0</v>
      </c>
      <c r="BG395" s="202">
        <f>IF(N395="zákl. přenesená",J395,0)</f>
        <v>0</v>
      </c>
      <c r="BH395" s="202">
        <f>IF(N395="sníž. přenesená",J395,0)</f>
        <v>0</v>
      </c>
      <c r="BI395" s="202">
        <f>IF(N395="nulová",J395,0)</f>
        <v>0</v>
      </c>
      <c r="BJ395" s="19" t="s">
        <v>84</v>
      </c>
      <c r="BK395" s="202">
        <f>ROUND(I395*H395,2)</f>
        <v>0</v>
      </c>
      <c r="BL395" s="19" t="s">
        <v>149</v>
      </c>
      <c r="BM395" s="201" t="s">
        <v>468</v>
      </c>
    </row>
    <row r="396" spans="1:65" s="2" customFormat="1">
      <c r="A396" s="36"/>
      <c r="B396" s="37"/>
      <c r="C396" s="38"/>
      <c r="D396" s="203" t="s">
        <v>151</v>
      </c>
      <c r="E396" s="38"/>
      <c r="F396" s="204" t="s">
        <v>469</v>
      </c>
      <c r="G396" s="38"/>
      <c r="H396" s="38"/>
      <c r="I396" s="111"/>
      <c r="J396" s="38"/>
      <c r="K396" s="38"/>
      <c r="L396" s="41"/>
      <c r="M396" s="205"/>
      <c r="N396" s="206"/>
      <c r="O396" s="66"/>
      <c r="P396" s="66"/>
      <c r="Q396" s="66"/>
      <c r="R396" s="66"/>
      <c r="S396" s="66"/>
      <c r="T396" s="67"/>
      <c r="U396" s="36"/>
      <c r="V396" s="36"/>
      <c r="W396" s="36"/>
      <c r="X396" s="36"/>
      <c r="Y396" s="36"/>
      <c r="Z396" s="36"/>
      <c r="AA396" s="36"/>
      <c r="AB396" s="36"/>
      <c r="AC396" s="36"/>
      <c r="AD396" s="36"/>
      <c r="AE396" s="36"/>
      <c r="AT396" s="19" t="s">
        <v>151</v>
      </c>
      <c r="AU396" s="19" t="s">
        <v>86</v>
      </c>
    </row>
    <row r="397" spans="1:65" s="2" customFormat="1" ht="39">
      <c r="A397" s="36"/>
      <c r="B397" s="37"/>
      <c r="C397" s="38"/>
      <c r="D397" s="203" t="s">
        <v>160</v>
      </c>
      <c r="E397" s="38"/>
      <c r="F397" s="207" t="s">
        <v>470</v>
      </c>
      <c r="G397" s="38"/>
      <c r="H397" s="38"/>
      <c r="I397" s="111"/>
      <c r="J397" s="38"/>
      <c r="K397" s="38"/>
      <c r="L397" s="41"/>
      <c r="M397" s="205"/>
      <c r="N397" s="206"/>
      <c r="O397" s="66"/>
      <c r="P397" s="66"/>
      <c r="Q397" s="66"/>
      <c r="R397" s="66"/>
      <c r="S397" s="66"/>
      <c r="T397" s="67"/>
      <c r="U397" s="36"/>
      <c r="V397" s="36"/>
      <c r="W397" s="36"/>
      <c r="X397" s="36"/>
      <c r="Y397" s="36"/>
      <c r="Z397" s="36"/>
      <c r="AA397" s="36"/>
      <c r="AB397" s="36"/>
      <c r="AC397" s="36"/>
      <c r="AD397" s="36"/>
      <c r="AE397" s="36"/>
      <c r="AT397" s="19" t="s">
        <v>160</v>
      </c>
      <c r="AU397" s="19" t="s">
        <v>86</v>
      </c>
    </row>
    <row r="398" spans="1:65" s="15" customFormat="1">
      <c r="B398" s="230"/>
      <c r="C398" s="231"/>
      <c r="D398" s="203" t="s">
        <v>162</v>
      </c>
      <c r="E398" s="232" t="s">
        <v>19</v>
      </c>
      <c r="F398" s="233" t="s">
        <v>471</v>
      </c>
      <c r="G398" s="231"/>
      <c r="H398" s="232" t="s">
        <v>19</v>
      </c>
      <c r="I398" s="234"/>
      <c r="J398" s="231"/>
      <c r="K398" s="231"/>
      <c r="L398" s="235"/>
      <c r="M398" s="236"/>
      <c r="N398" s="237"/>
      <c r="O398" s="237"/>
      <c r="P398" s="237"/>
      <c r="Q398" s="237"/>
      <c r="R398" s="237"/>
      <c r="S398" s="237"/>
      <c r="T398" s="238"/>
      <c r="AT398" s="239" t="s">
        <v>162</v>
      </c>
      <c r="AU398" s="239" t="s">
        <v>86</v>
      </c>
      <c r="AV398" s="15" t="s">
        <v>84</v>
      </c>
      <c r="AW398" s="15" t="s">
        <v>37</v>
      </c>
      <c r="AX398" s="15" t="s">
        <v>76</v>
      </c>
      <c r="AY398" s="239" t="s">
        <v>143</v>
      </c>
    </row>
    <row r="399" spans="1:65" s="13" customFormat="1">
      <c r="B399" s="208"/>
      <c r="C399" s="209"/>
      <c r="D399" s="203" t="s">
        <v>162</v>
      </c>
      <c r="E399" s="210" t="s">
        <v>19</v>
      </c>
      <c r="F399" s="211" t="s">
        <v>472</v>
      </c>
      <c r="G399" s="209"/>
      <c r="H399" s="212">
        <v>11.813000000000001</v>
      </c>
      <c r="I399" s="213"/>
      <c r="J399" s="209"/>
      <c r="K399" s="209"/>
      <c r="L399" s="214"/>
      <c r="M399" s="215"/>
      <c r="N399" s="216"/>
      <c r="O399" s="216"/>
      <c r="P399" s="216"/>
      <c r="Q399" s="216"/>
      <c r="R399" s="216"/>
      <c r="S399" s="216"/>
      <c r="T399" s="217"/>
      <c r="AT399" s="218" t="s">
        <v>162</v>
      </c>
      <c r="AU399" s="218" t="s">
        <v>86</v>
      </c>
      <c r="AV399" s="13" t="s">
        <v>86</v>
      </c>
      <c r="AW399" s="13" t="s">
        <v>37</v>
      </c>
      <c r="AX399" s="13" t="s">
        <v>76</v>
      </c>
      <c r="AY399" s="218" t="s">
        <v>143</v>
      </c>
    </row>
    <row r="400" spans="1:65" s="14" customFormat="1">
      <c r="B400" s="219"/>
      <c r="C400" s="220"/>
      <c r="D400" s="203" t="s">
        <v>162</v>
      </c>
      <c r="E400" s="221" t="s">
        <v>113</v>
      </c>
      <c r="F400" s="222" t="s">
        <v>172</v>
      </c>
      <c r="G400" s="220"/>
      <c r="H400" s="223">
        <v>11.813000000000001</v>
      </c>
      <c r="I400" s="224"/>
      <c r="J400" s="220"/>
      <c r="K400" s="220"/>
      <c r="L400" s="225"/>
      <c r="M400" s="226"/>
      <c r="N400" s="227"/>
      <c r="O400" s="227"/>
      <c r="P400" s="227"/>
      <c r="Q400" s="227"/>
      <c r="R400" s="227"/>
      <c r="S400" s="227"/>
      <c r="T400" s="228"/>
      <c r="AT400" s="229" t="s">
        <v>162</v>
      </c>
      <c r="AU400" s="229" t="s">
        <v>86</v>
      </c>
      <c r="AV400" s="14" t="s">
        <v>149</v>
      </c>
      <c r="AW400" s="14" t="s">
        <v>37</v>
      </c>
      <c r="AX400" s="14" t="s">
        <v>84</v>
      </c>
      <c r="AY400" s="229" t="s">
        <v>143</v>
      </c>
    </row>
    <row r="401" spans="1:65" s="2" customFormat="1" ht="16.5" customHeight="1">
      <c r="A401" s="36"/>
      <c r="B401" s="37"/>
      <c r="C401" s="190" t="s">
        <v>473</v>
      </c>
      <c r="D401" s="190" t="s">
        <v>145</v>
      </c>
      <c r="E401" s="191" t="s">
        <v>474</v>
      </c>
      <c r="F401" s="192" t="s">
        <v>475</v>
      </c>
      <c r="G401" s="193" t="s">
        <v>110</v>
      </c>
      <c r="H401" s="194">
        <v>17</v>
      </c>
      <c r="I401" s="195"/>
      <c r="J401" s="196">
        <f>ROUND(I401*H401,2)</f>
        <v>0</v>
      </c>
      <c r="K401" s="192" t="s">
        <v>157</v>
      </c>
      <c r="L401" s="41"/>
      <c r="M401" s="197" t="s">
        <v>19</v>
      </c>
      <c r="N401" s="198" t="s">
        <v>47</v>
      </c>
      <c r="O401" s="66"/>
      <c r="P401" s="199">
        <f>O401*H401</f>
        <v>0</v>
      </c>
      <c r="Q401" s="199">
        <v>0</v>
      </c>
      <c r="R401" s="199">
        <f>Q401*H401</f>
        <v>0</v>
      </c>
      <c r="S401" s="199">
        <v>0</v>
      </c>
      <c r="T401" s="200">
        <f>S401*H401</f>
        <v>0</v>
      </c>
      <c r="U401" s="36"/>
      <c r="V401" s="36"/>
      <c r="W401" s="36"/>
      <c r="X401" s="36"/>
      <c r="Y401" s="36"/>
      <c r="Z401" s="36"/>
      <c r="AA401" s="36"/>
      <c r="AB401" s="36"/>
      <c r="AC401" s="36"/>
      <c r="AD401" s="36"/>
      <c r="AE401" s="36"/>
      <c r="AR401" s="201" t="s">
        <v>149</v>
      </c>
      <c r="AT401" s="201" t="s">
        <v>145</v>
      </c>
      <c r="AU401" s="201" t="s">
        <v>86</v>
      </c>
      <c r="AY401" s="19" t="s">
        <v>143</v>
      </c>
      <c r="BE401" s="202">
        <f>IF(N401="základní",J401,0)</f>
        <v>0</v>
      </c>
      <c r="BF401" s="202">
        <f>IF(N401="snížená",J401,0)</f>
        <v>0</v>
      </c>
      <c r="BG401" s="202">
        <f>IF(N401="zákl. přenesená",J401,0)</f>
        <v>0</v>
      </c>
      <c r="BH401" s="202">
        <f>IF(N401="sníž. přenesená",J401,0)</f>
        <v>0</v>
      </c>
      <c r="BI401" s="202">
        <f>IF(N401="nulová",J401,0)</f>
        <v>0</v>
      </c>
      <c r="BJ401" s="19" t="s">
        <v>84</v>
      </c>
      <c r="BK401" s="202">
        <f>ROUND(I401*H401,2)</f>
        <v>0</v>
      </c>
      <c r="BL401" s="19" t="s">
        <v>149</v>
      </c>
      <c r="BM401" s="201" t="s">
        <v>476</v>
      </c>
    </row>
    <row r="402" spans="1:65" s="2" customFormat="1">
      <c r="A402" s="36"/>
      <c r="B402" s="37"/>
      <c r="C402" s="38"/>
      <c r="D402" s="203" t="s">
        <v>151</v>
      </c>
      <c r="E402" s="38"/>
      <c r="F402" s="204" t="s">
        <v>477</v>
      </c>
      <c r="G402" s="38"/>
      <c r="H402" s="38"/>
      <c r="I402" s="111"/>
      <c r="J402" s="38"/>
      <c r="K402" s="38"/>
      <c r="L402" s="41"/>
      <c r="M402" s="205"/>
      <c r="N402" s="206"/>
      <c r="O402" s="66"/>
      <c r="P402" s="66"/>
      <c r="Q402" s="66"/>
      <c r="R402" s="66"/>
      <c r="S402" s="66"/>
      <c r="T402" s="67"/>
      <c r="U402" s="36"/>
      <c r="V402" s="36"/>
      <c r="W402" s="36"/>
      <c r="X402" s="36"/>
      <c r="Y402" s="36"/>
      <c r="Z402" s="36"/>
      <c r="AA402" s="36"/>
      <c r="AB402" s="36"/>
      <c r="AC402" s="36"/>
      <c r="AD402" s="36"/>
      <c r="AE402" s="36"/>
      <c r="AT402" s="19" t="s">
        <v>151</v>
      </c>
      <c r="AU402" s="19" t="s">
        <v>86</v>
      </c>
    </row>
    <row r="403" spans="1:65" s="2" customFormat="1" ht="87.75">
      <c r="A403" s="36"/>
      <c r="B403" s="37"/>
      <c r="C403" s="38"/>
      <c r="D403" s="203" t="s">
        <v>160</v>
      </c>
      <c r="E403" s="38"/>
      <c r="F403" s="207" t="s">
        <v>478</v>
      </c>
      <c r="G403" s="38"/>
      <c r="H403" s="38"/>
      <c r="I403" s="111"/>
      <c r="J403" s="38"/>
      <c r="K403" s="38"/>
      <c r="L403" s="41"/>
      <c r="M403" s="205"/>
      <c r="N403" s="206"/>
      <c r="O403" s="66"/>
      <c r="P403" s="66"/>
      <c r="Q403" s="66"/>
      <c r="R403" s="66"/>
      <c r="S403" s="66"/>
      <c r="T403" s="67"/>
      <c r="U403" s="36"/>
      <c r="V403" s="36"/>
      <c r="W403" s="36"/>
      <c r="X403" s="36"/>
      <c r="Y403" s="36"/>
      <c r="Z403" s="36"/>
      <c r="AA403" s="36"/>
      <c r="AB403" s="36"/>
      <c r="AC403" s="36"/>
      <c r="AD403" s="36"/>
      <c r="AE403" s="36"/>
      <c r="AT403" s="19" t="s">
        <v>160</v>
      </c>
      <c r="AU403" s="19" t="s">
        <v>86</v>
      </c>
    </row>
    <row r="404" spans="1:65" s="15" customFormat="1">
      <c r="B404" s="230"/>
      <c r="C404" s="231"/>
      <c r="D404" s="203" t="s">
        <v>162</v>
      </c>
      <c r="E404" s="232" t="s">
        <v>19</v>
      </c>
      <c r="F404" s="233" t="s">
        <v>179</v>
      </c>
      <c r="G404" s="231"/>
      <c r="H404" s="232" t="s">
        <v>19</v>
      </c>
      <c r="I404" s="234"/>
      <c r="J404" s="231"/>
      <c r="K404" s="231"/>
      <c r="L404" s="235"/>
      <c r="M404" s="236"/>
      <c r="N404" s="237"/>
      <c r="O404" s="237"/>
      <c r="P404" s="237"/>
      <c r="Q404" s="237"/>
      <c r="R404" s="237"/>
      <c r="S404" s="237"/>
      <c r="T404" s="238"/>
      <c r="AT404" s="239" t="s">
        <v>162</v>
      </c>
      <c r="AU404" s="239" t="s">
        <v>86</v>
      </c>
      <c r="AV404" s="15" t="s">
        <v>84</v>
      </c>
      <c r="AW404" s="15" t="s">
        <v>37</v>
      </c>
      <c r="AX404" s="15" t="s">
        <v>76</v>
      </c>
      <c r="AY404" s="239" t="s">
        <v>143</v>
      </c>
    </row>
    <row r="405" spans="1:65" s="13" customFormat="1">
      <c r="B405" s="208"/>
      <c r="C405" s="209"/>
      <c r="D405" s="203" t="s">
        <v>162</v>
      </c>
      <c r="E405" s="210" t="s">
        <v>19</v>
      </c>
      <c r="F405" s="211" t="s">
        <v>410</v>
      </c>
      <c r="G405" s="209"/>
      <c r="H405" s="212">
        <v>5.5</v>
      </c>
      <c r="I405" s="213"/>
      <c r="J405" s="209"/>
      <c r="K405" s="209"/>
      <c r="L405" s="214"/>
      <c r="M405" s="215"/>
      <c r="N405" s="216"/>
      <c r="O405" s="216"/>
      <c r="P405" s="216"/>
      <c r="Q405" s="216"/>
      <c r="R405" s="216"/>
      <c r="S405" s="216"/>
      <c r="T405" s="217"/>
      <c r="AT405" s="218" t="s">
        <v>162</v>
      </c>
      <c r="AU405" s="218" t="s">
        <v>86</v>
      </c>
      <c r="AV405" s="13" t="s">
        <v>86</v>
      </c>
      <c r="AW405" s="13" t="s">
        <v>37</v>
      </c>
      <c r="AX405" s="13" t="s">
        <v>76</v>
      </c>
      <c r="AY405" s="218" t="s">
        <v>143</v>
      </c>
    </row>
    <row r="406" spans="1:65" s="13" customFormat="1">
      <c r="B406" s="208"/>
      <c r="C406" s="209"/>
      <c r="D406" s="203" t="s">
        <v>162</v>
      </c>
      <c r="E406" s="210" t="s">
        <v>19</v>
      </c>
      <c r="F406" s="211" t="s">
        <v>411</v>
      </c>
      <c r="G406" s="209"/>
      <c r="H406" s="212">
        <v>5.6</v>
      </c>
      <c r="I406" s="213"/>
      <c r="J406" s="209"/>
      <c r="K406" s="209"/>
      <c r="L406" s="214"/>
      <c r="M406" s="215"/>
      <c r="N406" s="216"/>
      <c r="O406" s="216"/>
      <c r="P406" s="216"/>
      <c r="Q406" s="216"/>
      <c r="R406" s="216"/>
      <c r="S406" s="216"/>
      <c r="T406" s="217"/>
      <c r="AT406" s="218" t="s">
        <v>162</v>
      </c>
      <c r="AU406" s="218" t="s">
        <v>86</v>
      </c>
      <c r="AV406" s="13" t="s">
        <v>86</v>
      </c>
      <c r="AW406" s="13" t="s">
        <v>37</v>
      </c>
      <c r="AX406" s="13" t="s">
        <v>76</v>
      </c>
      <c r="AY406" s="218" t="s">
        <v>143</v>
      </c>
    </row>
    <row r="407" spans="1:65" s="13" customFormat="1">
      <c r="B407" s="208"/>
      <c r="C407" s="209"/>
      <c r="D407" s="203" t="s">
        <v>162</v>
      </c>
      <c r="E407" s="210" t="s">
        <v>19</v>
      </c>
      <c r="F407" s="211" t="s">
        <v>412</v>
      </c>
      <c r="G407" s="209"/>
      <c r="H407" s="212">
        <v>5.9</v>
      </c>
      <c r="I407" s="213"/>
      <c r="J407" s="209"/>
      <c r="K407" s="209"/>
      <c r="L407" s="214"/>
      <c r="M407" s="215"/>
      <c r="N407" s="216"/>
      <c r="O407" s="216"/>
      <c r="P407" s="216"/>
      <c r="Q407" s="216"/>
      <c r="R407" s="216"/>
      <c r="S407" s="216"/>
      <c r="T407" s="217"/>
      <c r="AT407" s="218" t="s">
        <v>162</v>
      </c>
      <c r="AU407" s="218" t="s">
        <v>86</v>
      </c>
      <c r="AV407" s="13" t="s">
        <v>86</v>
      </c>
      <c r="AW407" s="13" t="s">
        <v>37</v>
      </c>
      <c r="AX407" s="13" t="s">
        <v>76</v>
      </c>
      <c r="AY407" s="218" t="s">
        <v>143</v>
      </c>
    </row>
    <row r="408" spans="1:65" s="14" customFormat="1">
      <c r="B408" s="219"/>
      <c r="C408" s="220"/>
      <c r="D408" s="203" t="s">
        <v>162</v>
      </c>
      <c r="E408" s="221" t="s">
        <v>19</v>
      </c>
      <c r="F408" s="222" t="s">
        <v>172</v>
      </c>
      <c r="G408" s="220"/>
      <c r="H408" s="223">
        <v>17</v>
      </c>
      <c r="I408" s="224"/>
      <c r="J408" s="220"/>
      <c r="K408" s="220"/>
      <c r="L408" s="225"/>
      <c r="M408" s="226"/>
      <c r="N408" s="227"/>
      <c r="O408" s="227"/>
      <c r="P408" s="227"/>
      <c r="Q408" s="227"/>
      <c r="R408" s="227"/>
      <c r="S408" s="227"/>
      <c r="T408" s="228"/>
      <c r="AT408" s="229" t="s">
        <v>162</v>
      </c>
      <c r="AU408" s="229" t="s">
        <v>86</v>
      </c>
      <c r="AV408" s="14" t="s">
        <v>149</v>
      </c>
      <c r="AW408" s="14" t="s">
        <v>37</v>
      </c>
      <c r="AX408" s="14" t="s">
        <v>84</v>
      </c>
      <c r="AY408" s="229" t="s">
        <v>143</v>
      </c>
    </row>
    <row r="409" spans="1:65" s="2" customFormat="1" ht="16.5" customHeight="1">
      <c r="A409" s="36"/>
      <c r="B409" s="37"/>
      <c r="C409" s="190" t="s">
        <v>479</v>
      </c>
      <c r="D409" s="190" t="s">
        <v>145</v>
      </c>
      <c r="E409" s="191" t="s">
        <v>480</v>
      </c>
      <c r="F409" s="192" t="s">
        <v>481</v>
      </c>
      <c r="G409" s="193" t="s">
        <v>355</v>
      </c>
      <c r="H409" s="194">
        <v>3</v>
      </c>
      <c r="I409" s="195"/>
      <c r="J409" s="196">
        <f>ROUND(I409*H409,2)</f>
        <v>0</v>
      </c>
      <c r="K409" s="192" t="s">
        <v>157</v>
      </c>
      <c r="L409" s="41"/>
      <c r="M409" s="197" t="s">
        <v>19</v>
      </c>
      <c r="N409" s="198" t="s">
        <v>47</v>
      </c>
      <c r="O409" s="66"/>
      <c r="P409" s="199">
        <f>O409*H409</f>
        <v>0</v>
      </c>
      <c r="Q409" s="199">
        <v>0.46009</v>
      </c>
      <c r="R409" s="199">
        <f>Q409*H409</f>
        <v>1.3802699999999999</v>
      </c>
      <c r="S409" s="199">
        <v>0</v>
      </c>
      <c r="T409" s="200">
        <f>S409*H409</f>
        <v>0</v>
      </c>
      <c r="U409" s="36"/>
      <c r="V409" s="36"/>
      <c r="W409" s="36"/>
      <c r="X409" s="36"/>
      <c r="Y409" s="36"/>
      <c r="Z409" s="36"/>
      <c r="AA409" s="36"/>
      <c r="AB409" s="36"/>
      <c r="AC409" s="36"/>
      <c r="AD409" s="36"/>
      <c r="AE409" s="36"/>
      <c r="AR409" s="201" t="s">
        <v>149</v>
      </c>
      <c r="AT409" s="201" t="s">
        <v>145</v>
      </c>
      <c r="AU409" s="201" t="s">
        <v>86</v>
      </c>
      <c r="AY409" s="19" t="s">
        <v>143</v>
      </c>
      <c r="BE409" s="202">
        <f>IF(N409="základní",J409,0)</f>
        <v>0</v>
      </c>
      <c r="BF409" s="202">
        <f>IF(N409="snížená",J409,0)</f>
        <v>0</v>
      </c>
      <c r="BG409" s="202">
        <f>IF(N409="zákl. přenesená",J409,0)</f>
        <v>0</v>
      </c>
      <c r="BH409" s="202">
        <f>IF(N409="sníž. přenesená",J409,0)</f>
        <v>0</v>
      </c>
      <c r="BI409" s="202">
        <f>IF(N409="nulová",J409,0)</f>
        <v>0</v>
      </c>
      <c r="BJ409" s="19" t="s">
        <v>84</v>
      </c>
      <c r="BK409" s="202">
        <f>ROUND(I409*H409,2)</f>
        <v>0</v>
      </c>
      <c r="BL409" s="19" t="s">
        <v>149</v>
      </c>
      <c r="BM409" s="201" t="s">
        <v>482</v>
      </c>
    </row>
    <row r="410" spans="1:65" s="2" customFormat="1">
      <c r="A410" s="36"/>
      <c r="B410" s="37"/>
      <c r="C410" s="38"/>
      <c r="D410" s="203" t="s">
        <v>151</v>
      </c>
      <c r="E410" s="38"/>
      <c r="F410" s="204" t="s">
        <v>483</v>
      </c>
      <c r="G410" s="38"/>
      <c r="H410" s="38"/>
      <c r="I410" s="111"/>
      <c r="J410" s="38"/>
      <c r="K410" s="38"/>
      <c r="L410" s="41"/>
      <c r="M410" s="205"/>
      <c r="N410" s="206"/>
      <c r="O410" s="66"/>
      <c r="P410" s="66"/>
      <c r="Q410" s="66"/>
      <c r="R410" s="66"/>
      <c r="S410" s="66"/>
      <c r="T410" s="67"/>
      <c r="U410" s="36"/>
      <c r="V410" s="36"/>
      <c r="W410" s="36"/>
      <c r="X410" s="36"/>
      <c r="Y410" s="36"/>
      <c r="Z410" s="36"/>
      <c r="AA410" s="36"/>
      <c r="AB410" s="36"/>
      <c r="AC410" s="36"/>
      <c r="AD410" s="36"/>
      <c r="AE410" s="36"/>
      <c r="AT410" s="19" t="s">
        <v>151</v>
      </c>
      <c r="AU410" s="19" t="s">
        <v>86</v>
      </c>
    </row>
    <row r="411" spans="1:65" s="2" customFormat="1" ht="87.75">
      <c r="A411" s="36"/>
      <c r="B411" s="37"/>
      <c r="C411" s="38"/>
      <c r="D411" s="203" t="s">
        <v>160</v>
      </c>
      <c r="E411" s="38"/>
      <c r="F411" s="207" t="s">
        <v>478</v>
      </c>
      <c r="G411" s="38"/>
      <c r="H411" s="38"/>
      <c r="I411" s="111"/>
      <c r="J411" s="38"/>
      <c r="K411" s="38"/>
      <c r="L411" s="41"/>
      <c r="M411" s="205"/>
      <c r="N411" s="206"/>
      <c r="O411" s="66"/>
      <c r="P411" s="66"/>
      <c r="Q411" s="66"/>
      <c r="R411" s="66"/>
      <c r="S411" s="66"/>
      <c r="T411" s="67"/>
      <c r="U411" s="36"/>
      <c r="V411" s="36"/>
      <c r="W411" s="36"/>
      <c r="X411" s="36"/>
      <c r="Y411" s="36"/>
      <c r="Z411" s="36"/>
      <c r="AA411" s="36"/>
      <c r="AB411" s="36"/>
      <c r="AC411" s="36"/>
      <c r="AD411" s="36"/>
      <c r="AE411" s="36"/>
      <c r="AT411" s="19" t="s">
        <v>160</v>
      </c>
      <c r="AU411" s="19" t="s">
        <v>86</v>
      </c>
    </row>
    <row r="412" spans="1:65" s="13" customFormat="1">
      <c r="B412" s="208"/>
      <c r="C412" s="209"/>
      <c r="D412" s="203" t="s">
        <v>162</v>
      </c>
      <c r="E412" s="210" t="s">
        <v>19</v>
      </c>
      <c r="F412" s="211" t="s">
        <v>484</v>
      </c>
      <c r="G412" s="209"/>
      <c r="H412" s="212">
        <v>3</v>
      </c>
      <c r="I412" s="213"/>
      <c r="J412" s="209"/>
      <c r="K412" s="209"/>
      <c r="L412" s="214"/>
      <c r="M412" s="215"/>
      <c r="N412" s="216"/>
      <c r="O412" s="216"/>
      <c r="P412" s="216"/>
      <c r="Q412" s="216"/>
      <c r="R412" s="216"/>
      <c r="S412" s="216"/>
      <c r="T412" s="217"/>
      <c r="AT412" s="218" t="s">
        <v>162</v>
      </c>
      <c r="AU412" s="218" t="s">
        <v>86</v>
      </c>
      <c r="AV412" s="13" t="s">
        <v>86</v>
      </c>
      <c r="AW412" s="13" t="s">
        <v>37</v>
      </c>
      <c r="AX412" s="13" t="s">
        <v>84</v>
      </c>
      <c r="AY412" s="218" t="s">
        <v>143</v>
      </c>
    </row>
    <row r="413" spans="1:65" s="2" customFormat="1" ht="16.5" customHeight="1">
      <c r="A413" s="36"/>
      <c r="B413" s="37"/>
      <c r="C413" s="190" t="s">
        <v>485</v>
      </c>
      <c r="D413" s="190" t="s">
        <v>145</v>
      </c>
      <c r="E413" s="191" t="s">
        <v>486</v>
      </c>
      <c r="F413" s="192" t="s">
        <v>487</v>
      </c>
      <c r="G413" s="193" t="s">
        <v>110</v>
      </c>
      <c r="H413" s="194">
        <v>90.5</v>
      </c>
      <c r="I413" s="195"/>
      <c r="J413" s="196">
        <f>ROUND(I413*H413,2)</f>
        <v>0</v>
      </c>
      <c r="K413" s="192" t="s">
        <v>157</v>
      </c>
      <c r="L413" s="41"/>
      <c r="M413" s="197" t="s">
        <v>19</v>
      </c>
      <c r="N413" s="198" t="s">
        <v>47</v>
      </c>
      <c r="O413" s="66"/>
      <c r="P413" s="199">
        <f>O413*H413</f>
        <v>0</v>
      </c>
      <c r="Q413" s="199">
        <v>0</v>
      </c>
      <c r="R413" s="199">
        <f>Q413*H413</f>
        <v>0</v>
      </c>
      <c r="S413" s="199">
        <v>0</v>
      </c>
      <c r="T413" s="200">
        <f>S413*H413</f>
        <v>0</v>
      </c>
      <c r="U413" s="36"/>
      <c r="V413" s="36"/>
      <c r="W413" s="36"/>
      <c r="X413" s="36"/>
      <c r="Y413" s="36"/>
      <c r="Z413" s="36"/>
      <c r="AA413" s="36"/>
      <c r="AB413" s="36"/>
      <c r="AC413" s="36"/>
      <c r="AD413" s="36"/>
      <c r="AE413" s="36"/>
      <c r="AR413" s="201" t="s">
        <v>149</v>
      </c>
      <c r="AT413" s="201" t="s">
        <v>145</v>
      </c>
      <c r="AU413" s="201" t="s">
        <v>86</v>
      </c>
      <c r="AY413" s="19" t="s">
        <v>143</v>
      </c>
      <c r="BE413" s="202">
        <f>IF(N413="základní",J413,0)</f>
        <v>0</v>
      </c>
      <c r="BF413" s="202">
        <f>IF(N413="snížená",J413,0)</f>
        <v>0</v>
      </c>
      <c r="BG413" s="202">
        <f>IF(N413="zákl. přenesená",J413,0)</f>
        <v>0</v>
      </c>
      <c r="BH413" s="202">
        <f>IF(N413="sníž. přenesená",J413,0)</f>
        <v>0</v>
      </c>
      <c r="BI413" s="202">
        <f>IF(N413="nulová",J413,0)</f>
        <v>0</v>
      </c>
      <c r="BJ413" s="19" t="s">
        <v>84</v>
      </c>
      <c r="BK413" s="202">
        <f>ROUND(I413*H413,2)</f>
        <v>0</v>
      </c>
      <c r="BL413" s="19" t="s">
        <v>149</v>
      </c>
      <c r="BM413" s="201" t="s">
        <v>488</v>
      </c>
    </row>
    <row r="414" spans="1:65" s="2" customFormat="1">
      <c r="A414" s="36"/>
      <c r="B414" s="37"/>
      <c r="C414" s="38"/>
      <c r="D414" s="203" t="s">
        <v>151</v>
      </c>
      <c r="E414" s="38"/>
      <c r="F414" s="204" t="s">
        <v>489</v>
      </c>
      <c r="G414" s="38"/>
      <c r="H414" s="38"/>
      <c r="I414" s="111"/>
      <c r="J414" s="38"/>
      <c r="K414" s="38"/>
      <c r="L414" s="41"/>
      <c r="M414" s="205"/>
      <c r="N414" s="206"/>
      <c r="O414" s="66"/>
      <c r="P414" s="66"/>
      <c r="Q414" s="66"/>
      <c r="R414" s="66"/>
      <c r="S414" s="66"/>
      <c r="T414" s="67"/>
      <c r="U414" s="36"/>
      <c r="V414" s="36"/>
      <c r="W414" s="36"/>
      <c r="X414" s="36"/>
      <c r="Y414" s="36"/>
      <c r="Z414" s="36"/>
      <c r="AA414" s="36"/>
      <c r="AB414" s="36"/>
      <c r="AC414" s="36"/>
      <c r="AD414" s="36"/>
      <c r="AE414" s="36"/>
      <c r="AT414" s="19" t="s">
        <v>151</v>
      </c>
      <c r="AU414" s="19" t="s">
        <v>86</v>
      </c>
    </row>
    <row r="415" spans="1:65" s="2" customFormat="1" ht="87.75">
      <c r="A415" s="36"/>
      <c r="B415" s="37"/>
      <c r="C415" s="38"/>
      <c r="D415" s="203" t="s">
        <v>160</v>
      </c>
      <c r="E415" s="38"/>
      <c r="F415" s="207" t="s">
        <v>478</v>
      </c>
      <c r="G415" s="38"/>
      <c r="H415" s="38"/>
      <c r="I415" s="111"/>
      <c r="J415" s="38"/>
      <c r="K415" s="38"/>
      <c r="L415" s="41"/>
      <c r="M415" s="205"/>
      <c r="N415" s="206"/>
      <c r="O415" s="66"/>
      <c r="P415" s="66"/>
      <c r="Q415" s="66"/>
      <c r="R415" s="66"/>
      <c r="S415" s="66"/>
      <c r="T415" s="67"/>
      <c r="U415" s="36"/>
      <c r="V415" s="36"/>
      <c r="W415" s="36"/>
      <c r="X415" s="36"/>
      <c r="Y415" s="36"/>
      <c r="Z415" s="36"/>
      <c r="AA415" s="36"/>
      <c r="AB415" s="36"/>
      <c r="AC415" s="36"/>
      <c r="AD415" s="36"/>
      <c r="AE415" s="36"/>
      <c r="AT415" s="19" t="s">
        <v>160</v>
      </c>
      <c r="AU415" s="19" t="s">
        <v>86</v>
      </c>
    </row>
    <row r="416" spans="1:65" s="15" customFormat="1">
      <c r="B416" s="230"/>
      <c r="C416" s="231"/>
      <c r="D416" s="203" t="s">
        <v>162</v>
      </c>
      <c r="E416" s="232" t="s">
        <v>19</v>
      </c>
      <c r="F416" s="233" t="s">
        <v>179</v>
      </c>
      <c r="G416" s="231"/>
      <c r="H416" s="232" t="s">
        <v>19</v>
      </c>
      <c r="I416" s="234"/>
      <c r="J416" s="231"/>
      <c r="K416" s="231"/>
      <c r="L416" s="235"/>
      <c r="M416" s="236"/>
      <c r="N416" s="237"/>
      <c r="O416" s="237"/>
      <c r="P416" s="237"/>
      <c r="Q416" s="237"/>
      <c r="R416" s="237"/>
      <c r="S416" s="237"/>
      <c r="T416" s="238"/>
      <c r="AT416" s="239" t="s">
        <v>162</v>
      </c>
      <c r="AU416" s="239" t="s">
        <v>86</v>
      </c>
      <c r="AV416" s="15" t="s">
        <v>84</v>
      </c>
      <c r="AW416" s="15" t="s">
        <v>37</v>
      </c>
      <c r="AX416" s="15" t="s">
        <v>76</v>
      </c>
      <c r="AY416" s="239" t="s">
        <v>143</v>
      </c>
    </row>
    <row r="417" spans="1:65" s="13" customFormat="1">
      <c r="B417" s="208"/>
      <c r="C417" s="209"/>
      <c r="D417" s="203" t="s">
        <v>162</v>
      </c>
      <c r="E417" s="210" t="s">
        <v>19</v>
      </c>
      <c r="F417" s="211" t="s">
        <v>419</v>
      </c>
      <c r="G417" s="209"/>
      <c r="H417" s="212">
        <v>90.5</v>
      </c>
      <c r="I417" s="213"/>
      <c r="J417" s="209"/>
      <c r="K417" s="209"/>
      <c r="L417" s="214"/>
      <c r="M417" s="215"/>
      <c r="N417" s="216"/>
      <c r="O417" s="216"/>
      <c r="P417" s="216"/>
      <c r="Q417" s="216"/>
      <c r="R417" s="216"/>
      <c r="S417" s="216"/>
      <c r="T417" s="217"/>
      <c r="AT417" s="218" t="s">
        <v>162</v>
      </c>
      <c r="AU417" s="218" t="s">
        <v>86</v>
      </c>
      <c r="AV417" s="13" t="s">
        <v>86</v>
      </c>
      <c r="AW417" s="13" t="s">
        <v>37</v>
      </c>
      <c r="AX417" s="13" t="s">
        <v>84</v>
      </c>
      <c r="AY417" s="218" t="s">
        <v>143</v>
      </c>
    </row>
    <row r="418" spans="1:65" s="2" customFormat="1" ht="16.5" customHeight="1">
      <c r="A418" s="36"/>
      <c r="B418" s="37"/>
      <c r="C418" s="190" t="s">
        <v>490</v>
      </c>
      <c r="D418" s="190" t="s">
        <v>145</v>
      </c>
      <c r="E418" s="191" t="s">
        <v>491</v>
      </c>
      <c r="F418" s="192" t="s">
        <v>492</v>
      </c>
      <c r="G418" s="193" t="s">
        <v>110</v>
      </c>
      <c r="H418" s="194">
        <v>16.3</v>
      </c>
      <c r="I418" s="195"/>
      <c r="J418" s="196">
        <f>ROUND(I418*H418,2)</f>
        <v>0</v>
      </c>
      <c r="K418" s="192" t="s">
        <v>157</v>
      </c>
      <c r="L418" s="41"/>
      <c r="M418" s="197" t="s">
        <v>19</v>
      </c>
      <c r="N418" s="198" t="s">
        <v>47</v>
      </c>
      <c r="O418" s="66"/>
      <c r="P418" s="199">
        <f>O418*H418</f>
        <v>0</v>
      </c>
      <c r="Q418" s="199">
        <v>0</v>
      </c>
      <c r="R418" s="199">
        <f>Q418*H418</f>
        <v>0</v>
      </c>
      <c r="S418" s="199">
        <v>0</v>
      </c>
      <c r="T418" s="200">
        <f>S418*H418</f>
        <v>0</v>
      </c>
      <c r="U418" s="36"/>
      <c r="V418" s="36"/>
      <c r="W418" s="36"/>
      <c r="X418" s="36"/>
      <c r="Y418" s="36"/>
      <c r="Z418" s="36"/>
      <c r="AA418" s="36"/>
      <c r="AB418" s="36"/>
      <c r="AC418" s="36"/>
      <c r="AD418" s="36"/>
      <c r="AE418" s="36"/>
      <c r="AR418" s="201" t="s">
        <v>149</v>
      </c>
      <c r="AT418" s="201" t="s">
        <v>145</v>
      </c>
      <c r="AU418" s="201" t="s">
        <v>86</v>
      </c>
      <c r="AY418" s="19" t="s">
        <v>143</v>
      </c>
      <c r="BE418" s="202">
        <f>IF(N418="základní",J418,0)</f>
        <v>0</v>
      </c>
      <c r="BF418" s="202">
        <f>IF(N418="snížená",J418,0)</f>
        <v>0</v>
      </c>
      <c r="BG418" s="202">
        <f>IF(N418="zákl. přenesená",J418,0)</f>
        <v>0</v>
      </c>
      <c r="BH418" s="202">
        <f>IF(N418="sníž. přenesená",J418,0)</f>
        <v>0</v>
      </c>
      <c r="BI418" s="202">
        <f>IF(N418="nulová",J418,0)</f>
        <v>0</v>
      </c>
      <c r="BJ418" s="19" t="s">
        <v>84</v>
      </c>
      <c r="BK418" s="202">
        <f>ROUND(I418*H418,2)</f>
        <v>0</v>
      </c>
      <c r="BL418" s="19" t="s">
        <v>149</v>
      </c>
      <c r="BM418" s="201" t="s">
        <v>493</v>
      </c>
    </row>
    <row r="419" spans="1:65" s="2" customFormat="1">
      <c r="A419" s="36"/>
      <c r="B419" s="37"/>
      <c r="C419" s="38"/>
      <c r="D419" s="203" t="s">
        <v>151</v>
      </c>
      <c r="E419" s="38"/>
      <c r="F419" s="204" t="s">
        <v>494</v>
      </c>
      <c r="G419" s="38"/>
      <c r="H419" s="38"/>
      <c r="I419" s="111"/>
      <c r="J419" s="38"/>
      <c r="K419" s="38"/>
      <c r="L419" s="41"/>
      <c r="M419" s="205"/>
      <c r="N419" s="206"/>
      <c r="O419" s="66"/>
      <c r="P419" s="66"/>
      <c r="Q419" s="66"/>
      <c r="R419" s="66"/>
      <c r="S419" s="66"/>
      <c r="T419" s="67"/>
      <c r="U419" s="36"/>
      <c r="V419" s="36"/>
      <c r="W419" s="36"/>
      <c r="X419" s="36"/>
      <c r="Y419" s="36"/>
      <c r="Z419" s="36"/>
      <c r="AA419" s="36"/>
      <c r="AB419" s="36"/>
      <c r="AC419" s="36"/>
      <c r="AD419" s="36"/>
      <c r="AE419" s="36"/>
      <c r="AT419" s="19" t="s">
        <v>151</v>
      </c>
      <c r="AU419" s="19" t="s">
        <v>86</v>
      </c>
    </row>
    <row r="420" spans="1:65" s="2" customFormat="1" ht="87.75">
      <c r="A420" s="36"/>
      <c r="B420" s="37"/>
      <c r="C420" s="38"/>
      <c r="D420" s="203" t="s">
        <v>160</v>
      </c>
      <c r="E420" s="38"/>
      <c r="F420" s="207" t="s">
        <v>478</v>
      </c>
      <c r="G420" s="38"/>
      <c r="H420" s="38"/>
      <c r="I420" s="111"/>
      <c r="J420" s="38"/>
      <c r="K420" s="38"/>
      <c r="L420" s="41"/>
      <c r="M420" s="205"/>
      <c r="N420" s="206"/>
      <c r="O420" s="66"/>
      <c r="P420" s="66"/>
      <c r="Q420" s="66"/>
      <c r="R420" s="66"/>
      <c r="S420" s="66"/>
      <c r="T420" s="67"/>
      <c r="U420" s="36"/>
      <c r="V420" s="36"/>
      <c r="W420" s="36"/>
      <c r="X420" s="36"/>
      <c r="Y420" s="36"/>
      <c r="Z420" s="36"/>
      <c r="AA420" s="36"/>
      <c r="AB420" s="36"/>
      <c r="AC420" s="36"/>
      <c r="AD420" s="36"/>
      <c r="AE420" s="36"/>
      <c r="AT420" s="19" t="s">
        <v>160</v>
      </c>
      <c r="AU420" s="19" t="s">
        <v>86</v>
      </c>
    </row>
    <row r="421" spans="1:65" s="15" customFormat="1">
      <c r="B421" s="230"/>
      <c r="C421" s="231"/>
      <c r="D421" s="203" t="s">
        <v>162</v>
      </c>
      <c r="E421" s="232" t="s">
        <v>19</v>
      </c>
      <c r="F421" s="233" t="s">
        <v>179</v>
      </c>
      <c r="G421" s="231"/>
      <c r="H421" s="232" t="s">
        <v>19</v>
      </c>
      <c r="I421" s="234"/>
      <c r="J421" s="231"/>
      <c r="K421" s="231"/>
      <c r="L421" s="235"/>
      <c r="M421" s="236"/>
      <c r="N421" s="237"/>
      <c r="O421" s="237"/>
      <c r="P421" s="237"/>
      <c r="Q421" s="237"/>
      <c r="R421" s="237"/>
      <c r="S421" s="237"/>
      <c r="T421" s="238"/>
      <c r="AT421" s="239" t="s">
        <v>162</v>
      </c>
      <c r="AU421" s="239" t="s">
        <v>86</v>
      </c>
      <c r="AV421" s="15" t="s">
        <v>84</v>
      </c>
      <c r="AW421" s="15" t="s">
        <v>37</v>
      </c>
      <c r="AX421" s="15" t="s">
        <v>76</v>
      </c>
      <c r="AY421" s="239" t="s">
        <v>143</v>
      </c>
    </row>
    <row r="422" spans="1:65" s="13" customFormat="1">
      <c r="B422" s="208"/>
      <c r="C422" s="209"/>
      <c r="D422" s="203" t="s">
        <v>162</v>
      </c>
      <c r="E422" s="210" t="s">
        <v>19</v>
      </c>
      <c r="F422" s="211" t="s">
        <v>425</v>
      </c>
      <c r="G422" s="209"/>
      <c r="H422" s="212">
        <v>8.8000000000000007</v>
      </c>
      <c r="I422" s="213"/>
      <c r="J422" s="209"/>
      <c r="K422" s="209"/>
      <c r="L422" s="214"/>
      <c r="M422" s="215"/>
      <c r="N422" s="216"/>
      <c r="O422" s="216"/>
      <c r="P422" s="216"/>
      <c r="Q422" s="216"/>
      <c r="R422" s="216"/>
      <c r="S422" s="216"/>
      <c r="T422" s="217"/>
      <c r="AT422" s="218" t="s">
        <v>162</v>
      </c>
      <c r="AU422" s="218" t="s">
        <v>86</v>
      </c>
      <c r="AV422" s="13" t="s">
        <v>86</v>
      </c>
      <c r="AW422" s="13" t="s">
        <v>37</v>
      </c>
      <c r="AX422" s="13" t="s">
        <v>76</v>
      </c>
      <c r="AY422" s="218" t="s">
        <v>143</v>
      </c>
    </row>
    <row r="423" spans="1:65" s="13" customFormat="1">
      <c r="B423" s="208"/>
      <c r="C423" s="209"/>
      <c r="D423" s="203" t="s">
        <v>162</v>
      </c>
      <c r="E423" s="210" t="s">
        <v>19</v>
      </c>
      <c r="F423" s="211" t="s">
        <v>426</v>
      </c>
      <c r="G423" s="209"/>
      <c r="H423" s="212">
        <v>7.5</v>
      </c>
      <c r="I423" s="213"/>
      <c r="J423" s="209"/>
      <c r="K423" s="209"/>
      <c r="L423" s="214"/>
      <c r="M423" s="215"/>
      <c r="N423" s="216"/>
      <c r="O423" s="216"/>
      <c r="P423" s="216"/>
      <c r="Q423" s="216"/>
      <c r="R423" s="216"/>
      <c r="S423" s="216"/>
      <c r="T423" s="217"/>
      <c r="AT423" s="218" t="s">
        <v>162</v>
      </c>
      <c r="AU423" s="218" t="s">
        <v>86</v>
      </c>
      <c r="AV423" s="13" t="s">
        <v>86</v>
      </c>
      <c r="AW423" s="13" t="s">
        <v>37</v>
      </c>
      <c r="AX423" s="13" t="s">
        <v>76</v>
      </c>
      <c r="AY423" s="218" t="s">
        <v>143</v>
      </c>
    </row>
    <row r="424" spans="1:65" s="14" customFormat="1">
      <c r="B424" s="219"/>
      <c r="C424" s="220"/>
      <c r="D424" s="203" t="s">
        <v>162</v>
      </c>
      <c r="E424" s="221" t="s">
        <v>19</v>
      </c>
      <c r="F424" s="222" t="s">
        <v>172</v>
      </c>
      <c r="G424" s="220"/>
      <c r="H424" s="223">
        <v>16.3</v>
      </c>
      <c r="I424" s="224"/>
      <c r="J424" s="220"/>
      <c r="K424" s="220"/>
      <c r="L424" s="225"/>
      <c r="M424" s="226"/>
      <c r="N424" s="227"/>
      <c r="O424" s="227"/>
      <c r="P424" s="227"/>
      <c r="Q424" s="227"/>
      <c r="R424" s="227"/>
      <c r="S424" s="227"/>
      <c r="T424" s="228"/>
      <c r="AT424" s="229" t="s">
        <v>162</v>
      </c>
      <c r="AU424" s="229" t="s">
        <v>86</v>
      </c>
      <c r="AV424" s="14" t="s">
        <v>149</v>
      </c>
      <c r="AW424" s="14" t="s">
        <v>37</v>
      </c>
      <c r="AX424" s="14" t="s">
        <v>84</v>
      </c>
      <c r="AY424" s="229" t="s">
        <v>143</v>
      </c>
    </row>
    <row r="425" spans="1:65" s="2" customFormat="1" ht="16.5" customHeight="1">
      <c r="A425" s="36"/>
      <c r="B425" s="37"/>
      <c r="C425" s="190" t="s">
        <v>495</v>
      </c>
      <c r="D425" s="190" t="s">
        <v>145</v>
      </c>
      <c r="E425" s="191" t="s">
        <v>496</v>
      </c>
      <c r="F425" s="192" t="s">
        <v>497</v>
      </c>
      <c r="G425" s="193" t="s">
        <v>110</v>
      </c>
      <c r="H425" s="194">
        <v>4.5999999999999996</v>
      </c>
      <c r="I425" s="195"/>
      <c r="J425" s="196">
        <f>ROUND(I425*H425,2)</f>
        <v>0</v>
      </c>
      <c r="K425" s="192" t="s">
        <v>157</v>
      </c>
      <c r="L425" s="41"/>
      <c r="M425" s="197" t="s">
        <v>19</v>
      </c>
      <c r="N425" s="198" t="s">
        <v>47</v>
      </c>
      <c r="O425" s="66"/>
      <c r="P425" s="199">
        <f>O425*H425</f>
        <v>0</v>
      </c>
      <c r="Q425" s="199">
        <v>0</v>
      </c>
      <c r="R425" s="199">
        <f>Q425*H425</f>
        <v>0</v>
      </c>
      <c r="S425" s="199">
        <v>0</v>
      </c>
      <c r="T425" s="200">
        <f>S425*H425</f>
        <v>0</v>
      </c>
      <c r="U425" s="36"/>
      <c r="V425" s="36"/>
      <c r="W425" s="36"/>
      <c r="X425" s="36"/>
      <c r="Y425" s="36"/>
      <c r="Z425" s="36"/>
      <c r="AA425" s="36"/>
      <c r="AB425" s="36"/>
      <c r="AC425" s="36"/>
      <c r="AD425" s="36"/>
      <c r="AE425" s="36"/>
      <c r="AR425" s="201" t="s">
        <v>149</v>
      </c>
      <c r="AT425" s="201" t="s">
        <v>145</v>
      </c>
      <c r="AU425" s="201" t="s">
        <v>86</v>
      </c>
      <c r="AY425" s="19" t="s">
        <v>143</v>
      </c>
      <c r="BE425" s="202">
        <f>IF(N425="základní",J425,0)</f>
        <v>0</v>
      </c>
      <c r="BF425" s="202">
        <f>IF(N425="snížená",J425,0)</f>
        <v>0</v>
      </c>
      <c r="BG425" s="202">
        <f>IF(N425="zákl. přenesená",J425,0)</f>
        <v>0</v>
      </c>
      <c r="BH425" s="202">
        <f>IF(N425="sníž. přenesená",J425,0)</f>
        <v>0</v>
      </c>
      <c r="BI425" s="202">
        <f>IF(N425="nulová",J425,0)</f>
        <v>0</v>
      </c>
      <c r="BJ425" s="19" t="s">
        <v>84</v>
      </c>
      <c r="BK425" s="202">
        <f>ROUND(I425*H425,2)</f>
        <v>0</v>
      </c>
      <c r="BL425" s="19" t="s">
        <v>149</v>
      </c>
      <c r="BM425" s="201" t="s">
        <v>498</v>
      </c>
    </row>
    <row r="426" spans="1:65" s="2" customFormat="1">
      <c r="A426" s="36"/>
      <c r="B426" s="37"/>
      <c r="C426" s="38"/>
      <c r="D426" s="203" t="s">
        <v>151</v>
      </c>
      <c r="E426" s="38"/>
      <c r="F426" s="204" t="s">
        <v>499</v>
      </c>
      <c r="G426" s="38"/>
      <c r="H426" s="38"/>
      <c r="I426" s="111"/>
      <c r="J426" s="38"/>
      <c r="K426" s="38"/>
      <c r="L426" s="41"/>
      <c r="M426" s="205"/>
      <c r="N426" s="206"/>
      <c r="O426" s="66"/>
      <c r="P426" s="66"/>
      <c r="Q426" s="66"/>
      <c r="R426" s="66"/>
      <c r="S426" s="66"/>
      <c r="T426" s="67"/>
      <c r="U426" s="36"/>
      <c r="V426" s="36"/>
      <c r="W426" s="36"/>
      <c r="X426" s="36"/>
      <c r="Y426" s="36"/>
      <c r="Z426" s="36"/>
      <c r="AA426" s="36"/>
      <c r="AB426" s="36"/>
      <c r="AC426" s="36"/>
      <c r="AD426" s="36"/>
      <c r="AE426" s="36"/>
      <c r="AT426" s="19" t="s">
        <v>151</v>
      </c>
      <c r="AU426" s="19" t="s">
        <v>86</v>
      </c>
    </row>
    <row r="427" spans="1:65" s="2" customFormat="1" ht="87.75">
      <c r="A427" s="36"/>
      <c r="B427" s="37"/>
      <c r="C427" s="38"/>
      <c r="D427" s="203" t="s">
        <v>160</v>
      </c>
      <c r="E427" s="38"/>
      <c r="F427" s="207" t="s">
        <v>478</v>
      </c>
      <c r="G427" s="38"/>
      <c r="H427" s="38"/>
      <c r="I427" s="111"/>
      <c r="J427" s="38"/>
      <c r="K427" s="38"/>
      <c r="L427" s="41"/>
      <c r="M427" s="205"/>
      <c r="N427" s="206"/>
      <c r="O427" s="66"/>
      <c r="P427" s="66"/>
      <c r="Q427" s="66"/>
      <c r="R427" s="66"/>
      <c r="S427" s="66"/>
      <c r="T427" s="67"/>
      <c r="U427" s="36"/>
      <c r="V427" s="36"/>
      <c r="W427" s="36"/>
      <c r="X427" s="36"/>
      <c r="Y427" s="36"/>
      <c r="Z427" s="36"/>
      <c r="AA427" s="36"/>
      <c r="AB427" s="36"/>
      <c r="AC427" s="36"/>
      <c r="AD427" s="36"/>
      <c r="AE427" s="36"/>
      <c r="AT427" s="19" t="s">
        <v>160</v>
      </c>
      <c r="AU427" s="19" t="s">
        <v>86</v>
      </c>
    </row>
    <row r="428" spans="1:65" s="15" customFormat="1">
      <c r="B428" s="230"/>
      <c r="C428" s="231"/>
      <c r="D428" s="203" t="s">
        <v>162</v>
      </c>
      <c r="E428" s="232" t="s">
        <v>19</v>
      </c>
      <c r="F428" s="233" t="s">
        <v>179</v>
      </c>
      <c r="G428" s="231"/>
      <c r="H428" s="232" t="s">
        <v>19</v>
      </c>
      <c r="I428" s="234"/>
      <c r="J428" s="231"/>
      <c r="K428" s="231"/>
      <c r="L428" s="235"/>
      <c r="M428" s="236"/>
      <c r="N428" s="237"/>
      <c r="O428" s="237"/>
      <c r="P428" s="237"/>
      <c r="Q428" s="237"/>
      <c r="R428" s="237"/>
      <c r="S428" s="237"/>
      <c r="T428" s="238"/>
      <c r="AT428" s="239" t="s">
        <v>162</v>
      </c>
      <c r="AU428" s="239" t="s">
        <v>86</v>
      </c>
      <c r="AV428" s="15" t="s">
        <v>84</v>
      </c>
      <c r="AW428" s="15" t="s">
        <v>37</v>
      </c>
      <c r="AX428" s="15" t="s">
        <v>76</v>
      </c>
      <c r="AY428" s="239" t="s">
        <v>143</v>
      </c>
    </row>
    <row r="429" spans="1:65" s="13" customFormat="1">
      <c r="B429" s="208"/>
      <c r="C429" s="209"/>
      <c r="D429" s="203" t="s">
        <v>162</v>
      </c>
      <c r="E429" s="210" t="s">
        <v>19</v>
      </c>
      <c r="F429" s="211" t="s">
        <v>432</v>
      </c>
      <c r="G429" s="209"/>
      <c r="H429" s="212">
        <v>4.5999999999999996</v>
      </c>
      <c r="I429" s="213"/>
      <c r="J429" s="209"/>
      <c r="K429" s="209"/>
      <c r="L429" s="214"/>
      <c r="M429" s="215"/>
      <c r="N429" s="216"/>
      <c r="O429" s="216"/>
      <c r="P429" s="216"/>
      <c r="Q429" s="216"/>
      <c r="R429" s="216"/>
      <c r="S429" s="216"/>
      <c r="T429" s="217"/>
      <c r="AT429" s="218" t="s">
        <v>162</v>
      </c>
      <c r="AU429" s="218" t="s">
        <v>86</v>
      </c>
      <c r="AV429" s="13" t="s">
        <v>86</v>
      </c>
      <c r="AW429" s="13" t="s">
        <v>37</v>
      </c>
      <c r="AX429" s="13" t="s">
        <v>76</v>
      </c>
      <c r="AY429" s="218" t="s">
        <v>143</v>
      </c>
    </row>
    <row r="430" spans="1:65" s="14" customFormat="1">
      <c r="B430" s="219"/>
      <c r="C430" s="220"/>
      <c r="D430" s="203" t="s">
        <v>162</v>
      </c>
      <c r="E430" s="221" t="s">
        <v>19</v>
      </c>
      <c r="F430" s="222" t="s">
        <v>172</v>
      </c>
      <c r="G430" s="220"/>
      <c r="H430" s="223">
        <v>4.5999999999999996</v>
      </c>
      <c r="I430" s="224"/>
      <c r="J430" s="220"/>
      <c r="K430" s="220"/>
      <c r="L430" s="225"/>
      <c r="M430" s="226"/>
      <c r="N430" s="227"/>
      <c r="O430" s="227"/>
      <c r="P430" s="227"/>
      <c r="Q430" s="227"/>
      <c r="R430" s="227"/>
      <c r="S430" s="227"/>
      <c r="T430" s="228"/>
      <c r="AT430" s="229" t="s">
        <v>162</v>
      </c>
      <c r="AU430" s="229" t="s">
        <v>86</v>
      </c>
      <c r="AV430" s="14" t="s">
        <v>149</v>
      </c>
      <c r="AW430" s="14" t="s">
        <v>37</v>
      </c>
      <c r="AX430" s="14" t="s">
        <v>84</v>
      </c>
      <c r="AY430" s="229" t="s">
        <v>143</v>
      </c>
    </row>
    <row r="431" spans="1:65" s="2" customFormat="1" ht="16.5" customHeight="1">
      <c r="A431" s="36"/>
      <c r="B431" s="37"/>
      <c r="C431" s="190" t="s">
        <v>500</v>
      </c>
      <c r="D431" s="190" t="s">
        <v>145</v>
      </c>
      <c r="E431" s="191" t="s">
        <v>501</v>
      </c>
      <c r="F431" s="192" t="s">
        <v>502</v>
      </c>
      <c r="G431" s="193" t="s">
        <v>355</v>
      </c>
      <c r="H431" s="194">
        <v>3</v>
      </c>
      <c r="I431" s="195"/>
      <c r="J431" s="196">
        <f>ROUND(I431*H431,2)</f>
        <v>0</v>
      </c>
      <c r="K431" s="192" t="s">
        <v>157</v>
      </c>
      <c r="L431" s="41"/>
      <c r="M431" s="197" t="s">
        <v>19</v>
      </c>
      <c r="N431" s="198" t="s">
        <v>47</v>
      </c>
      <c r="O431" s="66"/>
      <c r="P431" s="199">
        <f>O431*H431</f>
        <v>0</v>
      </c>
      <c r="Q431" s="199">
        <v>0.47166000000000002</v>
      </c>
      <c r="R431" s="199">
        <f>Q431*H431</f>
        <v>1.4149800000000001</v>
      </c>
      <c r="S431" s="199">
        <v>0</v>
      </c>
      <c r="T431" s="200">
        <f>S431*H431</f>
        <v>0</v>
      </c>
      <c r="U431" s="36"/>
      <c r="V431" s="36"/>
      <c r="W431" s="36"/>
      <c r="X431" s="36"/>
      <c r="Y431" s="36"/>
      <c r="Z431" s="36"/>
      <c r="AA431" s="36"/>
      <c r="AB431" s="36"/>
      <c r="AC431" s="36"/>
      <c r="AD431" s="36"/>
      <c r="AE431" s="36"/>
      <c r="AR431" s="201" t="s">
        <v>149</v>
      </c>
      <c r="AT431" s="201" t="s">
        <v>145</v>
      </c>
      <c r="AU431" s="201" t="s">
        <v>86</v>
      </c>
      <c r="AY431" s="19" t="s">
        <v>143</v>
      </c>
      <c r="BE431" s="202">
        <f>IF(N431="základní",J431,0)</f>
        <v>0</v>
      </c>
      <c r="BF431" s="202">
        <f>IF(N431="snížená",J431,0)</f>
        <v>0</v>
      </c>
      <c r="BG431" s="202">
        <f>IF(N431="zákl. přenesená",J431,0)</f>
        <v>0</v>
      </c>
      <c r="BH431" s="202">
        <f>IF(N431="sníž. přenesená",J431,0)</f>
        <v>0</v>
      </c>
      <c r="BI431" s="202">
        <f>IF(N431="nulová",J431,0)</f>
        <v>0</v>
      </c>
      <c r="BJ431" s="19" t="s">
        <v>84</v>
      </c>
      <c r="BK431" s="202">
        <f>ROUND(I431*H431,2)</f>
        <v>0</v>
      </c>
      <c r="BL431" s="19" t="s">
        <v>149</v>
      </c>
      <c r="BM431" s="201" t="s">
        <v>503</v>
      </c>
    </row>
    <row r="432" spans="1:65" s="2" customFormat="1">
      <c r="A432" s="36"/>
      <c r="B432" s="37"/>
      <c r="C432" s="38"/>
      <c r="D432" s="203" t="s">
        <v>151</v>
      </c>
      <c r="E432" s="38"/>
      <c r="F432" s="204" t="s">
        <v>504</v>
      </c>
      <c r="G432" s="38"/>
      <c r="H432" s="38"/>
      <c r="I432" s="111"/>
      <c r="J432" s="38"/>
      <c r="K432" s="38"/>
      <c r="L432" s="41"/>
      <c r="M432" s="205"/>
      <c r="N432" s="206"/>
      <c r="O432" s="66"/>
      <c r="P432" s="66"/>
      <c r="Q432" s="66"/>
      <c r="R432" s="66"/>
      <c r="S432" s="66"/>
      <c r="T432" s="67"/>
      <c r="U432" s="36"/>
      <c r="V432" s="36"/>
      <c r="W432" s="36"/>
      <c r="X432" s="36"/>
      <c r="Y432" s="36"/>
      <c r="Z432" s="36"/>
      <c r="AA432" s="36"/>
      <c r="AB432" s="36"/>
      <c r="AC432" s="36"/>
      <c r="AD432" s="36"/>
      <c r="AE432" s="36"/>
      <c r="AT432" s="19" t="s">
        <v>151</v>
      </c>
      <c r="AU432" s="19" t="s">
        <v>86</v>
      </c>
    </row>
    <row r="433" spans="1:65" s="2" customFormat="1" ht="87.75">
      <c r="A433" s="36"/>
      <c r="B433" s="37"/>
      <c r="C433" s="38"/>
      <c r="D433" s="203" t="s">
        <v>160</v>
      </c>
      <c r="E433" s="38"/>
      <c r="F433" s="207" t="s">
        <v>478</v>
      </c>
      <c r="G433" s="38"/>
      <c r="H433" s="38"/>
      <c r="I433" s="111"/>
      <c r="J433" s="38"/>
      <c r="K433" s="38"/>
      <c r="L433" s="41"/>
      <c r="M433" s="205"/>
      <c r="N433" s="206"/>
      <c r="O433" s="66"/>
      <c r="P433" s="66"/>
      <c r="Q433" s="66"/>
      <c r="R433" s="66"/>
      <c r="S433" s="66"/>
      <c r="T433" s="67"/>
      <c r="U433" s="36"/>
      <c r="V433" s="36"/>
      <c r="W433" s="36"/>
      <c r="X433" s="36"/>
      <c r="Y433" s="36"/>
      <c r="Z433" s="36"/>
      <c r="AA433" s="36"/>
      <c r="AB433" s="36"/>
      <c r="AC433" s="36"/>
      <c r="AD433" s="36"/>
      <c r="AE433" s="36"/>
      <c r="AT433" s="19" t="s">
        <v>160</v>
      </c>
      <c r="AU433" s="19" t="s">
        <v>86</v>
      </c>
    </row>
    <row r="434" spans="1:65" s="13" customFormat="1">
      <c r="B434" s="208"/>
      <c r="C434" s="209"/>
      <c r="D434" s="203" t="s">
        <v>162</v>
      </c>
      <c r="E434" s="210" t="s">
        <v>19</v>
      </c>
      <c r="F434" s="211" t="s">
        <v>505</v>
      </c>
      <c r="G434" s="209"/>
      <c r="H434" s="212">
        <v>3</v>
      </c>
      <c r="I434" s="213"/>
      <c r="J434" s="209"/>
      <c r="K434" s="209"/>
      <c r="L434" s="214"/>
      <c r="M434" s="215"/>
      <c r="N434" s="216"/>
      <c r="O434" s="216"/>
      <c r="P434" s="216"/>
      <c r="Q434" s="216"/>
      <c r="R434" s="216"/>
      <c r="S434" s="216"/>
      <c r="T434" s="217"/>
      <c r="AT434" s="218" t="s">
        <v>162</v>
      </c>
      <c r="AU434" s="218" t="s">
        <v>86</v>
      </c>
      <c r="AV434" s="13" t="s">
        <v>86</v>
      </c>
      <c r="AW434" s="13" t="s">
        <v>37</v>
      </c>
      <c r="AX434" s="13" t="s">
        <v>84</v>
      </c>
      <c r="AY434" s="218" t="s">
        <v>143</v>
      </c>
    </row>
    <row r="435" spans="1:65" s="2" customFormat="1" ht="16.5" customHeight="1">
      <c r="A435" s="36"/>
      <c r="B435" s="37"/>
      <c r="C435" s="190" t="s">
        <v>506</v>
      </c>
      <c r="D435" s="190" t="s">
        <v>145</v>
      </c>
      <c r="E435" s="191" t="s">
        <v>507</v>
      </c>
      <c r="F435" s="192" t="s">
        <v>508</v>
      </c>
      <c r="G435" s="193" t="s">
        <v>355</v>
      </c>
      <c r="H435" s="194">
        <v>6</v>
      </c>
      <c r="I435" s="195"/>
      <c r="J435" s="196">
        <f>ROUND(I435*H435,2)</f>
        <v>0</v>
      </c>
      <c r="K435" s="192" t="s">
        <v>157</v>
      </c>
      <c r="L435" s="41"/>
      <c r="M435" s="197" t="s">
        <v>19</v>
      </c>
      <c r="N435" s="198" t="s">
        <v>47</v>
      </c>
      <c r="O435" s="66"/>
      <c r="P435" s="199">
        <f>O435*H435</f>
        <v>0</v>
      </c>
      <c r="Q435" s="199">
        <v>3.5729999999999998E-2</v>
      </c>
      <c r="R435" s="199">
        <f>Q435*H435</f>
        <v>0.21437999999999999</v>
      </c>
      <c r="S435" s="199">
        <v>0</v>
      </c>
      <c r="T435" s="200">
        <f>S435*H435</f>
        <v>0</v>
      </c>
      <c r="U435" s="36"/>
      <c r="V435" s="36"/>
      <c r="W435" s="36"/>
      <c r="X435" s="36"/>
      <c r="Y435" s="36"/>
      <c r="Z435" s="36"/>
      <c r="AA435" s="36"/>
      <c r="AB435" s="36"/>
      <c r="AC435" s="36"/>
      <c r="AD435" s="36"/>
      <c r="AE435" s="36"/>
      <c r="AR435" s="201" t="s">
        <v>149</v>
      </c>
      <c r="AT435" s="201" t="s">
        <v>145</v>
      </c>
      <c r="AU435" s="201" t="s">
        <v>86</v>
      </c>
      <c r="AY435" s="19" t="s">
        <v>143</v>
      </c>
      <c r="BE435" s="202">
        <f>IF(N435="základní",J435,0)</f>
        <v>0</v>
      </c>
      <c r="BF435" s="202">
        <f>IF(N435="snížená",J435,0)</f>
        <v>0</v>
      </c>
      <c r="BG435" s="202">
        <f>IF(N435="zákl. přenesená",J435,0)</f>
        <v>0</v>
      </c>
      <c r="BH435" s="202">
        <f>IF(N435="sníž. přenesená",J435,0)</f>
        <v>0</v>
      </c>
      <c r="BI435" s="202">
        <f>IF(N435="nulová",J435,0)</f>
        <v>0</v>
      </c>
      <c r="BJ435" s="19" t="s">
        <v>84</v>
      </c>
      <c r="BK435" s="202">
        <f>ROUND(I435*H435,2)</f>
        <v>0</v>
      </c>
      <c r="BL435" s="19" t="s">
        <v>149</v>
      </c>
      <c r="BM435" s="201" t="s">
        <v>509</v>
      </c>
    </row>
    <row r="436" spans="1:65" s="2" customFormat="1">
      <c r="A436" s="36"/>
      <c r="B436" s="37"/>
      <c r="C436" s="38"/>
      <c r="D436" s="203" t="s">
        <v>151</v>
      </c>
      <c r="E436" s="38"/>
      <c r="F436" s="204" t="s">
        <v>510</v>
      </c>
      <c r="G436" s="38"/>
      <c r="H436" s="38"/>
      <c r="I436" s="111"/>
      <c r="J436" s="38"/>
      <c r="K436" s="38"/>
      <c r="L436" s="41"/>
      <c r="M436" s="205"/>
      <c r="N436" s="206"/>
      <c r="O436" s="66"/>
      <c r="P436" s="66"/>
      <c r="Q436" s="66"/>
      <c r="R436" s="66"/>
      <c r="S436" s="66"/>
      <c r="T436" s="67"/>
      <c r="U436" s="36"/>
      <c r="V436" s="36"/>
      <c r="W436" s="36"/>
      <c r="X436" s="36"/>
      <c r="Y436" s="36"/>
      <c r="Z436" s="36"/>
      <c r="AA436" s="36"/>
      <c r="AB436" s="36"/>
      <c r="AC436" s="36"/>
      <c r="AD436" s="36"/>
      <c r="AE436" s="36"/>
      <c r="AT436" s="19" t="s">
        <v>151</v>
      </c>
      <c r="AU436" s="19" t="s">
        <v>86</v>
      </c>
    </row>
    <row r="437" spans="1:65" s="2" customFormat="1" ht="97.5">
      <c r="A437" s="36"/>
      <c r="B437" s="37"/>
      <c r="C437" s="38"/>
      <c r="D437" s="203" t="s">
        <v>160</v>
      </c>
      <c r="E437" s="38"/>
      <c r="F437" s="207" t="s">
        <v>511</v>
      </c>
      <c r="G437" s="38"/>
      <c r="H437" s="38"/>
      <c r="I437" s="111"/>
      <c r="J437" s="38"/>
      <c r="K437" s="38"/>
      <c r="L437" s="41"/>
      <c r="M437" s="205"/>
      <c r="N437" s="206"/>
      <c r="O437" s="66"/>
      <c r="P437" s="66"/>
      <c r="Q437" s="66"/>
      <c r="R437" s="66"/>
      <c r="S437" s="66"/>
      <c r="T437" s="67"/>
      <c r="U437" s="36"/>
      <c r="V437" s="36"/>
      <c r="W437" s="36"/>
      <c r="X437" s="36"/>
      <c r="Y437" s="36"/>
      <c r="Z437" s="36"/>
      <c r="AA437" s="36"/>
      <c r="AB437" s="36"/>
      <c r="AC437" s="36"/>
      <c r="AD437" s="36"/>
      <c r="AE437" s="36"/>
      <c r="AT437" s="19" t="s">
        <v>160</v>
      </c>
      <c r="AU437" s="19" t="s">
        <v>86</v>
      </c>
    </row>
    <row r="438" spans="1:65" s="15" customFormat="1">
      <c r="B438" s="230"/>
      <c r="C438" s="231"/>
      <c r="D438" s="203" t="s">
        <v>162</v>
      </c>
      <c r="E438" s="232" t="s">
        <v>19</v>
      </c>
      <c r="F438" s="233" t="s">
        <v>359</v>
      </c>
      <c r="G438" s="231"/>
      <c r="H438" s="232" t="s">
        <v>19</v>
      </c>
      <c r="I438" s="234"/>
      <c r="J438" s="231"/>
      <c r="K438" s="231"/>
      <c r="L438" s="235"/>
      <c r="M438" s="236"/>
      <c r="N438" s="237"/>
      <c r="O438" s="237"/>
      <c r="P438" s="237"/>
      <c r="Q438" s="237"/>
      <c r="R438" s="237"/>
      <c r="S438" s="237"/>
      <c r="T438" s="238"/>
      <c r="AT438" s="239" t="s">
        <v>162</v>
      </c>
      <c r="AU438" s="239" t="s">
        <v>86</v>
      </c>
      <c r="AV438" s="15" t="s">
        <v>84</v>
      </c>
      <c r="AW438" s="15" t="s">
        <v>37</v>
      </c>
      <c r="AX438" s="15" t="s">
        <v>76</v>
      </c>
      <c r="AY438" s="239" t="s">
        <v>143</v>
      </c>
    </row>
    <row r="439" spans="1:65" s="13" customFormat="1">
      <c r="B439" s="208"/>
      <c r="C439" s="209"/>
      <c r="D439" s="203" t="s">
        <v>162</v>
      </c>
      <c r="E439" s="210" t="s">
        <v>19</v>
      </c>
      <c r="F439" s="211" t="s">
        <v>512</v>
      </c>
      <c r="G439" s="209"/>
      <c r="H439" s="212">
        <v>3</v>
      </c>
      <c r="I439" s="213"/>
      <c r="J439" s="209"/>
      <c r="K439" s="209"/>
      <c r="L439" s="214"/>
      <c r="M439" s="215"/>
      <c r="N439" s="216"/>
      <c r="O439" s="216"/>
      <c r="P439" s="216"/>
      <c r="Q439" s="216"/>
      <c r="R439" s="216"/>
      <c r="S439" s="216"/>
      <c r="T439" s="217"/>
      <c r="AT439" s="218" t="s">
        <v>162</v>
      </c>
      <c r="AU439" s="218" t="s">
        <v>86</v>
      </c>
      <c r="AV439" s="13" t="s">
        <v>86</v>
      </c>
      <c r="AW439" s="13" t="s">
        <v>37</v>
      </c>
      <c r="AX439" s="13" t="s">
        <v>76</v>
      </c>
      <c r="AY439" s="218" t="s">
        <v>143</v>
      </c>
    </row>
    <row r="440" spans="1:65" s="13" customFormat="1">
      <c r="B440" s="208"/>
      <c r="C440" s="209"/>
      <c r="D440" s="203" t="s">
        <v>162</v>
      </c>
      <c r="E440" s="210" t="s">
        <v>19</v>
      </c>
      <c r="F440" s="211" t="s">
        <v>361</v>
      </c>
      <c r="G440" s="209"/>
      <c r="H440" s="212">
        <v>2</v>
      </c>
      <c r="I440" s="213"/>
      <c r="J440" s="209"/>
      <c r="K440" s="209"/>
      <c r="L440" s="214"/>
      <c r="M440" s="215"/>
      <c r="N440" s="216"/>
      <c r="O440" s="216"/>
      <c r="P440" s="216"/>
      <c r="Q440" s="216"/>
      <c r="R440" s="216"/>
      <c r="S440" s="216"/>
      <c r="T440" s="217"/>
      <c r="AT440" s="218" t="s">
        <v>162</v>
      </c>
      <c r="AU440" s="218" t="s">
        <v>86</v>
      </c>
      <c r="AV440" s="13" t="s">
        <v>86</v>
      </c>
      <c r="AW440" s="13" t="s">
        <v>37</v>
      </c>
      <c r="AX440" s="13" t="s">
        <v>76</v>
      </c>
      <c r="AY440" s="218" t="s">
        <v>143</v>
      </c>
    </row>
    <row r="441" spans="1:65" s="13" customFormat="1">
      <c r="B441" s="208"/>
      <c r="C441" s="209"/>
      <c r="D441" s="203" t="s">
        <v>162</v>
      </c>
      <c r="E441" s="210" t="s">
        <v>19</v>
      </c>
      <c r="F441" s="211" t="s">
        <v>369</v>
      </c>
      <c r="G441" s="209"/>
      <c r="H441" s="212">
        <v>1</v>
      </c>
      <c r="I441" s="213"/>
      <c r="J441" s="209"/>
      <c r="K441" s="209"/>
      <c r="L441" s="214"/>
      <c r="M441" s="215"/>
      <c r="N441" s="216"/>
      <c r="O441" s="216"/>
      <c r="P441" s="216"/>
      <c r="Q441" s="216"/>
      <c r="R441" s="216"/>
      <c r="S441" s="216"/>
      <c r="T441" s="217"/>
      <c r="AT441" s="218" t="s">
        <v>162</v>
      </c>
      <c r="AU441" s="218" t="s">
        <v>86</v>
      </c>
      <c r="AV441" s="13" t="s">
        <v>86</v>
      </c>
      <c r="AW441" s="13" t="s">
        <v>37</v>
      </c>
      <c r="AX441" s="13" t="s">
        <v>76</v>
      </c>
      <c r="AY441" s="218" t="s">
        <v>143</v>
      </c>
    </row>
    <row r="442" spans="1:65" s="14" customFormat="1">
      <c r="B442" s="219"/>
      <c r="C442" s="220"/>
      <c r="D442" s="203" t="s">
        <v>162</v>
      </c>
      <c r="E442" s="221" t="s">
        <v>19</v>
      </c>
      <c r="F442" s="222" t="s">
        <v>172</v>
      </c>
      <c r="G442" s="220"/>
      <c r="H442" s="223">
        <v>6</v>
      </c>
      <c r="I442" s="224"/>
      <c r="J442" s="220"/>
      <c r="K442" s="220"/>
      <c r="L442" s="225"/>
      <c r="M442" s="226"/>
      <c r="N442" s="227"/>
      <c r="O442" s="227"/>
      <c r="P442" s="227"/>
      <c r="Q442" s="227"/>
      <c r="R442" s="227"/>
      <c r="S442" s="227"/>
      <c r="T442" s="228"/>
      <c r="AT442" s="229" t="s">
        <v>162</v>
      </c>
      <c r="AU442" s="229" t="s">
        <v>86</v>
      </c>
      <c r="AV442" s="14" t="s">
        <v>149</v>
      </c>
      <c r="AW442" s="14" t="s">
        <v>37</v>
      </c>
      <c r="AX442" s="14" t="s">
        <v>84</v>
      </c>
      <c r="AY442" s="229" t="s">
        <v>143</v>
      </c>
    </row>
    <row r="443" spans="1:65" s="2" customFormat="1" ht="16.5" customHeight="1">
      <c r="A443" s="36"/>
      <c r="B443" s="37"/>
      <c r="C443" s="190" t="s">
        <v>513</v>
      </c>
      <c r="D443" s="190" t="s">
        <v>145</v>
      </c>
      <c r="E443" s="191" t="s">
        <v>514</v>
      </c>
      <c r="F443" s="192" t="s">
        <v>515</v>
      </c>
      <c r="G443" s="193" t="s">
        <v>355</v>
      </c>
      <c r="H443" s="194">
        <v>3</v>
      </c>
      <c r="I443" s="195"/>
      <c r="J443" s="196">
        <f>ROUND(I443*H443,2)</f>
        <v>0</v>
      </c>
      <c r="K443" s="192" t="s">
        <v>157</v>
      </c>
      <c r="L443" s="41"/>
      <c r="M443" s="197" t="s">
        <v>19</v>
      </c>
      <c r="N443" s="198" t="s">
        <v>47</v>
      </c>
      <c r="O443" s="66"/>
      <c r="P443" s="199">
        <f>O443*H443</f>
        <v>0</v>
      </c>
      <c r="Q443" s="199">
        <v>2.1167600000000002</v>
      </c>
      <c r="R443" s="199">
        <f>Q443*H443</f>
        <v>6.3502800000000006</v>
      </c>
      <c r="S443" s="199">
        <v>0</v>
      </c>
      <c r="T443" s="200">
        <f>S443*H443</f>
        <v>0</v>
      </c>
      <c r="U443" s="36"/>
      <c r="V443" s="36"/>
      <c r="W443" s="36"/>
      <c r="X443" s="36"/>
      <c r="Y443" s="36"/>
      <c r="Z443" s="36"/>
      <c r="AA443" s="36"/>
      <c r="AB443" s="36"/>
      <c r="AC443" s="36"/>
      <c r="AD443" s="36"/>
      <c r="AE443" s="36"/>
      <c r="AR443" s="201" t="s">
        <v>149</v>
      </c>
      <c r="AT443" s="201" t="s">
        <v>145</v>
      </c>
      <c r="AU443" s="201" t="s">
        <v>86</v>
      </c>
      <c r="AY443" s="19" t="s">
        <v>143</v>
      </c>
      <c r="BE443" s="202">
        <f>IF(N443="základní",J443,0)</f>
        <v>0</v>
      </c>
      <c r="BF443" s="202">
        <f>IF(N443="snížená",J443,0)</f>
        <v>0</v>
      </c>
      <c r="BG443" s="202">
        <f>IF(N443="zákl. přenesená",J443,0)</f>
        <v>0</v>
      </c>
      <c r="BH443" s="202">
        <f>IF(N443="sníž. přenesená",J443,0)</f>
        <v>0</v>
      </c>
      <c r="BI443" s="202">
        <f>IF(N443="nulová",J443,0)</f>
        <v>0</v>
      </c>
      <c r="BJ443" s="19" t="s">
        <v>84</v>
      </c>
      <c r="BK443" s="202">
        <f>ROUND(I443*H443,2)</f>
        <v>0</v>
      </c>
      <c r="BL443" s="19" t="s">
        <v>149</v>
      </c>
      <c r="BM443" s="201" t="s">
        <v>516</v>
      </c>
    </row>
    <row r="444" spans="1:65" s="2" customFormat="1" ht="19.5">
      <c r="A444" s="36"/>
      <c r="B444" s="37"/>
      <c r="C444" s="38"/>
      <c r="D444" s="203" t="s">
        <v>151</v>
      </c>
      <c r="E444" s="38"/>
      <c r="F444" s="204" t="s">
        <v>517</v>
      </c>
      <c r="G444" s="38"/>
      <c r="H444" s="38"/>
      <c r="I444" s="111"/>
      <c r="J444" s="38"/>
      <c r="K444" s="38"/>
      <c r="L444" s="41"/>
      <c r="M444" s="205"/>
      <c r="N444" s="206"/>
      <c r="O444" s="66"/>
      <c r="P444" s="66"/>
      <c r="Q444" s="66"/>
      <c r="R444" s="66"/>
      <c r="S444" s="66"/>
      <c r="T444" s="67"/>
      <c r="U444" s="36"/>
      <c r="V444" s="36"/>
      <c r="W444" s="36"/>
      <c r="X444" s="36"/>
      <c r="Y444" s="36"/>
      <c r="Z444" s="36"/>
      <c r="AA444" s="36"/>
      <c r="AB444" s="36"/>
      <c r="AC444" s="36"/>
      <c r="AD444" s="36"/>
      <c r="AE444" s="36"/>
      <c r="AT444" s="19" t="s">
        <v>151</v>
      </c>
      <c r="AU444" s="19" t="s">
        <v>86</v>
      </c>
    </row>
    <row r="445" spans="1:65" s="2" customFormat="1" ht="117">
      <c r="A445" s="36"/>
      <c r="B445" s="37"/>
      <c r="C445" s="38"/>
      <c r="D445" s="203" t="s">
        <v>160</v>
      </c>
      <c r="E445" s="38"/>
      <c r="F445" s="207" t="s">
        <v>518</v>
      </c>
      <c r="G445" s="38"/>
      <c r="H445" s="38"/>
      <c r="I445" s="111"/>
      <c r="J445" s="38"/>
      <c r="K445" s="38"/>
      <c r="L445" s="41"/>
      <c r="M445" s="205"/>
      <c r="N445" s="206"/>
      <c r="O445" s="66"/>
      <c r="P445" s="66"/>
      <c r="Q445" s="66"/>
      <c r="R445" s="66"/>
      <c r="S445" s="66"/>
      <c r="T445" s="67"/>
      <c r="U445" s="36"/>
      <c r="V445" s="36"/>
      <c r="W445" s="36"/>
      <c r="X445" s="36"/>
      <c r="Y445" s="36"/>
      <c r="Z445" s="36"/>
      <c r="AA445" s="36"/>
      <c r="AB445" s="36"/>
      <c r="AC445" s="36"/>
      <c r="AD445" s="36"/>
      <c r="AE445" s="36"/>
      <c r="AT445" s="19" t="s">
        <v>160</v>
      </c>
      <c r="AU445" s="19" t="s">
        <v>86</v>
      </c>
    </row>
    <row r="446" spans="1:65" s="15" customFormat="1">
      <c r="B446" s="230"/>
      <c r="C446" s="231"/>
      <c r="D446" s="203" t="s">
        <v>162</v>
      </c>
      <c r="E446" s="232" t="s">
        <v>19</v>
      </c>
      <c r="F446" s="233" t="s">
        <v>359</v>
      </c>
      <c r="G446" s="231"/>
      <c r="H446" s="232" t="s">
        <v>19</v>
      </c>
      <c r="I446" s="234"/>
      <c r="J446" s="231"/>
      <c r="K446" s="231"/>
      <c r="L446" s="235"/>
      <c r="M446" s="236"/>
      <c r="N446" s="237"/>
      <c r="O446" s="237"/>
      <c r="P446" s="237"/>
      <c r="Q446" s="237"/>
      <c r="R446" s="237"/>
      <c r="S446" s="237"/>
      <c r="T446" s="238"/>
      <c r="AT446" s="239" t="s">
        <v>162</v>
      </c>
      <c r="AU446" s="239" t="s">
        <v>86</v>
      </c>
      <c r="AV446" s="15" t="s">
        <v>84</v>
      </c>
      <c r="AW446" s="15" t="s">
        <v>37</v>
      </c>
      <c r="AX446" s="15" t="s">
        <v>76</v>
      </c>
      <c r="AY446" s="239" t="s">
        <v>143</v>
      </c>
    </row>
    <row r="447" spans="1:65" s="13" customFormat="1">
      <c r="B447" s="208"/>
      <c r="C447" s="209"/>
      <c r="D447" s="203" t="s">
        <v>162</v>
      </c>
      <c r="E447" s="210" t="s">
        <v>19</v>
      </c>
      <c r="F447" s="211" t="s">
        <v>519</v>
      </c>
      <c r="G447" s="209"/>
      <c r="H447" s="212">
        <v>3</v>
      </c>
      <c r="I447" s="213"/>
      <c r="J447" s="209"/>
      <c r="K447" s="209"/>
      <c r="L447" s="214"/>
      <c r="M447" s="215"/>
      <c r="N447" s="216"/>
      <c r="O447" s="216"/>
      <c r="P447" s="216"/>
      <c r="Q447" s="216"/>
      <c r="R447" s="216"/>
      <c r="S447" s="216"/>
      <c r="T447" s="217"/>
      <c r="AT447" s="218" t="s">
        <v>162</v>
      </c>
      <c r="AU447" s="218" t="s">
        <v>86</v>
      </c>
      <c r="AV447" s="13" t="s">
        <v>86</v>
      </c>
      <c r="AW447" s="13" t="s">
        <v>37</v>
      </c>
      <c r="AX447" s="13" t="s">
        <v>84</v>
      </c>
      <c r="AY447" s="218" t="s">
        <v>143</v>
      </c>
    </row>
    <row r="448" spans="1:65" s="2" customFormat="1" ht="16.5" customHeight="1">
      <c r="A448" s="36"/>
      <c r="B448" s="37"/>
      <c r="C448" s="251" t="s">
        <v>520</v>
      </c>
      <c r="D448" s="251" t="s">
        <v>288</v>
      </c>
      <c r="E448" s="252" t="s">
        <v>521</v>
      </c>
      <c r="F448" s="253" t="s">
        <v>522</v>
      </c>
      <c r="G448" s="254" t="s">
        <v>355</v>
      </c>
      <c r="H448" s="255">
        <v>1</v>
      </c>
      <c r="I448" s="256"/>
      <c r="J448" s="257">
        <f>ROUND(I448*H448,2)</f>
        <v>0</v>
      </c>
      <c r="K448" s="253" t="s">
        <v>19</v>
      </c>
      <c r="L448" s="258"/>
      <c r="M448" s="259" t="s">
        <v>19</v>
      </c>
      <c r="N448" s="260" t="s">
        <v>47</v>
      </c>
      <c r="O448" s="66"/>
      <c r="P448" s="199">
        <f>O448*H448</f>
        <v>0</v>
      </c>
      <c r="Q448" s="199">
        <v>6.6</v>
      </c>
      <c r="R448" s="199">
        <f>Q448*H448</f>
        <v>6.6</v>
      </c>
      <c r="S448" s="199">
        <v>0</v>
      </c>
      <c r="T448" s="200">
        <f>S448*H448</f>
        <v>0</v>
      </c>
      <c r="U448" s="36"/>
      <c r="V448" s="36"/>
      <c r="W448" s="36"/>
      <c r="X448" s="36"/>
      <c r="Y448" s="36"/>
      <c r="Z448" s="36"/>
      <c r="AA448" s="36"/>
      <c r="AB448" s="36"/>
      <c r="AC448" s="36"/>
      <c r="AD448" s="36"/>
      <c r="AE448" s="36"/>
      <c r="AR448" s="201" t="s">
        <v>220</v>
      </c>
      <c r="AT448" s="201" t="s">
        <v>288</v>
      </c>
      <c r="AU448" s="201" t="s">
        <v>86</v>
      </c>
      <c r="AY448" s="19" t="s">
        <v>143</v>
      </c>
      <c r="BE448" s="202">
        <f>IF(N448="základní",J448,0)</f>
        <v>0</v>
      </c>
      <c r="BF448" s="202">
        <f>IF(N448="snížená",J448,0)</f>
        <v>0</v>
      </c>
      <c r="BG448" s="202">
        <f>IF(N448="zákl. přenesená",J448,0)</f>
        <v>0</v>
      </c>
      <c r="BH448" s="202">
        <f>IF(N448="sníž. přenesená",J448,0)</f>
        <v>0</v>
      </c>
      <c r="BI448" s="202">
        <f>IF(N448="nulová",J448,0)</f>
        <v>0</v>
      </c>
      <c r="BJ448" s="19" t="s">
        <v>84</v>
      </c>
      <c r="BK448" s="202">
        <f>ROUND(I448*H448,2)</f>
        <v>0</v>
      </c>
      <c r="BL448" s="19" t="s">
        <v>149</v>
      </c>
      <c r="BM448" s="201" t="s">
        <v>523</v>
      </c>
    </row>
    <row r="449" spans="1:65" s="2" customFormat="1">
      <c r="A449" s="36"/>
      <c r="B449" s="37"/>
      <c r="C449" s="38"/>
      <c r="D449" s="203" t="s">
        <v>151</v>
      </c>
      <c r="E449" s="38"/>
      <c r="F449" s="204" t="s">
        <v>522</v>
      </c>
      <c r="G449" s="38"/>
      <c r="H449" s="38"/>
      <c r="I449" s="111"/>
      <c r="J449" s="38"/>
      <c r="K449" s="38"/>
      <c r="L449" s="41"/>
      <c r="M449" s="205"/>
      <c r="N449" s="206"/>
      <c r="O449" s="66"/>
      <c r="P449" s="66"/>
      <c r="Q449" s="66"/>
      <c r="R449" s="66"/>
      <c r="S449" s="66"/>
      <c r="T449" s="67"/>
      <c r="U449" s="36"/>
      <c r="V449" s="36"/>
      <c r="W449" s="36"/>
      <c r="X449" s="36"/>
      <c r="Y449" s="36"/>
      <c r="Z449" s="36"/>
      <c r="AA449" s="36"/>
      <c r="AB449" s="36"/>
      <c r="AC449" s="36"/>
      <c r="AD449" s="36"/>
      <c r="AE449" s="36"/>
      <c r="AT449" s="19" t="s">
        <v>151</v>
      </c>
      <c r="AU449" s="19" t="s">
        <v>86</v>
      </c>
    </row>
    <row r="450" spans="1:65" s="2" customFormat="1" ht="78">
      <c r="A450" s="36"/>
      <c r="B450" s="37"/>
      <c r="C450" s="38"/>
      <c r="D450" s="203" t="s">
        <v>153</v>
      </c>
      <c r="E450" s="38"/>
      <c r="F450" s="207" t="s">
        <v>524</v>
      </c>
      <c r="G450" s="38"/>
      <c r="H450" s="38"/>
      <c r="I450" s="111"/>
      <c r="J450" s="38"/>
      <c r="K450" s="38"/>
      <c r="L450" s="41"/>
      <c r="M450" s="205"/>
      <c r="N450" s="206"/>
      <c r="O450" s="66"/>
      <c r="P450" s="66"/>
      <c r="Q450" s="66"/>
      <c r="R450" s="66"/>
      <c r="S450" s="66"/>
      <c r="T450" s="67"/>
      <c r="U450" s="36"/>
      <c r="V450" s="36"/>
      <c r="W450" s="36"/>
      <c r="X450" s="36"/>
      <c r="Y450" s="36"/>
      <c r="Z450" s="36"/>
      <c r="AA450" s="36"/>
      <c r="AB450" s="36"/>
      <c r="AC450" s="36"/>
      <c r="AD450" s="36"/>
      <c r="AE450" s="36"/>
      <c r="AT450" s="19" t="s">
        <v>153</v>
      </c>
      <c r="AU450" s="19" t="s">
        <v>86</v>
      </c>
    </row>
    <row r="451" spans="1:65" s="13" customFormat="1">
      <c r="B451" s="208"/>
      <c r="C451" s="209"/>
      <c r="D451" s="203" t="s">
        <v>162</v>
      </c>
      <c r="E451" s="210" t="s">
        <v>19</v>
      </c>
      <c r="F451" s="211" t="s">
        <v>525</v>
      </c>
      <c r="G451" s="209"/>
      <c r="H451" s="212">
        <v>1</v>
      </c>
      <c r="I451" s="213"/>
      <c r="J451" s="209"/>
      <c r="K451" s="209"/>
      <c r="L451" s="214"/>
      <c r="M451" s="215"/>
      <c r="N451" s="216"/>
      <c r="O451" s="216"/>
      <c r="P451" s="216"/>
      <c r="Q451" s="216"/>
      <c r="R451" s="216"/>
      <c r="S451" s="216"/>
      <c r="T451" s="217"/>
      <c r="AT451" s="218" t="s">
        <v>162</v>
      </c>
      <c r="AU451" s="218" t="s">
        <v>86</v>
      </c>
      <c r="AV451" s="13" t="s">
        <v>86</v>
      </c>
      <c r="AW451" s="13" t="s">
        <v>37</v>
      </c>
      <c r="AX451" s="13" t="s">
        <v>84</v>
      </c>
      <c r="AY451" s="218" t="s">
        <v>143</v>
      </c>
    </row>
    <row r="452" spans="1:65" s="2" customFormat="1" ht="16.5" customHeight="1">
      <c r="A452" s="36"/>
      <c r="B452" s="37"/>
      <c r="C452" s="251" t="s">
        <v>526</v>
      </c>
      <c r="D452" s="251" t="s">
        <v>288</v>
      </c>
      <c r="E452" s="252" t="s">
        <v>527</v>
      </c>
      <c r="F452" s="253" t="s">
        <v>528</v>
      </c>
      <c r="G452" s="254" t="s">
        <v>355</v>
      </c>
      <c r="H452" s="255">
        <v>1</v>
      </c>
      <c r="I452" s="256"/>
      <c r="J452" s="257">
        <f>ROUND(I452*H452,2)</f>
        <v>0</v>
      </c>
      <c r="K452" s="253" t="s">
        <v>19</v>
      </c>
      <c r="L452" s="258"/>
      <c r="M452" s="259" t="s">
        <v>19</v>
      </c>
      <c r="N452" s="260" t="s">
        <v>47</v>
      </c>
      <c r="O452" s="66"/>
      <c r="P452" s="199">
        <f>O452*H452</f>
        <v>0</v>
      </c>
      <c r="Q452" s="199">
        <v>1.6</v>
      </c>
      <c r="R452" s="199">
        <f>Q452*H452</f>
        <v>1.6</v>
      </c>
      <c r="S452" s="199">
        <v>0</v>
      </c>
      <c r="T452" s="200">
        <f>S452*H452</f>
        <v>0</v>
      </c>
      <c r="U452" s="36"/>
      <c r="V452" s="36"/>
      <c r="W452" s="36"/>
      <c r="X452" s="36"/>
      <c r="Y452" s="36"/>
      <c r="Z452" s="36"/>
      <c r="AA452" s="36"/>
      <c r="AB452" s="36"/>
      <c r="AC452" s="36"/>
      <c r="AD452" s="36"/>
      <c r="AE452" s="36"/>
      <c r="AR452" s="201" t="s">
        <v>220</v>
      </c>
      <c r="AT452" s="201" t="s">
        <v>288</v>
      </c>
      <c r="AU452" s="201" t="s">
        <v>86</v>
      </c>
      <c r="AY452" s="19" t="s">
        <v>143</v>
      </c>
      <c r="BE452" s="202">
        <f>IF(N452="základní",J452,0)</f>
        <v>0</v>
      </c>
      <c r="BF452" s="202">
        <f>IF(N452="snížená",J452,0)</f>
        <v>0</v>
      </c>
      <c r="BG452" s="202">
        <f>IF(N452="zákl. přenesená",J452,0)</f>
        <v>0</v>
      </c>
      <c r="BH452" s="202">
        <f>IF(N452="sníž. přenesená",J452,0)</f>
        <v>0</v>
      </c>
      <c r="BI452" s="202">
        <f>IF(N452="nulová",J452,0)</f>
        <v>0</v>
      </c>
      <c r="BJ452" s="19" t="s">
        <v>84</v>
      </c>
      <c r="BK452" s="202">
        <f>ROUND(I452*H452,2)</f>
        <v>0</v>
      </c>
      <c r="BL452" s="19" t="s">
        <v>149</v>
      </c>
      <c r="BM452" s="201" t="s">
        <v>529</v>
      </c>
    </row>
    <row r="453" spans="1:65" s="2" customFormat="1">
      <c r="A453" s="36"/>
      <c r="B453" s="37"/>
      <c r="C453" s="38"/>
      <c r="D453" s="203" t="s">
        <v>151</v>
      </c>
      <c r="E453" s="38"/>
      <c r="F453" s="204" t="s">
        <v>528</v>
      </c>
      <c r="G453" s="38"/>
      <c r="H453" s="38"/>
      <c r="I453" s="111"/>
      <c r="J453" s="38"/>
      <c r="K453" s="38"/>
      <c r="L453" s="41"/>
      <c r="M453" s="205"/>
      <c r="N453" s="206"/>
      <c r="O453" s="66"/>
      <c r="P453" s="66"/>
      <c r="Q453" s="66"/>
      <c r="R453" s="66"/>
      <c r="S453" s="66"/>
      <c r="T453" s="67"/>
      <c r="U453" s="36"/>
      <c r="V453" s="36"/>
      <c r="W453" s="36"/>
      <c r="X453" s="36"/>
      <c r="Y453" s="36"/>
      <c r="Z453" s="36"/>
      <c r="AA453" s="36"/>
      <c r="AB453" s="36"/>
      <c r="AC453" s="36"/>
      <c r="AD453" s="36"/>
      <c r="AE453" s="36"/>
      <c r="AT453" s="19" t="s">
        <v>151</v>
      </c>
      <c r="AU453" s="19" t="s">
        <v>86</v>
      </c>
    </row>
    <row r="454" spans="1:65" s="2" customFormat="1" ht="68.25">
      <c r="A454" s="36"/>
      <c r="B454" s="37"/>
      <c r="C454" s="38"/>
      <c r="D454" s="203" t="s">
        <v>153</v>
      </c>
      <c r="E454" s="38"/>
      <c r="F454" s="207" t="s">
        <v>530</v>
      </c>
      <c r="G454" s="38"/>
      <c r="H454" s="38"/>
      <c r="I454" s="111"/>
      <c r="J454" s="38"/>
      <c r="K454" s="38"/>
      <c r="L454" s="41"/>
      <c r="M454" s="205"/>
      <c r="N454" s="206"/>
      <c r="O454" s="66"/>
      <c r="P454" s="66"/>
      <c r="Q454" s="66"/>
      <c r="R454" s="66"/>
      <c r="S454" s="66"/>
      <c r="T454" s="67"/>
      <c r="U454" s="36"/>
      <c r="V454" s="36"/>
      <c r="W454" s="36"/>
      <c r="X454" s="36"/>
      <c r="Y454" s="36"/>
      <c r="Z454" s="36"/>
      <c r="AA454" s="36"/>
      <c r="AB454" s="36"/>
      <c r="AC454" s="36"/>
      <c r="AD454" s="36"/>
      <c r="AE454" s="36"/>
      <c r="AT454" s="19" t="s">
        <v>153</v>
      </c>
      <c r="AU454" s="19" t="s">
        <v>86</v>
      </c>
    </row>
    <row r="455" spans="1:65" s="13" customFormat="1">
      <c r="B455" s="208"/>
      <c r="C455" s="209"/>
      <c r="D455" s="203" t="s">
        <v>162</v>
      </c>
      <c r="E455" s="210" t="s">
        <v>19</v>
      </c>
      <c r="F455" s="211" t="s">
        <v>531</v>
      </c>
      <c r="G455" s="209"/>
      <c r="H455" s="212">
        <v>1</v>
      </c>
      <c r="I455" s="213"/>
      <c r="J455" s="209"/>
      <c r="K455" s="209"/>
      <c r="L455" s="214"/>
      <c r="M455" s="215"/>
      <c r="N455" s="216"/>
      <c r="O455" s="216"/>
      <c r="P455" s="216"/>
      <c r="Q455" s="216"/>
      <c r="R455" s="216"/>
      <c r="S455" s="216"/>
      <c r="T455" s="217"/>
      <c r="AT455" s="218" t="s">
        <v>162</v>
      </c>
      <c r="AU455" s="218" t="s">
        <v>86</v>
      </c>
      <c r="AV455" s="13" t="s">
        <v>86</v>
      </c>
      <c r="AW455" s="13" t="s">
        <v>37</v>
      </c>
      <c r="AX455" s="13" t="s">
        <v>84</v>
      </c>
      <c r="AY455" s="218" t="s">
        <v>143</v>
      </c>
    </row>
    <row r="456" spans="1:65" s="2" customFormat="1" ht="16.5" customHeight="1">
      <c r="A456" s="36"/>
      <c r="B456" s="37"/>
      <c r="C456" s="251" t="s">
        <v>532</v>
      </c>
      <c r="D456" s="251" t="s">
        <v>288</v>
      </c>
      <c r="E456" s="252" t="s">
        <v>533</v>
      </c>
      <c r="F456" s="253" t="s">
        <v>534</v>
      </c>
      <c r="G456" s="254" t="s">
        <v>355</v>
      </c>
      <c r="H456" s="255">
        <v>1</v>
      </c>
      <c r="I456" s="256"/>
      <c r="J456" s="257">
        <f>ROUND(I456*H456,2)</f>
        <v>0</v>
      </c>
      <c r="K456" s="253" t="s">
        <v>19</v>
      </c>
      <c r="L456" s="258"/>
      <c r="M456" s="259" t="s">
        <v>19</v>
      </c>
      <c r="N456" s="260" t="s">
        <v>47</v>
      </c>
      <c r="O456" s="66"/>
      <c r="P456" s="199">
        <f>O456*H456</f>
        <v>0</v>
      </c>
      <c r="Q456" s="199">
        <v>1.92</v>
      </c>
      <c r="R456" s="199">
        <f>Q456*H456</f>
        <v>1.92</v>
      </c>
      <c r="S456" s="199">
        <v>0</v>
      </c>
      <c r="T456" s="200">
        <f>S456*H456</f>
        <v>0</v>
      </c>
      <c r="U456" s="36"/>
      <c r="V456" s="36"/>
      <c r="W456" s="36"/>
      <c r="X456" s="36"/>
      <c r="Y456" s="36"/>
      <c r="Z456" s="36"/>
      <c r="AA456" s="36"/>
      <c r="AB456" s="36"/>
      <c r="AC456" s="36"/>
      <c r="AD456" s="36"/>
      <c r="AE456" s="36"/>
      <c r="AR456" s="201" t="s">
        <v>220</v>
      </c>
      <c r="AT456" s="201" t="s">
        <v>288</v>
      </c>
      <c r="AU456" s="201" t="s">
        <v>86</v>
      </c>
      <c r="AY456" s="19" t="s">
        <v>143</v>
      </c>
      <c r="BE456" s="202">
        <f>IF(N456="základní",J456,0)</f>
        <v>0</v>
      </c>
      <c r="BF456" s="202">
        <f>IF(N456="snížená",J456,0)</f>
        <v>0</v>
      </c>
      <c r="BG456" s="202">
        <f>IF(N456="zákl. přenesená",J456,0)</f>
        <v>0</v>
      </c>
      <c r="BH456" s="202">
        <f>IF(N456="sníž. přenesená",J456,0)</f>
        <v>0</v>
      </c>
      <c r="BI456" s="202">
        <f>IF(N456="nulová",J456,0)</f>
        <v>0</v>
      </c>
      <c r="BJ456" s="19" t="s">
        <v>84</v>
      </c>
      <c r="BK456" s="202">
        <f>ROUND(I456*H456,2)</f>
        <v>0</v>
      </c>
      <c r="BL456" s="19" t="s">
        <v>149</v>
      </c>
      <c r="BM456" s="201" t="s">
        <v>535</v>
      </c>
    </row>
    <row r="457" spans="1:65" s="2" customFormat="1">
      <c r="A457" s="36"/>
      <c r="B457" s="37"/>
      <c r="C457" s="38"/>
      <c r="D457" s="203" t="s">
        <v>151</v>
      </c>
      <c r="E457" s="38"/>
      <c r="F457" s="204" t="s">
        <v>534</v>
      </c>
      <c r="G457" s="38"/>
      <c r="H457" s="38"/>
      <c r="I457" s="111"/>
      <c r="J457" s="38"/>
      <c r="K457" s="38"/>
      <c r="L457" s="41"/>
      <c r="M457" s="205"/>
      <c r="N457" s="206"/>
      <c r="O457" s="66"/>
      <c r="P457" s="66"/>
      <c r="Q457" s="66"/>
      <c r="R457" s="66"/>
      <c r="S457" s="66"/>
      <c r="T457" s="67"/>
      <c r="U457" s="36"/>
      <c r="V457" s="36"/>
      <c r="W457" s="36"/>
      <c r="X457" s="36"/>
      <c r="Y457" s="36"/>
      <c r="Z457" s="36"/>
      <c r="AA457" s="36"/>
      <c r="AB457" s="36"/>
      <c r="AC457" s="36"/>
      <c r="AD457" s="36"/>
      <c r="AE457" s="36"/>
      <c r="AT457" s="19" t="s">
        <v>151</v>
      </c>
      <c r="AU457" s="19" t="s">
        <v>86</v>
      </c>
    </row>
    <row r="458" spans="1:65" s="2" customFormat="1" ht="68.25">
      <c r="A458" s="36"/>
      <c r="B458" s="37"/>
      <c r="C458" s="38"/>
      <c r="D458" s="203" t="s">
        <v>153</v>
      </c>
      <c r="E458" s="38"/>
      <c r="F458" s="207" t="s">
        <v>530</v>
      </c>
      <c r="G458" s="38"/>
      <c r="H458" s="38"/>
      <c r="I458" s="111"/>
      <c r="J458" s="38"/>
      <c r="K458" s="38"/>
      <c r="L458" s="41"/>
      <c r="M458" s="205"/>
      <c r="N458" s="206"/>
      <c r="O458" s="66"/>
      <c r="P458" s="66"/>
      <c r="Q458" s="66"/>
      <c r="R458" s="66"/>
      <c r="S458" s="66"/>
      <c r="T458" s="67"/>
      <c r="U458" s="36"/>
      <c r="V458" s="36"/>
      <c r="W458" s="36"/>
      <c r="X458" s="36"/>
      <c r="Y458" s="36"/>
      <c r="Z458" s="36"/>
      <c r="AA458" s="36"/>
      <c r="AB458" s="36"/>
      <c r="AC458" s="36"/>
      <c r="AD458" s="36"/>
      <c r="AE458" s="36"/>
      <c r="AT458" s="19" t="s">
        <v>153</v>
      </c>
      <c r="AU458" s="19" t="s">
        <v>86</v>
      </c>
    </row>
    <row r="459" spans="1:65" s="13" customFormat="1">
      <c r="B459" s="208"/>
      <c r="C459" s="209"/>
      <c r="D459" s="203" t="s">
        <v>162</v>
      </c>
      <c r="E459" s="210" t="s">
        <v>19</v>
      </c>
      <c r="F459" s="211" t="s">
        <v>536</v>
      </c>
      <c r="G459" s="209"/>
      <c r="H459" s="212">
        <v>1</v>
      </c>
      <c r="I459" s="213"/>
      <c r="J459" s="209"/>
      <c r="K459" s="209"/>
      <c r="L459" s="214"/>
      <c r="M459" s="215"/>
      <c r="N459" s="216"/>
      <c r="O459" s="216"/>
      <c r="P459" s="216"/>
      <c r="Q459" s="216"/>
      <c r="R459" s="216"/>
      <c r="S459" s="216"/>
      <c r="T459" s="217"/>
      <c r="AT459" s="218" t="s">
        <v>162</v>
      </c>
      <c r="AU459" s="218" t="s">
        <v>86</v>
      </c>
      <c r="AV459" s="13" t="s">
        <v>86</v>
      </c>
      <c r="AW459" s="13" t="s">
        <v>37</v>
      </c>
      <c r="AX459" s="13" t="s">
        <v>84</v>
      </c>
      <c r="AY459" s="218" t="s">
        <v>143</v>
      </c>
    </row>
    <row r="460" spans="1:65" s="2" customFormat="1" ht="16.5" customHeight="1">
      <c r="A460" s="36"/>
      <c r="B460" s="37"/>
      <c r="C460" s="251" t="s">
        <v>537</v>
      </c>
      <c r="D460" s="251" t="s">
        <v>288</v>
      </c>
      <c r="E460" s="252" t="s">
        <v>538</v>
      </c>
      <c r="F460" s="253" t="s">
        <v>539</v>
      </c>
      <c r="G460" s="254" t="s">
        <v>355</v>
      </c>
      <c r="H460" s="255">
        <v>1</v>
      </c>
      <c r="I460" s="256"/>
      <c r="J460" s="257">
        <f>ROUND(I460*H460,2)</f>
        <v>0</v>
      </c>
      <c r="K460" s="253" t="s">
        <v>19</v>
      </c>
      <c r="L460" s="258"/>
      <c r="M460" s="259" t="s">
        <v>19</v>
      </c>
      <c r="N460" s="260" t="s">
        <v>47</v>
      </c>
      <c r="O460" s="66"/>
      <c r="P460" s="199">
        <f>O460*H460</f>
        <v>0</v>
      </c>
      <c r="Q460" s="199">
        <v>0.87</v>
      </c>
      <c r="R460" s="199">
        <f>Q460*H460</f>
        <v>0.87</v>
      </c>
      <c r="S460" s="199">
        <v>0</v>
      </c>
      <c r="T460" s="200">
        <f>S460*H460</f>
        <v>0</v>
      </c>
      <c r="U460" s="36"/>
      <c r="V460" s="36"/>
      <c r="W460" s="36"/>
      <c r="X460" s="36"/>
      <c r="Y460" s="36"/>
      <c r="Z460" s="36"/>
      <c r="AA460" s="36"/>
      <c r="AB460" s="36"/>
      <c r="AC460" s="36"/>
      <c r="AD460" s="36"/>
      <c r="AE460" s="36"/>
      <c r="AR460" s="201" t="s">
        <v>220</v>
      </c>
      <c r="AT460" s="201" t="s">
        <v>288</v>
      </c>
      <c r="AU460" s="201" t="s">
        <v>86</v>
      </c>
      <c r="AY460" s="19" t="s">
        <v>143</v>
      </c>
      <c r="BE460" s="202">
        <f>IF(N460="základní",J460,0)</f>
        <v>0</v>
      </c>
      <c r="BF460" s="202">
        <f>IF(N460="snížená",J460,0)</f>
        <v>0</v>
      </c>
      <c r="BG460" s="202">
        <f>IF(N460="zákl. přenesená",J460,0)</f>
        <v>0</v>
      </c>
      <c r="BH460" s="202">
        <f>IF(N460="sníž. přenesená",J460,0)</f>
        <v>0</v>
      </c>
      <c r="BI460" s="202">
        <f>IF(N460="nulová",J460,0)</f>
        <v>0</v>
      </c>
      <c r="BJ460" s="19" t="s">
        <v>84</v>
      </c>
      <c r="BK460" s="202">
        <f>ROUND(I460*H460,2)</f>
        <v>0</v>
      </c>
      <c r="BL460" s="19" t="s">
        <v>149</v>
      </c>
      <c r="BM460" s="201" t="s">
        <v>540</v>
      </c>
    </row>
    <row r="461" spans="1:65" s="2" customFormat="1">
      <c r="A461" s="36"/>
      <c r="B461" s="37"/>
      <c r="C461" s="38"/>
      <c r="D461" s="203" t="s">
        <v>151</v>
      </c>
      <c r="E461" s="38"/>
      <c r="F461" s="204" t="s">
        <v>541</v>
      </c>
      <c r="G461" s="38"/>
      <c r="H461" s="38"/>
      <c r="I461" s="111"/>
      <c r="J461" s="38"/>
      <c r="K461" s="38"/>
      <c r="L461" s="41"/>
      <c r="M461" s="205"/>
      <c r="N461" s="206"/>
      <c r="O461" s="66"/>
      <c r="P461" s="66"/>
      <c r="Q461" s="66"/>
      <c r="R461" s="66"/>
      <c r="S461" s="66"/>
      <c r="T461" s="67"/>
      <c r="U461" s="36"/>
      <c r="V461" s="36"/>
      <c r="W461" s="36"/>
      <c r="X461" s="36"/>
      <c r="Y461" s="36"/>
      <c r="Z461" s="36"/>
      <c r="AA461" s="36"/>
      <c r="AB461" s="36"/>
      <c r="AC461" s="36"/>
      <c r="AD461" s="36"/>
      <c r="AE461" s="36"/>
      <c r="AT461" s="19" t="s">
        <v>151</v>
      </c>
      <c r="AU461" s="19" t="s">
        <v>86</v>
      </c>
    </row>
    <row r="462" spans="1:65" s="2" customFormat="1" ht="19.5">
      <c r="A462" s="36"/>
      <c r="B462" s="37"/>
      <c r="C462" s="38"/>
      <c r="D462" s="203" t="s">
        <v>153</v>
      </c>
      <c r="E462" s="38"/>
      <c r="F462" s="207" t="s">
        <v>542</v>
      </c>
      <c r="G462" s="38"/>
      <c r="H462" s="38"/>
      <c r="I462" s="111"/>
      <c r="J462" s="38"/>
      <c r="K462" s="38"/>
      <c r="L462" s="41"/>
      <c r="M462" s="205"/>
      <c r="N462" s="206"/>
      <c r="O462" s="66"/>
      <c r="P462" s="66"/>
      <c r="Q462" s="66"/>
      <c r="R462" s="66"/>
      <c r="S462" s="66"/>
      <c r="T462" s="67"/>
      <c r="U462" s="36"/>
      <c r="V462" s="36"/>
      <c r="W462" s="36"/>
      <c r="X462" s="36"/>
      <c r="Y462" s="36"/>
      <c r="Z462" s="36"/>
      <c r="AA462" s="36"/>
      <c r="AB462" s="36"/>
      <c r="AC462" s="36"/>
      <c r="AD462" s="36"/>
      <c r="AE462" s="36"/>
      <c r="AT462" s="19" t="s">
        <v>153</v>
      </c>
      <c r="AU462" s="19" t="s">
        <v>86</v>
      </c>
    </row>
    <row r="463" spans="1:65" s="15" customFormat="1">
      <c r="B463" s="230"/>
      <c r="C463" s="231"/>
      <c r="D463" s="203" t="s">
        <v>162</v>
      </c>
      <c r="E463" s="232" t="s">
        <v>19</v>
      </c>
      <c r="F463" s="233" t="s">
        <v>359</v>
      </c>
      <c r="G463" s="231"/>
      <c r="H463" s="232" t="s">
        <v>19</v>
      </c>
      <c r="I463" s="234"/>
      <c r="J463" s="231"/>
      <c r="K463" s="231"/>
      <c r="L463" s="235"/>
      <c r="M463" s="236"/>
      <c r="N463" s="237"/>
      <c r="O463" s="237"/>
      <c r="P463" s="237"/>
      <c r="Q463" s="237"/>
      <c r="R463" s="237"/>
      <c r="S463" s="237"/>
      <c r="T463" s="238"/>
      <c r="AT463" s="239" t="s">
        <v>162</v>
      </c>
      <c r="AU463" s="239" t="s">
        <v>86</v>
      </c>
      <c r="AV463" s="15" t="s">
        <v>84</v>
      </c>
      <c r="AW463" s="15" t="s">
        <v>37</v>
      </c>
      <c r="AX463" s="15" t="s">
        <v>76</v>
      </c>
      <c r="AY463" s="239" t="s">
        <v>143</v>
      </c>
    </row>
    <row r="464" spans="1:65" s="13" customFormat="1">
      <c r="B464" s="208"/>
      <c r="C464" s="209"/>
      <c r="D464" s="203" t="s">
        <v>162</v>
      </c>
      <c r="E464" s="210" t="s">
        <v>19</v>
      </c>
      <c r="F464" s="211" t="s">
        <v>367</v>
      </c>
      <c r="G464" s="209"/>
      <c r="H464" s="212">
        <v>1</v>
      </c>
      <c r="I464" s="213"/>
      <c r="J464" s="209"/>
      <c r="K464" s="209"/>
      <c r="L464" s="214"/>
      <c r="M464" s="215"/>
      <c r="N464" s="216"/>
      <c r="O464" s="216"/>
      <c r="P464" s="216"/>
      <c r="Q464" s="216"/>
      <c r="R464" s="216"/>
      <c r="S464" s="216"/>
      <c r="T464" s="217"/>
      <c r="AT464" s="218" t="s">
        <v>162</v>
      </c>
      <c r="AU464" s="218" t="s">
        <v>86</v>
      </c>
      <c r="AV464" s="13" t="s">
        <v>86</v>
      </c>
      <c r="AW464" s="13" t="s">
        <v>37</v>
      </c>
      <c r="AX464" s="13" t="s">
        <v>84</v>
      </c>
      <c r="AY464" s="218" t="s">
        <v>143</v>
      </c>
    </row>
    <row r="465" spans="1:65" s="2" customFormat="1" ht="16.5" customHeight="1">
      <c r="A465" s="36"/>
      <c r="B465" s="37"/>
      <c r="C465" s="251" t="s">
        <v>543</v>
      </c>
      <c r="D465" s="251" t="s">
        <v>288</v>
      </c>
      <c r="E465" s="252" t="s">
        <v>544</v>
      </c>
      <c r="F465" s="253" t="s">
        <v>545</v>
      </c>
      <c r="G465" s="254" t="s">
        <v>355</v>
      </c>
      <c r="H465" s="255">
        <v>1</v>
      </c>
      <c r="I465" s="256"/>
      <c r="J465" s="257">
        <f>ROUND(I465*H465,2)</f>
        <v>0</v>
      </c>
      <c r="K465" s="253" t="s">
        <v>157</v>
      </c>
      <c r="L465" s="258"/>
      <c r="M465" s="259" t="s">
        <v>19</v>
      </c>
      <c r="N465" s="260" t="s">
        <v>47</v>
      </c>
      <c r="O465" s="66"/>
      <c r="P465" s="199">
        <f>O465*H465</f>
        <v>0</v>
      </c>
      <c r="Q465" s="199">
        <v>0.254</v>
      </c>
      <c r="R465" s="199">
        <f>Q465*H465</f>
        <v>0.254</v>
      </c>
      <c r="S465" s="199">
        <v>0</v>
      </c>
      <c r="T465" s="200">
        <f>S465*H465</f>
        <v>0</v>
      </c>
      <c r="U465" s="36"/>
      <c r="V465" s="36"/>
      <c r="W465" s="36"/>
      <c r="X465" s="36"/>
      <c r="Y465" s="36"/>
      <c r="Z465" s="36"/>
      <c r="AA465" s="36"/>
      <c r="AB465" s="36"/>
      <c r="AC465" s="36"/>
      <c r="AD465" s="36"/>
      <c r="AE465" s="36"/>
      <c r="AR465" s="201" t="s">
        <v>220</v>
      </c>
      <c r="AT465" s="201" t="s">
        <v>288</v>
      </c>
      <c r="AU465" s="201" t="s">
        <v>86</v>
      </c>
      <c r="AY465" s="19" t="s">
        <v>143</v>
      </c>
      <c r="BE465" s="202">
        <f>IF(N465="základní",J465,0)</f>
        <v>0</v>
      </c>
      <c r="BF465" s="202">
        <f>IF(N465="snížená",J465,0)</f>
        <v>0</v>
      </c>
      <c r="BG465" s="202">
        <f>IF(N465="zákl. přenesená",J465,0)</f>
        <v>0</v>
      </c>
      <c r="BH465" s="202">
        <f>IF(N465="sníž. přenesená",J465,0)</f>
        <v>0</v>
      </c>
      <c r="BI465" s="202">
        <f>IF(N465="nulová",J465,0)</f>
        <v>0</v>
      </c>
      <c r="BJ465" s="19" t="s">
        <v>84</v>
      </c>
      <c r="BK465" s="202">
        <f>ROUND(I465*H465,2)</f>
        <v>0</v>
      </c>
      <c r="BL465" s="19" t="s">
        <v>149</v>
      </c>
      <c r="BM465" s="201" t="s">
        <v>546</v>
      </c>
    </row>
    <row r="466" spans="1:65" s="2" customFormat="1">
      <c r="A466" s="36"/>
      <c r="B466" s="37"/>
      <c r="C466" s="38"/>
      <c r="D466" s="203" t="s">
        <v>151</v>
      </c>
      <c r="E466" s="38"/>
      <c r="F466" s="204" t="s">
        <v>545</v>
      </c>
      <c r="G466" s="38"/>
      <c r="H466" s="38"/>
      <c r="I466" s="111"/>
      <c r="J466" s="38"/>
      <c r="K466" s="38"/>
      <c r="L466" s="41"/>
      <c r="M466" s="205"/>
      <c r="N466" s="206"/>
      <c r="O466" s="66"/>
      <c r="P466" s="66"/>
      <c r="Q466" s="66"/>
      <c r="R466" s="66"/>
      <c r="S466" s="66"/>
      <c r="T466" s="67"/>
      <c r="U466" s="36"/>
      <c r="V466" s="36"/>
      <c r="W466" s="36"/>
      <c r="X466" s="36"/>
      <c r="Y466" s="36"/>
      <c r="Z466" s="36"/>
      <c r="AA466" s="36"/>
      <c r="AB466" s="36"/>
      <c r="AC466" s="36"/>
      <c r="AD466" s="36"/>
      <c r="AE466" s="36"/>
      <c r="AT466" s="19" t="s">
        <v>151</v>
      </c>
      <c r="AU466" s="19" t="s">
        <v>86</v>
      </c>
    </row>
    <row r="467" spans="1:65" s="2" customFormat="1" ht="19.5">
      <c r="A467" s="36"/>
      <c r="B467" s="37"/>
      <c r="C467" s="38"/>
      <c r="D467" s="203" t="s">
        <v>153</v>
      </c>
      <c r="E467" s="38"/>
      <c r="F467" s="207" t="s">
        <v>542</v>
      </c>
      <c r="G467" s="38"/>
      <c r="H467" s="38"/>
      <c r="I467" s="111"/>
      <c r="J467" s="38"/>
      <c r="K467" s="38"/>
      <c r="L467" s="41"/>
      <c r="M467" s="205"/>
      <c r="N467" s="206"/>
      <c r="O467" s="66"/>
      <c r="P467" s="66"/>
      <c r="Q467" s="66"/>
      <c r="R467" s="66"/>
      <c r="S467" s="66"/>
      <c r="T467" s="67"/>
      <c r="U467" s="36"/>
      <c r="V467" s="36"/>
      <c r="W467" s="36"/>
      <c r="X467" s="36"/>
      <c r="Y467" s="36"/>
      <c r="Z467" s="36"/>
      <c r="AA467" s="36"/>
      <c r="AB467" s="36"/>
      <c r="AC467" s="36"/>
      <c r="AD467" s="36"/>
      <c r="AE467" s="36"/>
      <c r="AT467" s="19" t="s">
        <v>153</v>
      </c>
      <c r="AU467" s="19" t="s">
        <v>86</v>
      </c>
    </row>
    <row r="468" spans="1:65" s="15" customFormat="1">
      <c r="B468" s="230"/>
      <c r="C468" s="231"/>
      <c r="D468" s="203" t="s">
        <v>162</v>
      </c>
      <c r="E468" s="232" t="s">
        <v>19</v>
      </c>
      <c r="F468" s="233" t="s">
        <v>359</v>
      </c>
      <c r="G468" s="231"/>
      <c r="H468" s="232" t="s">
        <v>19</v>
      </c>
      <c r="I468" s="234"/>
      <c r="J468" s="231"/>
      <c r="K468" s="231"/>
      <c r="L468" s="235"/>
      <c r="M468" s="236"/>
      <c r="N468" s="237"/>
      <c r="O468" s="237"/>
      <c r="P468" s="237"/>
      <c r="Q468" s="237"/>
      <c r="R468" s="237"/>
      <c r="S468" s="237"/>
      <c r="T468" s="238"/>
      <c r="AT468" s="239" t="s">
        <v>162</v>
      </c>
      <c r="AU468" s="239" t="s">
        <v>86</v>
      </c>
      <c r="AV468" s="15" t="s">
        <v>84</v>
      </c>
      <c r="AW468" s="15" t="s">
        <v>37</v>
      </c>
      <c r="AX468" s="15" t="s">
        <v>76</v>
      </c>
      <c r="AY468" s="239" t="s">
        <v>143</v>
      </c>
    </row>
    <row r="469" spans="1:65" s="13" customFormat="1">
      <c r="B469" s="208"/>
      <c r="C469" s="209"/>
      <c r="D469" s="203" t="s">
        <v>162</v>
      </c>
      <c r="E469" s="210" t="s">
        <v>19</v>
      </c>
      <c r="F469" s="211" t="s">
        <v>368</v>
      </c>
      <c r="G469" s="209"/>
      <c r="H469" s="212">
        <v>1</v>
      </c>
      <c r="I469" s="213"/>
      <c r="J469" s="209"/>
      <c r="K469" s="209"/>
      <c r="L469" s="214"/>
      <c r="M469" s="215"/>
      <c r="N469" s="216"/>
      <c r="O469" s="216"/>
      <c r="P469" s="216"/>
      <c r="Q469" s="216"/>
      <c r="R469" s="216"/>
      <c r="S469" s="216"/>
      <c r="T469" s="217"/>
      <c r="AT469" s="218" t="s">
        <v>162</v>
      </c>
      <c r="AU469" s="218" t="s">
        <v>86</v>
      </c>
      <c r="AV469" s="13" t="s">
        <v>86</v>
      </c>
      <c r="AW469" s="13" t="s">
        <v>37</v>
      </c>
      <c r="AX469" s="13" t="s">
        <v>84</v>
      </c>
      <c r="AY469" s="218" t="s">
        <v>143</v>
      </c>
    </row>
    <row r="470" spans="1:65" s="2" customFormat="1" ht="16.5" customHeight="1">
      <c r="A470" s="36"/>
      <c r="B470" s="37"/>
      <c r="C470" s="251" t="s">
        <v>547</v>
      </c>
      <c r="D470" s="251" t="s">
        <v>288</v>
      </c>
      <c r="E470" s="252" t="s">
        <v>548</v>
      </c>
      <c r="F470" s="253" t="s">
        <v>549</v>
      </c>
      <c r="G470" s="254" t="s">
        <v>355</v>
      </c>
      <c r="H470" s="255">
        <v>1</v>
      </c>
      <c r="I470" s="256"/>
      <c r="J470" s="257">
        <f>ROUND(I470*H470,2)</f>
        <v>0</v>
      </c>
      <c r="K470" s="253" t="s">
        <v>157</v>
      </c>
      <c r="L470" s="258"/>
      <c r="M470" s="259" t="s">
        <v>19</v>
      </c>
      <c r="N470" s="260" t="s">
        <v>47</v>
      </c>
      <c r="O470" s="66"/>
      <c r="P470" s="199">
        <f>O470*H470</f>
        <v>0</v>
      </c>
      <c r="Q470" s="199">
        <v>0.50600000000000001</v>
      </c>
      <c r="R470" s="199">
        <f>Q470*H470</f>
        <v>0.50600000000000001</v>
      </c>
      <c r="S470" s="199">
        <v>0</v>
      </c>
      <c r="T470" s="200">
        <f>S470*H470</f>
        <v>0</v>
      </c>
      <c r="U470" s="36"/>
      <c r="V470" s="36"/>
      <c r="W470" s="36"/>
      <c r="X470" s="36"/>
      <c r="Y470" s="36"/>
      <c r="Z470" s="36"/>
      <c r="AA470" s="36"/>
      <c r="AB470" s="36"/>
      <c r="AC470" s="36"/>
      <c r="AD470" s="36"/>
      <c r="AE470" s="36"/>
      <c r="AR470" s="201" t="s">
        <v>220</v>
      </c>
      <c r="AT470" s="201" t="s">
        <v>288</v>
      </c>
      <c r="AU470" s="201" t="s">
        <v>86</v>
      </c>
      <c r="AY470" s="19" t="s">
        <v>143</v>
      </c>
      <c r="BE470" s="202">
        <f>IF(N470="základní",J470,0)</f>
        <v>0</v>
      </c>
      <c r="BF470" s="202">
        <f>IF(N470="snížená",J470,0)</f>
        <v>0</v>
      </c>
      <c r="BG470" s="202">
        <f>IF(N470="zákl. přenesená",J470,0)</f>
        <v>0</v>
      </c>
      <c r="BH470" s="202">
        <f>IF(N470="sníž. přenesená",J470,0)</f>
        <v>0</v>
      </c>
      <c r="BI470" s="202">
        <f>IF(N470="nulová",J470,0)</f>
        <v>0</v>
      </c>
      <c r="BJ470" s="19" t="s">
        <v>84</v>
      </c>
      <c r="BK470" s="202">
        <f>ROUND(I470*H470,2)</f>
        <v>0</v>
      </c>
      <c r="BL470" s="19" t="s">
        <v>149</v>
      </c>
      <c r="BM470" s="201" t="s">
        <v>550</v>
      </c>
    </row>
    <row r="471" spans="1:65" s="2" customFormat="1">
      <c r="A471" s="36"/>
      <c r="B471" s="37"/>
      <c r="C471" s="38"/>
      <c r="D471" s="203" t="s">
        <v>151</v>
      </c>
      <c r="E471" s="38"/>
      <c r="F471" s="204" t="s">
        <v>549</v>
      </c>
      <c r="G471" s="38"/>
      <c r="H471" s="38"/>
      <c r="I471" s="111"/>
      <c r="J471" s="38"/>
      <c r="K471" s="38"/>
      <c r="L471" s="41"/>
      <c r="M471" s="205"/>
      <c r="N471" s="206"/>
      <c r="O471" s="66"/>
      <c r="P471" s="66"/>
      <c r="Q471" s="66"/>
      <c r="R471" s="66"/>
      <c r="S471" s="66"/>
      <c r="T471" s="67"/>
      <c r="U471" s="36"/>
      <c r="V471" s="36"/>
      <c r="W471" s="36"/>
      <c r="X471" s="36"/>
      <c r="Y471" s="36"/>
      <c r="Z471" s="36"/>
      <c r="AA471" s="36"/>
      <c r="AB471" s="36"/>
      <c r="AC471" s="36"/>
      <c r="AD471" s="36"/>
      <c r="AE471" s="36"/>
      <c r="AT471" s="19" t="s">
        <v>151</v>
      </c>
      <c r="AU471" s="19" t="s">
        <v>86</v>
      </c>
    </row>
    <row r="472" spans="1:65" s="15" customFormat="1">
      <c r="B472" s="230"/>
      <c r="C472" s="231"/>
      <c r="D472" s="203" t="s">
        <v>162</v>
      </c>
      <c r="E472" s="232" t="s">
        <v>19</v>
      </c>
      <c r="F472" s="233" t="s">
        <v>359</v>
      </c>
      <c r="G472" s="231"/>
      <c r="H472" s="232" t="s">
        <v>19</v>
      </c>
      <c r="I472" s="234"/>
      <c r="J472" s="231"/>
      <c r="K472" s="231"/>
      <c r="L472" s="235"/>
      <c r="M472" s="236"/>
      <c r="N472" s="237"/>
      <c r="O472" s="237"/>
      <c r="P472" s="237"/>
      <c r="Q472" s="237"/>
      <c r="R472" s="237"/>
      <c r="S472" s="237"/>
      <c r="T472" s="238"/>
      <c r="AT472" s="239" t="s">
        <v>162</v>
      </c>
      <c r="AU472" s="239" t="s">
        <v>86</v>
      </c>
      <c r="AV472" s="15" t="s">
        <v>84</v>
      </c>
      <c r="AW472" s="15" t="s">
        <v>37</v>
      </c>
      <c r="AX472" s="15" t="s">
        <v>76</v>
      </c>
      <c r="AY472" s="239" t="s">
        <v>143</v>
      </c>
    </row>
    <row r="473" spans="1:65" s="13" customFormat="1">
      <c r="B473" s="208"/>
      <c r="C473" s="209"/>
      <c r="D473" s="203" t="s">
        <v>162</v>
      </c>
      <c r="E473" s="210" t="s">
        <v>19</v>
      </c>
      <c r="F473" s="211" t="s">
        <v>369</v>
      </c>
      <c r="G473" s="209"/>
      <c r="H473" s="212">
        <v>1</v>
      </c>
      <c r="I473" s="213"/>
      <c r="J473" s="209"/>
      <c r="K473" s="209"/>
      <c r="L473" s="214"/>
      <c r="M473" s="215"/>
      <c r="N473" s="216"/>
      <c r="O473" s="216"/>
      <c r="P473" s="216"/>
      <c r="Q473" s="216"/>
      <c r="R473" s="216"/>
      <c r="S473" s="216"/>
      <c r="T473" s="217"/>
      <c r="AT473" s="218" t="s">
        <v>162</v>
      </c>
      <c r="AU473" s="218" t="s">
        <v>86</v>
      </c>
      <c r="AV473" s="13" t="s">
        <v>86</v>
      </c>
      <c r="AW473" s="13" t="s">
        <v>37</v>
      </c>
      <c r="AX473" s="13" t="s">
        <v>84</v>
      </c>
      <c r="AY473" s="218" t="s">
        <v>143</v>
      </c>
    </row>
    <row r="474" spans="1:65" s="2" customFormat="1" ht="16.5" customHeight="1">
      <c r="A474" s="36"/>
      <c r="B474" s="37"/>
      <c r="C474" s="251" t="s">
        <v>551</v>
      </c>
      <c r="D474" s="251" t="s">
        <v>288</v>
      </c>
      <c r="E474" s="252" t="s">
        <v>552</v>
      </c>
      <c r="F474" s="253" t="s">
        <v>553</v>
      </c>
      <c r="G474" s="254" t="s">
        <v>355</v>
      </c>
      <c r="H474" s="255">
        <v>1</v>
      </c>
      <c r="I474" s="256"/>
      <c r="J474" s="257">
        <f>ROUND(I474*H474,2)</f>
        <v>0</v>
      </c>
      <c r="K474" s="253" t="s">
        <v>157</v>
      </c>
      <c r="L474" s="258"/>
      <c r="M474" s="259" t="s">
        <v>19</v>
      </c>
      <c r="N474" s="260" t="s">
        <v>47</v>
      </c>
      <c r="O474" s="66"/>
      <c r="P474" s="199">
        <f>O474*H474</f>
        <v>0</v>
      </c>
      <c r="Q474" s="199">
        <v>1.0129999999999999</v>
      </c>
      <c r="R474" s="199">
        <f>Q474*H474</f>
        <v>1.0129999999999999</v>
      </c>
      <c r="S474" s="199">
        <v>0</v>
      </c>
      <c r="T474" s="200">
        <f>S474*H474</f>
        <v>0</v>
      </c>
      <c r="U474" s="36"/>
      <c r="V474" s="36"/>
      <c r="W474" s="36"/>
      <c r="X474" s="36"/>
      <c r="Y474" s="36"/>
      <c r="Z474" s="36"/>
      <c r="AA474" s="36"/>
      <c r="AB474" s="36"/>
      <c r="AC474" s="36"/>
      <c r="AD474" s="36"/>
      <c r="AE474" s="36"/>
      <c r="AR474" s="201" t="s">
        <v>220</v>
      </c>
      <c r="AT474" s="201" t="s">
        <v>288</v>
      </c>
      <c r="AU474" s="201" t="s">
        <v>86</v>
      </c>
      <c r="AY474" s="19" t="s">
        <v>143</v>
      </c>
      <c r="BE474" s="202">
        <f>IF(N474="základní",J474,0)</f>
        <v>0</v>
      </c>
      <c r="BF474" s="202">
        <f>IF(N474="snížená",J474,0)</f>
        <v>0</v>
      </c>
      <c r="BG474" s="202">
        <f>IF(N474="zákl. přenesená",J474,0)</f>
        <v>0</v>
      </c>
      <c r="BH474" s="202">
        <f>IF(N474="sníž. přenesená",J474,0)</f>
        <v>0</v>
      </c>
      <c r="BI474" s="202">
        <f>IF(N474="nulová",J474,0)</f>
        <v>0</v>
      </c>
      <c r="BJ474" s="19" t="s">
        <v>84</v>
      </c>
      <c r="BK474" s="202">
        <f>ROUND(I474*H474,2)</f>
        <v>0</v>
      </c>
      <c r="BL474" s="19" t="s">
        <v>149</v>
      </c>
      <c r="BM474" s="201" t="s">
        <v>554</v>
      </c>
    </row>
    <row r="475" spans="1:65" s="2" customFormat="1">
      <c r="A475" s="36"/>
      <c r="B475" s="37"/>
      <c r="C475" s="38"/>
      <c r="D475" s="203" t="s">
        <v>151</v>
      </c>
      <c r="E475" s="38"/>
      <c r="F475" s="204" t="s">
        <v>553</v>
      </c>
      <c r="G475" s="38"/>
      <c r="H475" s="38"/>
      <c r="I475" s="111"/>
      <c r="J475" s="38"/>
      <c r="K475" s="38"/>
      <c r="L475" s="41"/>
      <c r="M475" s="205"/>
      <c r="N475" s="206"/>
      <c r="O475" s="66"/>
      <c r="P475" s="66"/>
      <c r="Q475" s="66"/>
      <c r="R475" s="66"/>
      <c r="S475" s="66"/>
      <c r="T475" s="67"/>
      <c r="U475" s="36"/>
      <c r="V475" s="36"/>
      <c r="W475" s="36"/>
      <c r="X475" s="36"/>
      <c r="Y475" s="36"/>
      <c r="Z475" s="36"/>
      <c r="AA475" s="36"/>
      <c r="AB475" s="36"/>
      <c r="AC475" s="36"/>
      <c r="AD475" s="36"/>
      <c r="AE475" s="36"/>
      <c r="AT475" s="19" t="s">
        <v>151</v>
      </c>
      <c r="AU475" s="19" t="s">
        <v>86</v>
      </c>
    </row>
    <row r="476" spans="1:65" s="2" customFormat="1" ht="19.5">
      <c r="A476" s="36"/>
      <c r="B476" s="37"/>
      <c r="C476" s="38"/>
      <c r="D476" s="203" t="s">
        <v>153</v>
      </c>
      <c r="E476" s="38"/>
      <c r="F476" s="207" t="s">
        <v>542</v>
      </c>
      <c r="G476" s="38"/>
      <c r="H476" s="38"/>
      <c r="I476" s="111"/>
      <c r="J476" s="38"/>
      <c r="K476" s="38"/>
      <c r="L476" s="41"/>
      <c r="M476" s="205"/>
      <c r="N476" s="206"/>
      <c r="O476" s="66"/>
      <c r="P476" s="66"/>
      <c r="Q476" s="66"/>
      <c r="R476" s="66"/>
      <c r="S476" s="66"/>
      <c r="T476" s="67"/>
      <c r="U476" s="36"/>
      <c r="V476" s="36"/>
      <c r="W476" s="36"/>
      <c r="X476" s="36"/>
      <c r="Y476" s="36"/>
      <c r="Z476" s="36"/>
      <c r="AA476" s="36"/>
      <c r="AB476" s="36"/>
      <c r="AC476" s="36"/>
      <c r="AD476" s="36"/>
      <c r="AE476" s="36"/>
      <c r="AT476" s="19" t="s">
        <v>153</v>
      </c>
      <c r="AU476" s="19" t="s">
        <v>86</v>
      </c>
    </row>
    <row r="477" spans="1:65" s="15" customFormat="1">
      <c r="B477" s="230"/>
      <c r="C477" s="231"/>
      <c r="D477" s="203" t="s">
        <v>162</v>
      </c>
      <c r="E477" s="232" t="s">
        <v>19</v>
      </c>
      <c r="F477" s="233" t="s">
        <v>359</v>
      </c>
      <c r="G477" s="231"/>
      <c r="H477" s="232" t="s">
        <v>19</v>
      </c>
      <c r="I477" s="234"/>
      <c r="J477" s="231"/>
      <c r="K477" s="231"/>
      <c r="L477" s="235"/>
      <c r="M477" s="236"/>
      <c r="N477" s="237"/>
      <c r="O477" s="237"/>
      <c r="P477" s="237"/>
      <c r="Q477" s="237"/>
      <c r="R477" s="237"/>
      <c r="S477" s="237"/>
      <c r="T477" s="238"/>
      <c r="AT477" s="239" t="s">
        <v>162</v>
      </c>
      <c r="AU477" s="239" t="s">
        <v>86</v>
      </c>
      <c r="AV477" s="15" t="s">
        <v>84</v>
      </c>
      <c r="AW477" s="15" t="s">
        <v>37</v>
      </c>
      <c r="AX477" s="15" t="s">
        <v>76</v>
      </c>
      <c r="AY477" s="239" t="s">
        <v>143</v>
      </c>
    </row>
    <row r="478" spans="1:65" s="13" customFormat="1">
      <c r="B478" s="208"/>
      <c r="C478" s="209"/>
      <c r="D478" s="203" t="s">
        <v>162</v>
      </c>
      <c r="E478" s="210" t="s">
        <v>19</v>
      </c>
      <c r="F478" s="211" t="s">
        <v>368</v>
      </c>
      <c r="G478" s="209"/>
      <c r="H478" s="212">
        <v>1</v>
      </c>
      <c r="I478" s="213"/>
      <c r="J478" s="209"/>
      <c r="K478" s="209"/>
      <c r="L478" s="214"/>
      <c r="M478" s="215"/>
      <c r="N478" s="216"/>
      <c r="O478" s="216"/>
      <c r="P478" s="216"/>
      <c r="Q478" s="216"/>
      <c r="R478" s="216"/>
      <c r="S478" s="216"/>
      <c r="T478" s="217"/>
      <c r="AT478" s="218" t="s">
        <v>162</v>
      </c>
      <c r="AU478" s="218" t="s">
        <v>86</v>
      </c>
      <c r="AV478" s="13" t="s">
        <v>86</v>
      </c>
      <c r="AW478" s="13" t="s">
        <v>37</v>
      </c>
      <c r="AX478" s="13" t="s">
        <v>84</v>
      </c>
      <c r="AY478" s="218" t="s">
        <v>143</v>
      </c>
    </row>
    <row r="479" spans="1:65" s="2" customFormat="1" ht="16.5" customHeight="1">
      <c r="A479" s="36"/>
      <c r="B479" s="37"/>
      <c r="C479" s="251" t="s">
        <v>555</v>
      </c>
      <c r="D479" s="251" t="s">
        <v>288</v>
      </c>
      <c r="E479" s="252" t="s">
        <v>556</v>
      </c>
      <c r="F479" s="253" t="s">
        <v>557</v>
      </c>
      <c r="G479" s="254" t="s">
        <v>355</v>
      </c>
      <c r="H479" s="255">
        <v>1</v>
      </c>
      <c r="I479" s="256"/>
      <c r="J479" s="257">
        <f>ROUND(I479*H479,2)</f>
        <v>0</v>
      </c>
      <c r="K479" s="253" t="s">
        <v>19</v>
      </c>
      <c r="L479" s="258"/>
      <c r="M479" s="259" t="s">
        <v>19</v>
      </c>
      <c r="N479" s="260" t="s">
        <v>47</v>
      </c>
      <c r="O479" s="66"/>
      <c r="P479" s="199">
        <f>O479*H479</f>
        <v>0</v>
      </c>
      <c r="Q479" s="199">
        <v>0.92</v>
      </c>
      <c r="R479" s="199">
        <f>Q479*H479</f>
        <v>0.92</v>
      </c>
      <c r="S479" s="199">
        <v>0</v>
      </c>
      <c r="T479" s="200">
        <f>S479*H479</f>
        <v>0</v>
      </c>
      <c r="U479" s="36"/>
      <c r="V479" s="36"/>
      <c r="W479" s="36"/>
      <c r="X479" s="36"/>
      <c r="Y479" s="36"/>
      <c r="Z479" s="36"/>
      <c r="AA479" s="36"/>
      <c r="AB479" s="36"/>
      <c r="AC479" s="36"/>
      <c r="AD479" s="36"/>
      <c r="AE479" s="36"/>
      <c r="AR479" s="201" t="s">
        <v>220</v>
      </c>
      <c r="AT479" s="201" t="s">
        <v>288</v>
      </c>
      <c r="AU479" s="201" t="s">
        <v>86</v>
      </c>
      <c r="AY479" s="19" t="s">
        <v>143</v>
      </c>
      <c r="BE479" s="202">
        <f>IF(N479="základní",J479,0)</f>
        <v>0</v>
      </c>
      <c r="BF479" s="202">
        <f>IF(N479="snížená",J479,0)</f>
        <v>0</v>
      </c>
      <c r="BG479" s="202">
        <f>IF(N479="zákl. přenesená",J479,0)</f>
        <v>0</v>
      </c>
      <c r="BH479" s="202">
        <f>IF(N479="sníž. přenesená",J479,0)</f>
        <v>0</v>
      </c>
      <c r="BI479" s="202">
        <f>IF(N479="nulová",J479,0)</f>
        <v>0</v>
      </c>
      <c r="BJ479" s="19" t="s">
        <v>84</v>
      </c>
      <c r="BK479" s="202">
        <f>ROUND(I479*H479,2)</f>
        <v>0</v>
      </c>
      <c r="BL479" s="19" t="s">
        <v>149</v>
      </c>
      <c r="BM479" s="201" t="s">
        <v>558</v>
      </c>
    </row>
    <row r="480" spans="1:65" s="2" customFormat="1">
      <c r="A480" s="36"/>
      <c r="B480" s="37"/>
      <c r="C480" s="38"/>
      <c r="D480" s="203" t="s">
        <v>151</v>
      </c>
      <c r="E480" s="38"/>
      <c r="F480" s="204" t="s">
        <v>557</v>
      </c>
      <c r="G480" s="38"/>
      <c r="H480" s="38"/>
      <c r="I480" s="111"/>
      <c r="J480" s="38"/>
      <c r="K480" s="38"/>
      <c r="L480" s="41"/>
      <c r="M480" s="205"/>
      <c r="N480" s="206"/>
      <c r="O480" s="66"/>
      <c r="P480" s="66"/>
      <c r="Q480" s="66"/>
      <c r="R480" s="66"/>
      <c r="S480" s="66"/>
      <c r="T480" s="67"/>
      <c r="U480" s="36"/>
      <c r="V480" s="36"/>
      <c r="W480" s="36"/>
      <c r="X480" s="36"/>
      <c r="Y480" s="36"/>
      <c r="Z480" s="36"/>
      <c r="AA480" s="36"/>
      <c r="AB480" s="36"/>
      <c r="AC480" s="36"/>
      <c r="AD480" s="36"/>
      <c r="AE480" s="36"/>
      <c r="AT480" s="19" t="s">
        <v>151</v>
      </c>
      <c r="AU480" s="19" t="s">
        <v>86</v>
      </c>
    </row>
    <row r="481" spans="1:65" s="15" customFormat="1">
      <c r="B481" s="230"/>
      <c r="C481" s="231"/>
      <c r="D481" s="203" t="s">
        <v>162</v>
      </c>
      <c r="E481" s="232" t="s">
        <v>19</v>
      </c>
      <c r="F481" s="233" t="s">
        <v>359</v>
      </c>
      <c r="G481" s="231"/>
      <c r="H481" s="232" t="s">
        <v>19</v>
      </c>
      <c r="I481" s="234"/>
      <c r="J481" s="231"/>
      <c r="K481" s="231"/>
      <c r="L481" s="235"/>
      <c r="M481" s="236"/>
      <c r="N481" s="237"/>
      <c r="O481" s="237"/>
      <c r="P481" s="237"/>
      <c r="Q481" s="237"/>
      <c r="R481" s="237"/>
      <c r="S481" s="237"/>
      <c r="T481" s="238"/>
      <c r="AT481" s="239" t="s">
        <v>162</v>
      </c>
      <c r="AU481" s="239" t="s">
        <v>86</v>
      </c>
      <c r="AV481" s="15" t="s">
        <v>84</v>
      </c>
      <c r="AW481" s="15" t="s">
        <v>37</v>
      </c>
      <c r="AX481" s="15" t="s">
        <v>76</v>
      </c>
      <c r="AY481" s="239" t="s">
        <v>143</v>
      </c>
    </row>
    <row r="482" spans="1:65" s="13" customFormat="1">
      <c r="B482" s="208"/>
      <c r="C482" s="209"/>
      <c r="D482" s="203" t="s">
        <v>162</v>
      </c>
      <c r="E482" s="210" t="s">
        <v>19</v>
      </c>
      <c r="F482" s="211" t="s">
        <v>367</v>
      </c>
      <c r="G482" s="209"/>
      <c r="H482" s="212">
        <v>1</v>
      </c>
      <c r="I482" s="213"/>
      <c r="J482" s="209"/>
      <c r="K482" s="209"/>
      <c r="L482" s="214"/>
      <c r="M482" s="215"/>
      <c r="N482" s="216"/>
      <c r="O482" s="216"/>
      <c r="P482" s="216"/>
      <c r="Q482" s="216"/>
      <c r="R482" s="216"/>
      <c r="S482" s="216"/>
      <c r="T482" s="217"/>
      <c r="AT482" s="218" t="s">
        <v>162</v>
      </c>
      <c r="AU482" s="218" t="s">
        <v>86</v>
      </c>
      <c r="AV482" s="13" t="s">
        <v>86</v>
      </c>
      <c r="AW482" s="13" t="s">
        <v>37</v>
      </c>
      <c r="AX482" s="13" t="s">
        <v>84</v>
      </c>
      <c r="AY482" s="218" t="s">
        <v>143</v>
      </c>
    </row>
    <row r="483" spans="1:65" s="2" customFormat="1" ht="16.5" customHeight="1">
      <c r="A483" s="36"/>
      <c r="B483" s="37"/>
      <c r="C483" s="251" t="s">
        <v>559</v>
      </c>
      <c r="D483" s="251" t="s">
        <v>288</v>
      </c>
      <c r="E483" s="252" t="s">
        <v>560</v>
      </c>
      <c r="F483" s="253" t="s">
        <v>561</v>
      </c>
      <c r="G483" s="254" t="s">
        <v>355</v>
      </c>
      <c r="H483" s="255">
        <v>2</v>
      </c>
      <c r="I483" s="256"/>
      <c r="J483" s="257">
        <f>ROUND(I483*H483,2)</f>
        <v>0</v>
      </c>
      <c r="K483" s="253" t="s">
        <v>157</v>
      </c>
      <c r="L483" s="258"/>
      <c r="M483" s="259" t="s">
        <v>19</v>
      </c>
      <c r="N483" s="260" t="s">
        <v>47</v>
      </c>
      <c r="O483" s="66"/>
      <c r="P483" s="199">
        <f>O483*H483</f>
        <v>0</v>
      </c>
      <c r="Q483" s="199">
        <v>0.44900000000000001</v>
      </c>
      <c r="R483" s="199">
        <f>Q483*H483</f>
        <v>0.89800000000000002</v>
      </c>
      <c r="S483" s="199">
        <v>0</v>
      </c>
      <c r="T483" s="200">
        <f>S483*H483</f>
        <v>0</v>
      </c>
      <c r="U483" s="36"/>
      <c r="V483" s="36"/>
      <c r="W483" s="36"/>
      <c r="X483" s="36"/>
      <c r="Y483" s="36"/>
      <c r="Z483" s="36"/>
      <c r="AA483" s="36"/>
      <c r="AB483" s="36"/>
      <c r="AC483" s="36"/>
      <c r="AD483" s="36"/>
      <c r="AE483" s="36"/>
      <c r="AR483" s="201" t="s">
        <v>220</v>
      </c>
      <c r="AT483" s="201" t="s">
        <v>288</v>
      </c>
      <c r="AU483" s="201" t="s">
        <v>86</v>
      </c>
      <c r="AY483" s="19" t="s">
        <v>143</v>
      </c>
      <c r="BE483" s="202">
        <f>IF(N483="základní",J483,0)</f>
        <v>0</v>
      </c>
      <c r="BF483" s="202">
        <f>IF(N483="snížená",J483,0)</f>
        <v>0</v>
      </c>
      <c r="BG483" s="202">
        <f>IF(N483="zákl. přenesená",J483,0)</f>
        <v>0</v>
      </c>
      <c r="BH483" s="202">
        <f>IF(N483="sníž. přenesená",J483,0)</f>
        <v>0</v>
      </c>
      <c r="BI483" s="202">
        <f>IF(N483="nulová",J483,0)</f>
        <v>0</v>
      </c>
      <c r="BJ483" s="19" t="s">
        <v>84</v>
      </c>
      <c r="BK483" s="202">
        <f>ROUND(I483*H483,2)</f>
        <v>0</v>
      </c>
      <c r="BL483" s="19" t="s">
        <v>149</v>
      </c>
      <c r="BM483" s="201" t="s">
        <v>562</v>
      </c>
    </row>
    <row r="484" spans="1:65" s="2" customFormat="1">
      <c r="A484" s="36"/>
      <c r="B484" s="37"/>
      <c r="C484" s="38"/>
      <c r="D484" s="203" t="s">
        <v>151</v>
      </c>
      <c r="E484" s="38"/>
      <c r="F484" s="204" t="s">
        <v>561</v>
      </c>
      <c r="G484" s="38"/>
      <c r="H484" s="38"/>
      <c r="I484" s="111"/>
      <c r="J484" s="38"/>
      <c r="K484" s="38"/>
      <c r="L484" s="41"/>
      <c r="M484" s="205"/>
      <c r="N484" s="206"/>
      <c r="O484" s="66"/>
      <c r="P484" s="66"/>
      <c r="Q484" s="66"/>
      <c r="R484" s="66"/>
      <c r="S484" s="66"/>
      <c r="T484" s="67"/>
      <c r="U484" s="36"/>
      <c r="V484" s="36"/>
      <c r="W484" s="36"/>
      <c r="X484" s="36"/>
      <c r="Y484" s="36"/>
      <c r="Z484" s="36"/>
      <c r="AA484" s="36"/>
      <c r="AB484" s="36"/>
      <c r="AC484" s="36"/>
      <c r="AD484" s="36"/>
      <c r="AE484" s="36"/>
      <c r="AT484" s="19" t="s">
        <v>151</v>
      </c>
      <c r="AU484" s="19" t="s">
        <v>86</v>
      </c>
    </row>
    <row r="485" spans="1:65" s="15" customFormat="1">
      <c r="B485" s="230"/>
      <c r="C485" s="231"/>
      <c r="D485" s="203" t="s">
        <v>162</v>
      </c>
      <c r="E485" s="232" t="s">
        <v>19</v>
      </c>
      <c r="F485" s="233" t="s">
        <v>359</v>
      </c>
      <c r="G485" s="231"/>
      <c r="H485" s="232" t="s">
        <v>19</v>
      </c>
      <c r="I485" s="234"/>
      <c r="J485" s="231"/>
      <c r="K485" s="231"/>
      <c r="L485" s="235"/>
      <c r="M485" s="236"/>
      <c r="N485" s="237"/>
      <c r="O485" s="237"/>
      <c r="P485" s="237"/>
      <c r="Q485" s="237"/>
      <c r="R485" s="237"/>
      <c r="S485" s="237"/>
      <c r="T485" s="238"/>
      <c r="AT485" s="239" t="s">
        <v>162</v>
      </c>
      <c r="AU485" s="239" t="s">
        <v>86</v>
      </c>
      <c r="AV485" s="15" t="s">
        <v>84</v>
      </c>
      <c r="AW485" s="15" t="s">
        <v>37</v>
      </c>
      <c r="AX485" s="15" t="s">
        <v>76</v>
      </c>
      <c r="AY485" s="239" t="s">
        <v>143</v>
      </c>
    </row>
    <row r="486" spans="1:65" s="13" customFormat="1">
      <c r="B486" s="208"/>
      <c r="C486" s="209"/>
      <c r="D486" s="203" t="s">
        <v>162</v>
      </c>
      <c r="E486" s="210" t="s">
        <v>19</v>
      </c>
      <c r="F486" s="211" t="s">
        <v>368</v>
      </c>
      <c r="G486" s="209"/>
      <c r="H486" s="212">
        <v>1</v>
      </c>
      <c r="I486" s="213"/>
      <c r="J486" s="209"/>
      <c r="K486" s="209"/>
      <c r="L486" s="214"/>
      <c r="M486" s="215"/>
      <c r="N486" s="216"/>
      <c r="O486" s="216"/>
      <c r="P486" s="216"/>
      <c r="Q486" s="216"/>
      <c r="R486" s="216"/>
      <c r="S486" s="216"/>
      <c r="T486" s="217"/>
      <c r="AT486" s="218" t="s">
        <v>162</v>
      </c>
      <c r="AU486" s="218" t="s">
        <v>86</v>
      </c>
      <c r="AV486" s="13" t="s">
        <v>86</v>
      </c>
      <c r="AW486" s="13" t="s">
        <v>37</v>
      </c>
      <c r="AX486" s="13" t="s">
        <v>76</v>
      </c>
      <c r="AY486" s="218" t="s">
        <v>143</v>
      </c>
    </row>
    <row r="487" spans="1:65" s="13" customFormat="1">
      <c r="B487" s="208"/>
      <c r="C487" s="209"/>
      <c r="D487" s="203" t="s">
        <v>162</v>
      </c>
      <c r="E487" s="210" t="s">
        <v>19</v>
      </c>
      <c r="F487" s="211" t="s">
        <v>369</v>
      </c>
      <c r="G487" s="209"/>
      <c r="H487" s="212">
        <v>1</v>
      </c>
      <c r="I487" s="213"/>
      <c r="J487" s="209"/>
      <c r="K487" s="209"/>
      <c r="L487" s="214"/>
      <c r="M487" s="215"/>
      <c r="N487" s="216"/>
      <c r="O487" s="216"/>
      <c r="P487" s="216"/>
      <c r="Q487" s="216"/>
      <c r="R487" s="216"/>
      <c r="S487" s="216"/>
      <c r="T487" s="217"/>
      <c r="AT487" s="218" t="s">
        <v>162</v>
      </c>
      <c r="AU487" s="218" t="s">
        <v>86</v>
      </c>
      <c r="AV487" s="13" t="s">
        <v>86</v>
      </c>
      <c r="AW487" s="13" t="s">
        <v>37</v>
      </c>
      <c r="AX487" s="13" t="s">
        <v>76</v>
      </c>
      <c r="AY487" s="218" t="s">
        <v>143</v>
      </c>
    </row>
    <row r="488" spans="1:65" s="14" customFormat="1">
      <c r="B488" s="219"/>
      <c r="C488" s="220"/>
      <c r="D488" s="203" t="s">
        <v>162</v>
      </c>
      <c r="E488" s="221" t="s">
        <v>19</v>
      </c>
      <c r="F488" s="222" t="s">
        <v>172</v>
      </c>
      <c r="G488" s="220"/>
      <c r="H488" s="223">
        <v>2</v>
      </c>
      <c r="I488" s="224"/>
      <c r="J488" s="220"/>
      <c r="K488" s="220"/>
      <c r="L488" s="225"/>
      <c r="M488" s="226"/>
      <c r="N488" s="227"/>
      <c r="O488" s="227"/>
      <c r="P488" s="227"/>
      <c r="Q488" s="227"/>
      <c r="R488" s="227"/>
      <c r="S488" s="227"/>
      <c r="T488" s="228"/>
      <c r="AT488" s="229" t="s">
        <v>162</v>
      </c>
      <c r="AU488" s="229" t="s">
        <v>86</v>
      </c>
      <c r="AV488" s="14" t="s">
        <v>149</v>
      </c>
      <c r="AW488" s="14" t="s">
        <v>37</v>
      </c>
      <c r="AX488" s="14" t="s">
        <v>84</v>
      </c>
      <c r="AY488" s="229" t="s">
        <v>143</v>
      </c>
    </row>
    <row r="489" spans="1:65" s="2" customFormat="1" ht="16.5" customHeight="1">
      <c r="A489" s="36"/>
      <c r="B489" s="37"/>
      <c r="C489" s="251" t="s">
        <v>563</v>
      </c>
      <c r="D489" s="251" t="s">
        <v>288</v>
      </c>
      <c r="E489" s="252" t="s">
        <v>564</v>
      </c>
      <c r="F489" s="253" t="s">
        <v>565</v>
      </c>
      <c r="G489" s="254" t="s">
        <v>355</v>
      </c>
      <c r="H489" s="255">
        <v>5</v>
      </c>
      <c r="I489" s="256"/>
      <c r="J489" s="257">
        <f>ROUND(I489*H489,2)</f>
        <v>0</v>
      </c>
      <c r="K489" s="253" t="s">
        <v>157</v>
      </c>
      <c r="L489" s="258"/>
      <c r="M489" s="259" t="s">
        <v>19</v>
      </c>
      <c r="N489" s="260" t="s">
        <v>47</v>
      </c>
      <c r="O489" s="66"/>
      <c r="P489" s="199">
        <f>O489*H489</f>
        <v>0</v>
      </c>
      <c r="Q489" s="199">
        <v>2E-3</v>
      </c>
      <c r="R489" s="199">
        <f>Q489*H489</f>
        <v>0.01</v>
      </c>
      <c r="S489" s="199">
        <v>0</v>
      </c>
      <c r="T489" s="200">
        <f>S489*H489</f>
        <v>0</v>
      </c>
      <c r="U489" s="36"/>
      <c r="V489" s="36"/>
      <c r="W489" s="36"/>
      <c r="X489" s="36"/>
      <c r="Y489" s="36"/>
      <c r="Z489" s="36"/>
      <c r="AA489" s="36"/>
      <c r="AB489" s="36"/>
      <c r="AC489" s="36"/>
      <c r="AD489" s="36"/>
      <c r="AE489" s="36"/>
      <c r="AR489" s="201" t="s">
        <v>220</v>
      </c>
      <c r="AT489" s="201" t="s">
        <v>288</v>
      </c>
      <c r="AU489" s="201" t="s">
        <v>86</v>
      </c>
      <c r="AY489" s="19" t="s">
        <v>143</v>
      </c>
      <c r="BE489" s="202">
        <f>IF(N489="základní",J489,0)</f>
        <v>0</v>
      </c>
      <c r="BF489" s="202">
        <f>IF(N489="snížená",J489,0)</f>
        <v>0</v>
      </c>
      <c r="BG489" s="202">
        <f>IF(N489="zákl. přenesená",J489,0)</f>
        <v>0</v>
      </c>
      <c r="BH489" s="202">
        <f>IF(N489="sníž. přenesená",J489,0)</f>
        <v>0</v>
      </c>
      <c r="BI489" s="202">
        <f>IF(N489="nulová",J489,0)</f>
        <v>0</v>
      </c>
      <c r="BJ489" s="19" t="s">
        <v>84</v>
      </c>
      <c r="BK489" s="202">
        <f>ROUND(I489*H489,2)</f>
        <v>0</v>
      </c>
      <c r="BL489" s="19" t="s">
        <v>149</v>
      </c>
      <c r="BM489" s="201" t="s">
        <v>566</v>
      </c>
    </row>
    <row r="490" spans="1:65" s="2" customFormat="1">
      <c r="A490" s="36"/>
      <c r="B490" s="37"/>
      <c r="C490" s="38"/>
      <c r="D490" s="203" t="s">
        <v>151</v>
      </c>
      <c r="E490" s="38"/>
      <c r="F490" s="204" t="s">
        <v>565</v>
      </c>
      <c r="G490" s="38"/>
      <c r="H490" s="38"/>
      <c r="I490" s="111"/>
      <c r="J490" s="38"/>
      <c r="K490" s="38"/>
      <c r="L490" s="41"/>
      <c r="M490" s="205"/>
      <c r="N490" s="206"/>
      <c r="O490" s="66"/>
      <c r="P490" s="66"/>
      <c r="Q490" s="66"/>
      <c r="R490" s="66"/>
      <c r="S490" s="66"/>
      <c r="T490" s="67"/>
      <c r="U490" s="36"/>
      <c r="V490" s="36"/>
      <c r="W490" s="36"/>
      <c r="X490" s="36"/>
      <c r="Y490" s="36"/>
      <c r="Z490" s="36"/>
      <c r="AA490" s="36"/>
      <c r="AB490" s="36"/>
      <c r="AC490" s="36"/>
      <c r="AD490" s="36"/>
      <c r="AE490" s="36"/>
      <c r="AT490" s="19" t="s">
        <v>151</v>
      </c>
      <c r="AU490" s="19" t="s">
        <v>86</v>
      </c>
    </row>
    <row r="491" spans="1:65" s="13" customFormat="1">
      <c r="B491" s="208"/>
      <c r="C491" s="209"/>
      <c r="D491" s="203" t="s">
        <v>162</v>
      </c>
      <c r="E491" s="210" t="s">
        <v>19</v>
      </c>
      <c r="F491" s="211" t="s">
        <v>567</v>
      </c>
      <c r="G491" s="209"/>
      <c r="H491" s="212">
        <v>5</v>
      </c>
      <c r="I491" s="213"/>
      <c r="J491" s="209"/>
      <c r="K491" s="209"/>
      <c r="L491" s="214"/>
      <c r="M491" s="215"/>
      <c r="N491" s="216"/>
      <c r="O491" s="216"/>
      <c r="P491" s="216"/>
      <c r="Q491" s="216"/>
      <c r="R491" s="216"/>
      <c r="S491" s="216"/>
      <c r="T491" s="217"/>
      <c r="AT491" s="218" t="s">
        <v>162</v>
      </c>
      <c r="AU491" s="218" t="s">
        <v>86</v>
      </c>
      <c r="AV491" s="13" t="s">
        <v>86</v>
      </c>
      <c r="AW491" s="13" t="s">
        <v>37</v>
      </c>
      <c r="AX491" s="13" t="s">
        <v>84</v>
      </c>
      <c r="AY491" s="218" t="s">
        <v>143</v>
      </c>
    </row>
    <row r="492" spans="1:65" s="2" customFormat="1" ht="16.5" customHeight="1">
      <c r="A492" s="36"/>
      <c r="B492" s="37"/>
      <c r="C492" s="251" t="s">
        <v>568</v>
      </c>
      <c r="D492" s="251" t="s">
        <v>288</v>
      </c>
      <c r="E492" s="252" t="s">
        <v>569</v>
      </c>
      <c r="F492" s="253" t="s">
        <v>570</v>
      </c>
      <c r="G492" s="254" t="s">
        <v>355</v>
      </c>
      <c r="H492" s="255">
        <v>2</v>
      </c>
      <c r="I492" s="256"/>
      <c r="J492" s="257">
        <f>ROUND(I492*H492,2)</f>
        <v>0</v>
      </c>
      <c r="K492" s="253" t="s">
        <v>157</v>
      </c>
      <c r="L492" s="258"/>
      <c r="M492" s="259" t="s">
        <v>19</v>
      </c>
      <c r="N492" s="260" t="s">
        <v>47</v>
      </c>
      <c r="O492" s="66"/>
      <c r="P492" s="199">
        <f>O492*H492</f>
        <v>0</v>
      </c>
      <c r="Q492" s="199">
        <v>4.0000000000000001E-3</v>
      </c>
      <c r="R492" s="199">
        <f>Q492*H492</f>
        <v>8.0000000000000002E-3</v>
      </c>
      <c r="S492" s="199">
        <v>0</v>
      </c>
      <c r="T492" s="200">
        <f>S492*H492</f>
        <v>0</v>
      </c>
      <c r="U492" s="36"/>
      <c r="V492" s="36"/>
      <c r="W492" s="36"/>
      <c r="X492" s="36"/>
      <c r="Y492" s="36"/>
      <c r="Z492" s="36"/>
      <c r="AA492" s="36"/>
      <c r="AB492" s="36"/>
      <c r="AC492" s="36"/>
      <c r="AD492" s="36"/>
      <c r="AE492" s="36"/>
      <c r="AR492" s="201" t="s">
        <v>220</v>
      </c>
      <c r="AT492" s="201" t="s">
        <v>288</v>
      </c>
      <c r="AU492" s="201" t="s">
        <v>86</v>
      </c>
      <c r="AY492" s="19" t="s">
        <v>143</v>
      </c>
      <c r="BE492" s="202">
        <f>IF(N492="základní",J492,0)</f>
        <v>0</v>
      </c>
      <c r="BF492" s="202">
        <f>IF(N492="snížená",J492,0)</f>
        <v>0</v>
      </c>
      <c r="BG492" s="202">
        <f>IF(N492="zákl. přenesená",J492,0)</f>
        <v>0</v>
      </c>
      <c r="BH492" s="202">
        <f>IF(N492="sníž. přenesená",J492,0)</f>
        <v>0</v>
      </c>
      <c r="BI492" s="202">
        <f>IF(N492="nulová",J492,0)</f>
        <v>0</v>
      </c>
      <c r="BJ492" s="19" t="s">
        <v>84</v>
      </c>
      <c r="BK492" s="202">
        <f>ROUND(I492*H492,2)</f>
        <v>0</v>
      </c>
      <c r="BL492" s="19" t="s">
        <v>149</v>
      </c>
      <c r="BM492" s="201" t="s">
        <v>571</v>
      </c>
    </row>
    <row r="493" spans="1:65" s="2" customFormat="1">
      <c r="A493" s="36"/>
      <c r="B493" s="37"/>
      <c r="C493" s="38"/>
      <c r="D493" s="203" t="s">
        <v>151</v>
      </c>
      <c r="E493" s="38"/>
      <c r="F493" s="204" t="s">
        <v>570</v>
      </c>
      <c r="G493" s="38"/>
      <c r="H493" s="38"/>
      <c r="I493" s="111"/>
      <c r="J493" s="38"/>
      <c r="K493" s="38"/>
      <c r="L493" s="41"/>
      <c r="M493" s="205"/>
      <c r="N493" s="206"/>
      <c r="O493" s="66"/>
      <c r="P493" s="66"/>
      <c r="Q493" s="66"/>
      <c r="R493" s="66"/>
      <c r="S493" s="66"/>
      <c r="T493" s="67"/>
      <c r="U493" s="36"/>
      <c r="V493" s="36"/>
      <c r="W493" s="36"/>
      <c r="X493" s="36"/>
      <c r="Y493" s="36"/>
      <c r="Z493" s="36"/>
      <c r="AA493" s="36"/>
      <c r="AB493" s="36"/>
      <c r="AC493" s="36"/>
      <c r="AD493" s="36"/>
      <c r="AE493" s="36"/>
      <c r="AT493" s="19" t="s">
        <v>151</v>
      </c>
      <c r="AU493" s="19" t="s">
        <v>86</v>
      </c>
    </row>
    <row r="494" spans="1:65" s="13" customFormat="1">
      <c r="B494" s="208"/>
      <c r="C494" s="209"/>
      <c r="D494" s="203" t="s">
        <v>162</v>
      </c>
      <c r="E494" s="210" t="s">
        <v>19</v>
      </c>
      <c r="F494" s="211" t="s">
        <v>572</v>
      </c>
      <c r="G494" s="209"/>
      <c r="H494" s="212">
        <v>2</v>
      </c>
      <c r="I494" s="213"/>
      <c r="J494" s="209"/>
      <c r="K494" s="209"/>
      <c r="L494" s="214"/>
      <c r="M494" s="215"/>
      <c r="N494" s="216"/>
      <c r="O494" s="216"/>
      <c r="P494" s="216"/>
      <c r="Q494" s="216"/>
      <c r="R494" s="216"/>
      <c r="S494" s="216"/>
      <c r="T494" s="217"/>
      <c r="AT494" s="218" t="s">
        <v>162</v>
      </c>
      <c r="AU494" s="218" t="s">
        <v>86</v>
      </c>
      <c r="AV494" s="13" t="s">
        <v>86</v>
      </c>
      <c r="AW494" s="13" t="s">
        <v>37</v>
      </c>
      <c r="AX494" s="13" t="s">
        <v>84</v>
      </c>
      <c r="AY494" s="218" t="s">
        <v>143</v>
      </c>
    </row>
    <row r="495" spans="1:65" s="2" customFormat="1" ht="16.5" customHeight="1">
      <c r="A495" s="36"/>
      <c r="B495" s="37"/>
      <c r="C495" s="190" t="s">
        <v>573</v>
      </c>
      <c r="D495" s="190" t="s">
        <v>145</v>
      </c>
      <c r="E495" s="191" t="s">
        <v>574</v>
      </c>
      <c r="F495" s="192" t="s">
        <v>575</v>
      </c>
      <c r="G495" s="193" t="s">
        <v>355</v>
      </c>
      <c r="H495" s="194">
        <v>4</v>
      </c>
      <c r="I495" s="195"/>
      <c r="J495" s="196">
        <f>ROUND(I495*H495,2)</f>
        <v>0</v>
      </c>
      <c r="K495" s="192" t="s">
        <v>157</v>
      </c>
      <c r="L495" s="41"/>
      <c r="M495" s="197" t="s">
        <v>19</v>
      </c>
      <c r="N495" s="198" t="s">
        <v>47</v>
      </c>
      <c r="O495" s="66"/>
      <c r="P495" s="199">
        <f>O495*H495</f>
        <v>0</v>
      </c>
      <c r="Q495" s="199">
        <v>0</v>
      </c>
      <c r="R495" s="199">
        <f>Q495*H495</f>
        <v>0</v>
      </c>
      <c r="S495" s="199">
        <v>0.1</v>
      </c>
      <c r="T495" s="200">
        <f>S495*H495</f>
        <v>0.4</v>
      </c>
      <c r="U495" s="36"/>
      <c r="V495" s="36"/>
      <c r="W495" s="36"/>
      <c r="X495" s="36"/>
      <c r="Y495" s="36"/>
      <c r="Z495" s="36"/>
      <c r="AA495" s="36"/>
      <c r="AB495" s="36"/>
      <c r="AC495" s="36"/>
      <c r="AD495" s="36"/>
      <c r="AE495" s="36"/>
      <c r="AR495" s="201" t="s">
        <v>149</v>
      </c>
      <c r="AT495" s="201" t="s">
        <v>145</v>
      </c>
      <c r="AU495" s="201" t="s">
        <v>86</v>
      </c>
      <c r="AY495" s="19" t="s">
        <v>143</v>
      </c>
      <c r="BE495" s="202">
        <f>IF(N495="základní",J495,0)</f>
        <v>0</v>
      </c>
      <c r="BF495" s="202">
        <f>IF(N495="snížená",J495,0)</f>
        <v>0</v>
      </c>
      <c r="BG495" s="202">
        <f>IF(N495="zákl. přenesená",J495,0)</f>
        <v>0</v>
      </c>
      <c r="BH495" s="202">
        <f>IF(N495="sníž. přenesená",J495,0)</f>
        <v>0</v>
      </c>
      <c r="BI495" s="202">
        <f>IF(N495="nulová",J495,0)</f>
        <v>0</v>
      </c>
      <c r="BJ495" s="19" t="s">
        <v>84</v>
      </c>
      <c r="BK495" s="202">
        <f>ROUND(I495*H495,2)</f>
        <v>0</v>
      </c>
      <c r="BL495" s="19" t="s">
        <v>149</v>
      </c>
      <c r="BM495" s="201" t="s">
        <v>576</v>
      </c>
    </row>
    <row r="496" spans="1:65" s="2" customFormat="1">
      <c r="A496" s="36"/>
      <c r="B496" s="37"/>
      <c r="C496" s="38"/>
      <c r="D496" s="203" t="s">
        <v>151</v>
      </c>
      <c r="E496" s="38"/>
      <c r="F496" s="204" t="s">
        <v>577</v>
      </c>
      <c r="G496" s="38"/>
      <c r="H496" s="38"/>
      <c r="I496" s="111"/>
      <c r="J496" s="38"/>
      <c r="K496" s="38"/>
      <c r="L496" s="41"/>
      <c r="M496" s="205"/>
      <c r="N496" s="206"/>
      <c r="O496" s="66"/>
      <c r="P496" s="66"/>
      <c r="Q496" s="66"/>
      <c r="R496" s="66"/>
      <c r="S496" s="66"/>
      <c r="T496" s="67"/>
      <c r="U496" s="36"/>
      <c r="V496" s="36"/>
      <c r="W496" s="36"/>
      <c r="X496" s="36"/>
      <c r="Y496" s="36"/>
      <c r="Z496" s="36"/>
      <c r="AA496" s="36"/>
      <c r="AB496" s="36"/>
      <c r="AC496" s="36"/>
      <c r="AD496" s="36"/>
      <c r="AE496" s="36"/>
      <c r="AT496" s="19" t="s">
        <v>151</v>
      </c>
      <c r="AU496" s="19" t="s">
        <v>86</v>
      </c>
    </row>
    <row r="497" spans="1:65" s="2" customFormat="1" ht="19.5">
      <c r="A497" s="36"/>
      <c r="B497" s="37"/>
      <c r="C497" s="38"/>
      <c r="D497" s="203" t="s">
        <v>153</v>
      </c>
      <c r="E497" s="38"/>
      <c r="F497" s="207" t="s">
        <v>578</v>
      </c>
      <c r="G497" s="38"/>
      <c r="H497" s="38"/>
      <c r="I497" s="111"/>
      <c r="J497" s="38"/>
      <c r="K497" s="38"/>
      <c r="L497" s="41"/>
      <c r="M497" s="205"/>
      <c r="N497" s="206"/>
      <c r="O497" s="66"/>
      <c r="P497" s="66"/>
      <c r="Q497" s="66"/>
      <c r="R497" s="66"/>
      <c r="S497" s="66"/>
      <c r="T497" s="67"/>
      <c r="U497" s="36"/>
      <c r="V497" s="36"/>
      <c r="W497" s="36"/>
      <c r="X497" s="36"/>
      <c r="Y497" s="36"/>
      <c r="Z497" s="36"/>
      <c r="AA497" s="36"/>
      <c r="AB497" s="36"/>
      <c r="AC497" s="36"/>
      <c r="AD497" s="36"/>
      <c r="AE497" s="36"/>
      <c r="AT497" s="19" t="s">
        <v>153</v>
      </c>
      <c r="AU497" s="19" t="s">
        <v>86</v>
      </c>
    </row>
    <row r="498" spans="1:65" s="13" customFormat="1">
      <c r="B498" s="208"/>
      <c r="C498" s="209"/>
      <c r="D498" s="203" t="s">
        <v>162</v>
      </c>
      <c r="E498" s="210" t="s">
        <v>19</v>
      </c>
      <c r="F498" s="211" t="s">
        <v>579</v>
      </c>
      <c r="G498" s="209"/>
      <c r="H498" s="212">
        <v>4</v>
      </c>
      <c r="I498" s="213"/>
      <c r="J498" s="209"/>
      <c r="K498" s="209"/>
      <c r="L498" s="214"/>
      <c r="M498" s="215"/>
      <c r="N498" s="216"/>
      <c r="O498" s="216"/>
      <c r="P498" s="216"/>
      <c r="Q498" s="216"/>
      <c r="R498" s="216"/>
      <c r="S498" s="216"/>
      <c r="T498" s="217"/>
      <c r="AT498" s="218" t="s">
        <v>162</v>
      </c>
      <c r="AU498" s="218" t="s">
        <v>86</v>
      </c>
      <c r="AV498" s="13" t="s">
        <v>86</v>
      </c>
      <c r="AW498" s="13" t="s">
        <v>37</v>
      </c>
      <c r="AX498" s="13" t="s">
        <v>84</v>
      </c>
      <c r="AY498" s="218" t="s">
        <v>143</v>
      </c>
    </row>
    <row r="499" spans="1:65" s="2" customFormat="1" ht="16.5" customHeight="1">
      <c r="A499" s="36"/>
      <c r="B499" s="37"/>
      <c r="C499" s="190" t="s">
        <v>580</v>
      </c>
      <c r="D499" s="190" t="s">
        <v>145</v>
      </c>
      <c r="E499" s="191" t="s">
        <v>581</v>
      </c>
      <c r="F499" s="192" t="s">
        <v>582</v>
      </c>
      <c r="G499" s="193" t="s">
        <v>355</v>
      </c>
      <c r="H499" s="194">
        <v>3</v>
      </c>
      <c r="I499" s="195"/>
      <c r="J499" s="196">
        <f>ROUND(I499*H499,2)</f>
        <v>0</v>
      </c>
      <c r="K499" s="192" t="s">
        <v>157</v>
      </c>
      <c r="L499" s="41"/>
      <c r="M499" s="197" t="s">
        <v>19</v>
      </c>
      <c r="N499" s="198" t="s">
        <v>47</v>
      </c>
      <c r="O499" s="66"/>
      <c r="P499" s="199">
        <f>O499*H499</f>
        <v>0</v>
      </c>
      <c r="Q499" s="199">
        <v>0.21734000000000001</v>
      </c>
      <c r="R499" s="199">
        <f>Q499*H499</f>
        <v>0.65202000000000004</v>
      </c>
      <c r="S499" s="199">
        <v>0</v>
      </c>
      <c r="T499" s="200">
        <f>S499*H499</f>
        <v>0</v>
      </c>
      <c r="U499" s="36"/>
      <c r="V499" s="36"/>
      <c r="W499" s="36"/>
      <c r="X499" s="36"/>
      <c r="Y499" s="36"/>
      <c r="Z499" s="36"/>
      <c r="AA499" s="36"/>
      <c r="AB499" s="36"/>
      <c r="AC499" s="36"/>
      <c r="AD499" s="36"/>
      <c r="AE499" s="36"/>
      <c r="AR499" s="201" t="s">
        <v>149</v>
      </c>
      <c r="AT499" s="201" t="s">
        <v>145</v>
      </c>
      <c r="AU499" s="201" t="s">
        <v>86</v>
      </c>
      <c r="AY499" s="19" t="s">
        <v>143</v>
      </c>
      <c r="BE499" s="202">
        <f>IF(N499="základní",J499,0)</f>
        <v>0</v>
      </c>
      <c r="BF499" s="202">
        <f>IF(N499="snížená",J499,0)</f>
        <v>0</v>
      </c>
      <c r="BG499" s="202">
        <f>IF(N499="zákl. přenesená",J499,0)</f>
        <v>0</v>
      </c>
      <c r="BH499" s="202">
        <f>IF(N499="sníž. přenesená",J499,0)</f>
        <v>0</v>
      </c>
      <c r="BI499" s="202">
        <f>IF(N499="nulová",J499,0)</f>
        <v>0</v>
      </c>
      <c r="BJ499" s="19" t="s">
        <v>84</v>
      </c>
      <c r="BK499" s="202">
        <f>ROUND(I499*H499,2)</f>
        <v>0</v>
      </c>
      <c r="BL499" s="19" t="s">
        <v>149</v>
      </c>
      <c r="BM499" s="201" t="s">
        <v>583</v>
      </c>
    </row>
    <row r="500" spans="1:65" s="2" customFormat="1">
      <c r="A500" s="36"/>
      <c r="B500" s="37"/>
      <c r="C500" s="38"/>
      <c r="D500" s="203" t="s">
        <v>151</v>
      </c>
      <c r="E500" s="38"/>
      <c r="F500" s="204" t="s">
        <v>584</v>
      </c>
      <c r="G500" s="38"/>
      <c r="H500" s="38"/>
      <c r="I500" s="111"/>
      <c r="J500" s="38"/>
      <c r="K500" s="38"/>
      <c r="L500" s="41"/>
      <c r="M500" s="205"/>
      <c r="N500" s="206"/>
      <c r="O500" s="66"/>
      <c r="P500" s="66"/>
      <c r="Q500" s="66"/>
      <c r="R500" s="66"/>
      <c r="S500" s="66"/>
      <c r="T500" s="67"/>
      <c r="U500" s="36"/>
      <c r="V500" s="36"/>
      <c r="W500" s="36"/>
      <c r="X500" s="36"/>
      <c r="Y500" s="36"/>
      <c r="Z500" s="36"/>
      <c r="AA500" s="36"/>
      <c r="AB500" s="36"/>
      <c r="AC500" s="36"/>
      <c r="AD500" s="36"/>
      <c r="AE500" s="36"/>
      <c r="AT500" s="19" t="s">
        <v>151</v>
      </c>
      <c r="AU500" s="19" t="s">
        <v>86</v>
      </c>
    </row>
    <row r="501" spans="1:65" s="2" customFormat="1" ht="136.5">
      <c r="A501" s="36"/>
      <c r="B501" s="37"/>
      <c r="C501" s="38"/>
      <c r="D501" s="203" t="s">
        <v>160</v>
      </c>
      <c r="E501" s="38"/>
      <c r="F501" s="207" t="s">
        <v>585</v>
      </c>
      <c r="G501" s="38"/>
      <c r="H501" s="38"/>
      <c r="I501" s="111"/>
      <c r="J501" s="38"/>
      <c r="K501" s="38"/>
      <c r="L501" s="41"/>
      <c r="M501" s="205"/>
      <c r="N501" s="206"/>
      <c r="O501" s="66"/>
      <c r="P501" s="66"/>
      <c r="Q501" s="66"/>
      <c r="R501" s="66"/>
      <c r="S501" s="66"/>
      <c r="T501" s="67"/>
      <c r="U501" s="36"/>
      <c r="V501" s="36"/>
      <c r="W501" s="36"/>
      <c r="X501" s="36"/>
      <c r="Y501" s="36"/>
      <c r="Z501" s="36"/>
      <c r="AA501" s="36"/>
      <c r="AB501" s="36"/>
      <c r="AC501" s="36"/>
      <c r="AD501" s="36"/>
      <c r="AE501" s="36"/>
      <c r="AT501" s="19" t="s">
        <v>160</v>
      </c>
      <c r="AU501" s="19" t="s">
        <v>86</v>
      </c>
    </row>
    <row r="502" spans="1:65" s="15" customFormat="1">
      <c r="B502" s="230"/>
      <c r="C502" s="231"/>
      <c r="D502" s="203" t="s">
        <v>162</v>
      </c>
      <c r="E502" s="232" t="s">
        <v>19</v>
      </c>
      <c r="F502" s="233" t="s">
        <v>359</v>
      </c>
      <c r="G502" s="231"/>
      <c r="H502" s="232" t="s">
        <v>19</v>
      </c>
      <c r="I502" s="234"/>
      <c r="J502" s="231"/>
      <c r="K502" s="231"/>
      <c r="L502" s="235"/>
      <c r="M502" s="236"/>
      <c r="N502" s="237"/>
      <c r="O502" s="237"/>
      <c r="P502" s="237"/>
      <c r="Q502" s="237"/>
      <c r="R502" s="237"/>
      <c r="S502" s="237"/>
      <c r="T502" s="238"/>
      <c r="AT502" s="239" t="s">
        <v>162</v>
      </c>
      <c r="AU502" s="239" t="s">
        <v>86</v>
      </c>
      <c r="AV502" s="15" t="s">
        <v>84</v>
      </c>
      <c r="AW502" s="15" t="s">
        <v>37</v>
      </c>
      <c r="AX502" s="15" t="s">
        <v>76</v>
      </c>
      <c r="AY502" s="239" t="s">
        <v>143</v>
      </c>
    </row>
    <row r="503" spans="1:65" s="13" customFormat="1">
      <c r="B503" s="208"/>
      <c r="C503" s="209"/>
      <c r="D503" s="203" t="s">
        <v>162</v>
      </c>
      <c r="E503" s="210" t="s">
        <v>19</v>
      </c>
      <c r="F503" s="211" t="s">
        <v>519</v>
      </c>
      <c r="G503" s="209"/>
      <c r="H503" s="212">
        <v>3</v>
      </c>
      <c r="I503" s="213"/>
      <c r="J503" s="209"/>
      <c r="K503" s="209"/>
      <c r="L503" s="214"/>
      <c r="M503" s="215"/>
      <c r="N503" s="216"/>
      <c r="O503" s="216"/>
      <c r="P503" s="216"/>
      <c r="Q503" s="216"/>
      <c r="R503" s="216"/>
      <c r="S503" s="216"/>
      <c r="T503" s="217"/>
      <c r="AT503" s="218" t="s">
        <v>162</v>
      </c>
      <c r="AU503" s="218" t="s">
        <v>86</v>
      </c>
      <c r="AV503" s="13" t="s">
        <v>86</v>
      </c>
      <c r="AW503" s="13" t="s">
        <v>37</v>
      </c>
      <c r="AX503" s="13" t="s">
        <v>84</v>
      </c>
      <c r="AY503" s="218" t="s">
        <v>143</v>
      </c>
    </row>
    <row r="504" spans="1:65" s="2" customFormat="1" ht="16.5" customHeight="1">
      <c r="A504" s="36"/>
      <c r="B504" s="37"/>
      <c r="C504" s="251" t="s">
        <v>586</v>
      </c>
      <c r="D504" s="251" t="s">
        <v>288</v>
      </c>
      <c r="E504" s="252" t="s">
        <v>587</v>
      </c>
      <c r="F504" s="253" t="s">
        <v>588</v>
      </c>
      <c r="G504" s="254" t="s">
        <v>355</v>
      </c>
      <c r="H504" s="255">
        <v>6</v>
      </c>
      <c r="I504" s="256"/>
      <c r="J504" s="257">
        <f>ROUND(I504*H504,2)</f>
        <v>0</v>
      </c>
      <c r="K504" s="253" t="s">
        <v>157</v>
      </c>
      <c r="L504" s="258"/>
      <c r="M504" s="259" t="s">
        <v>19</v>
      </c>
      <c r="N504" s="260" t="s">
        <v>47</v>
      </c>
      <c r="O504" s="66"/>
      <c r="P504" s="199">
        <f>O504*H504</f>
        <v>0</v>
      </c>
      <c r="Q504" s="199">
        <v>5.6300000000000003E-2</v>
      </c>
      <c r="R504" s="199">
        <f>Q504*H504</f>
        <v>0.33779999999999999</v>
      </c>
      <c r="S504" s="199">
        <v>0</v>
      </c>
      <c r="T504" s="200">
        <f>S504*H504</f>
        <v>0</v>
      </c>
      <c r="U504" s="36"/>
      <c r="V504" s="36"/>
      <c r="W504" s="36"/>
      <c r="X504" s="36"/>
      <c r="Y504" s="36"/>
      <c r="Z504" s="36"/>
      <c r="AA504" s="36"/>
      <c r="AB504" s="36"/>
      <c r="AC504" s="36"/>
      <c r="AD504" s="36"/>
      <c r="AE504" s="36"/>
      <c r="AR504" s="201" t="s">
        <v>220</v>
      </c>
      <c r="AT504" s="201" t="s">
        <v>288</v>
      </c>
      <c r="AU504" s="201" t="s">
        <v>86</v>
      </c>
      <c r="AY504" s="19" t="s">
        <v>143</v>
      </c>
      <c r="BE504" s="202">
        <f>IF(N504="základní",J504,0)</f>
        <v>0</v>
      </c>
      <c r="BF504" s="202">
        <f>IF(N504="snížená",J504,0)</f>
        <v>0</v>
      </c>
      <c r="BG504" s="202">
        <f>IF(N504="zákl. přenesená",J504,0)</f>
        <v>0</v>
      </c>
      <c r="BH504" s="202">
        <f>IF(N504="sníž. přenesená",J504,0)</f>
        <v>0</v>
      </c>
      <c r="BI504" s="202">
        <f>IF(N504="nulová",J504,0)</f>
        <v>0</v>
      </c>
      <c r="BJ504" s="19" t="s">
        <v>84</v>
      </c>
      <c r="BK504" s="202">
        <f>ROUND(I504*H504,2)</f>
        <v>0</v>
      </c>
      <c r="BL504" s="19" t="s">
        <v>149</v>
      </c>
      <c r="BM504" s="201" t="s">
        <v>589</v>
      </c>
    </row>
    <row r="505" spans="1:65" s="2" customFormat="1">
      <c r="A505" s="36"/>
      <c r="B505" s="37"/>
      <c r="C505" s="38"/>
      <c r="D505" s="203" t="s">
        <v>151</v>
      </c>
      <c r="E505" s="38"/>
      <c r="F505" s="204" t="s">
        <v>588</v>
      </c>
      <c r="G505" s="38"/>
      <c r="H505" s="38"/>
      <c r="I505" s="111"/>
      <c r="J505" s="38"/>
      <c r="K505" s="38"/>
      <c r="L505" s="41"/>
      <c r="M505" s="205"/>
      <c r="N505" s="206"/>
      <c r="O505" s="66"/>
      <c r="P505" s="66"/>
      <c r="Q505" s="66"/>
      <c r="R505" s="66"/>
      <c r="S505" s="66"/>
      <c r="T505" s="67"/>
      <c r="U505" s="36"/>
      <c r="V505" s="36"/>
      <c r="W505" s="36"/>
      <c r="X505" s="36"/>
      <c r="Y505" s="36"/>
      <c r="Z505" s="36"/>
      <c r="AA505" s="36"/>
      <c r="AB505" s="36"/>
      <c r="AC505" s="36"/>
      <c r="AD505" s="36"/>
      <c r="AE505" s="36"/>
      <c r="AT505" s="19" t="s">
        <v>151</v>
      </c>
      <c r="AU505" s="19" t="s">
        <v>86</v>
      </c>
    </row>
    <row r="506" spans="1:65" s="2" customFormat="1" ht="16.5" customHeight="1">
      <c r="A506" s="36"/>
      <c r="B506" s="37"/>
      <c r="C506" s="190" t="s">
        <v>590</v>
      </c>
      <c r="D506" s="190" t="s">
        <v>145</v>
      </c>
      <c r="E506" s="191" t="s">
        <v>591</v>
      </c>
      <c r="F506" s="192" t="s">
        <v>592</v>
      </c>
      <c r="G506" s="193" t="s">
        <v>110</v>
      </c>
      <c r="H506" s="194">
        <v>128.4</v>
      </c>
      <c r="I506" s="195"/>
      <c r="J506" s="196">
        <f>ROUND(I506*H506,2)</f>
        <v>0</v>
      </c>
      <c r="K506" s="192" t="s">
        <v>157</v>
      </c>
      <c r="L506" s="41"/>
      <c r="M506" s="197" t="s">
        <v>19</v>
      </c>
      <c r="N506" s="198" t="s">
        <v>47</v>
      </c>
      <c r="O506" s="66"/>
      <c r="P506" s="199">
        <f>O506*H506</f>
        <v>0</v>
      </c>
      <c r="Q506" s="199">
        <v>6.9999999999999994E-5</v>
      </c>
      <c r="R506" s="199">
        <f>Q506*H506</f>
        <v>8.9879999999999995E-3</v>
      </c>
      <c r="S506" s="199">
        <v>0</v>
      </c>
      <c r="T506" s="200">
        <f>S506*H506</f>
        <v>0</v>
      </c>
      <c r="U506" s="36"/>
      <c r="V506" s="36"/>
      <c r="W506" s="36"/>
      <c r="X506" s="36"/>
      <c r="Y506" s="36"/>
      <c r="Z506" s="36"/>
      <c r="AA506" s="36"/>
      <c r="AB506" s="36"/>
      <c r="AC506" s="36"/>
      <c r="AD506" s="36"/>
      <c r="AE506" s="36"/>
      <c r="AR506" s="201" t="s">
        <v>149</v>
      </c>
      <c r="AT506" s="201" t="s">
        <v>145</v>
      </c>
      <c r="AU506" s="201" t="s">
        <v>86</v>
      </c>
      <c r="AY506" s="19" t="s">
        <v>143</v>
      </c>
      <c r="BE506" s="202">
        <f>IF(N506="základní",J506,0)</f>
        <v>0</v>
      </c>
      <c r="BF506" s="202">
        <f>IF(N506="snížená",J506,0)</f>
        <v>0</v>
      </c>
      <c r="BG506" s="202">
        <f>IF(N506="zákl. přenesená",J506,0)</f>
        <v>0</v>
      </c>
      <c r="BH506" s="202">
        <f>IF(N506="sníž. přenesená",J506,0)</f>
        <v>0</v>
      </c>
      <c r="BI506" s="202">
        <f>IF(N506="nulová",J506,0)</f>
        <v>0</v>
      </c>
      <c r="BJ506" s="19" t="s">
        <v>84</v>
      </c>
      <c r="BK506" s="202">
        <f>ROUND(I506*H506,2)</f>
        <v>0</v>
      </c>
      <c r="BL506" s="19" t="s">
        <v>149</v>
      </c>
      <c r="BM506" s="201" t="s">
        <v>593</v>
      </c>
    </row>
    <row r="507" spans="1:65" s="2" customFormat="1">
      <c r="A507" s="36"/>
      <c r="B507" s="37"/>
      <c r="C507" s="38"/>
      <c r="D507" s="203" t="s">
        <v>151</v>
      </c>
      <c r="E507" s="38"/>
      <c r="F507" s="204" t="s">
        <v>594</v>
      </c>
      <c r="G507" s="38"/>
      <c r="H507" s="38"/>
      <c r="I507" s="111"/>
      <c r="J507" s="38"/>
      <c r="K507" s="38"/>
      <c r="L507" s="41"/>
      <c r="M507" s="205"/>
      <c r="N507" s="206"/>
      <c r="O507" s="66"/>
      <c r="P507" s="66"/>
      <c r="Q507" s="66"/>
      <c r="R507" s="66"/>
      <c r="S507" s="66"/>
      <c r="T507" s="67"/>
      <c r="U507" s="36"/>
      <c r="V507" s="36"/>
      <c r="W507" s="36"/>
      <c r="X507" s="36"/>
      <c r="Y507" s="36"/>
      <c r="Z507" s="36"/>
      <c r="AA507" s="36"/>
      <c r="AB507" s="36"/>
      <c r="AC507" s="36"/>
      <c r="AD507" s="36"/>
      <c r="AE507" s="36"/>
      <c r="AT507" s="19" t="s">
        <v>151</v>
      </c>
      <c r="AU507" s="19" t="s">
        <v>86</v>
      </c>
    </row>
    <row r="508" spans="1:65" s="15" customFormat="1">
      <c r="B508" s="230"/>
      <c r="C508" s="231"/>
      <c r="D508" s="203" t="s">
        <v>162</v>
      </c>
      <c r="E508" s="232" t="s">
        <v>19</v>
      </c>
      <c r="F508" s="233" t="s">
        <v>595</v>
      </c>
      <c r="G508" s="231"/>
      <c r="H508" s="232" t="s">
        <v>19</v>
      </c>
      <c r="I508" s="234"/>
      <c r="J508" s="231"/>
      <c r="K508" s="231"/>
      <c r="L508" s="235"/>
      <c r="M508" s="236"/>
      <c r="N508" s="237"/>
      <c r="O508" s="237"/>
      <c r="P508" s="237"/>
      <c r="Q508" s="237"/>
      <c r="R508" s="237"/>
      <c r="S508" s="237"/>
      <c r="T508" s="238"/>
      <c r="AT508" s="239" t="s">
        <v>162</v>
      </c>
      <c r="AU508" s="239" t="s">
        <v>86</v>
      </c>
      <c r="AV508" s="15" t="s">
        <v>84</v>
      </c>
      <c r="AW508" s="15" t="s">
        <v>37</v>
      </c>
      <c r="AX508" s="15" t="s">
        <v>76</v>
      </c>
      <c r="AY508" s="239" t="s">
        <v>143</v>
      </c>
    </row>
    <row r="509" spans="1:65" s="13" customFormat="1">
      <c r="B509" s="208"/>
      <c r="C509" s="209"/>
      <c r="D509" s="203" t="s">
        <v>162</v>
      </c>
      <c r="E509" s="210" t="s">
        <v>19</v>
      </c>
      <c r="F509" s="211" t="s">
        <v>410</v>
      </c>
      <c r="G509" s="209"/>
      <c r="H509" s="212">
        <v>5.5</v>
      </c>
      <c r="I509" s="213"/>
      <c r="J509" s="209"/>
      <c r="K509" s="209"/>
      <c r="L509" s="214"/>
      <c r="M509" s="215"/>
      <c r="N509" s="216"/>
      <c r="O509" s="216"/>
      <c r="P509" s="216"/>
      <c r="Q509" s="216"/>
      <c r="R509" s="216"/>
      <c r="S509" s="216"/>
      <c r="T509" s="217"/>
      <c r="AT509" s="218" t="s">
        <v>162</v>
      </c>
      <c r="AU509" s="218" t="s">
        <v>86</v>
      </c>
      <c r="AV509" s="13" t="s">
        <v>86</v>
      </c>
      <c r="AW509" s="13" t="s">
        <v>37</v>
      </c>
      <c r="AX509" s="13" t="s">
        <v>76</v>
      </c>
      <c r="AY509" s="218" t="s">
        <v>143</v>
      </c>
    </row>
    <row r="510" spans="1:65" s="13" customFormat="1">
      <c r="B510" s="208"/>
      <c r="C510" s="209"/>
      <c r="D510" s="203" t="s">
        <v>162</v>
      </c>
      <c r="E510" s="210" t="s">
        <v>19</v>
      </c>
      <c r="F510" s="211" t="s">
        <v>411</v>
      </c>
      <c r="G510" s="209"/>
      <c r="H510" s="212">
        <v>5.6</v>
      </c>
      <c r="I510" s="213"/>
      <c r="J510" s="209"/>
      <c r="K510" s="209"/>
      <c r="L510" s="214"/>
      <c r="M510" s="215"/>
      <c r="N510" s="216"/>
      <c r="O510" s="216"/>
      <c r="P510" s="216"/>
      <c r="Q510" s="216"/>
      <c r="R510" s="216"/>
      <c r="S510" s="216"/>
      <c r="T510" s="217"/>
      <c r="AT510" s="218" t="s">
        <v>162</v>
      </c>
      <c r="AU510" s="218" t="s">
        <v>86</v>
      </c>
      <c r="AV510" s="13" t="s">
        <v>86</v>
      </c>
      <c r="AW510" s="13" t="s">
        <v>37</v>
      </c>
      <c r="AX510" s="13" t="s">
        <v>76</v>
      </c>
      <c r="AY510" s="218" t="s">
        <v>143</v>
      </c>
    </row>
    <row r="511" spans="1:65" s="13" customFormat="1">
      <c r="B511" s="208"/>
      <c r="C511" s="209"/>
      <c r="D511" s="203" t="s">
        <v>162</v>
      </c>
      <c r="E511" s="210" t="s">
        <v>19</v>
      </c>
      <c r="F511" s="211" t="s">
        <v>412</v>
      </c>
      <c r="G511" s="209"/>
      <c r="H511" s="212">
        <v>5.9</v>
      </c>
      <c r="I511" s="213"/>
      <c r="J511" s="209"/>
      <c r="K511" s="209"/>
      <c r="L511" s="214"/>
      <c r="M511" s="215"/>
      <c r="N511" s="216"/>
      <c r="O511" s="216"/>
      <c r="P511" s="216"/>
      <c r="Q511" s="216"/>
      <c r="R511" s="216"/>
      <c r="S511" s="216"/>
      <c r="T511" s="217"/>
      <c r="AT511" s="218" t="s">
        <v>162</v>
      </c>
      <c r="AU511" s="218" t="s">
        <v>86</v>
      </c>
      <c r="AV511" s="13" t="s">
        <v>86</v>
      </c>
      <c r="AW511" s="13" t="s">
        <v>37</v>
      </c>
      <c r="AX511" s="13" t="s">
        <v>76</v>
      </c>
      <c r="AY511" s="218" t="s">
        <v>143</v>
      </c>
    </row>
    <row r="512" spans="1:65" s="13" customFormat="1">
      <c r="B512" s="208"/>
      <c r="C512" s="209"/>
      <c r="D512" s="203" t="s">
        <v>162</v>
      </c>
      <c r="E512" s="210" t="s">
        <v>19</v>
      </c>
      <c r="F512" s="211" t="s">
        <v>596</v>
      </c>
      <c r="G512" s="209"/>
      <c r="H512" s="212">
        <v>90.5</v>
      </c>
      <c r="I512" s="213"/>
      <c r="J512" s="209"/>
      <c r="K512" s="209"/>
      <c r="L512" s="214"/>
      <c r="M512" s="215"/>
      <c r="N512" s="216"/>
      <c r="O512" s="216"/>
      <c r="P512" s="216"/>
      <c r="Q512" s="216"/>
      <c r="R512" s="216"/>
      <c r="S512" s="216"/>
      <c r="T512" s="217"/>
      <c r="AT512" s="218" t="s">
        <v>162</v>
      </c>
      <c r="AU512" s="218" t="s">
        <v>86</v>
      </c>
      <c r="AV512" s="13" t="s">
        <v>86</v>
      </c>
      <c r="AW512" s="13" t="s">
        <v>37</v>
      </c>
      <c r="AX512" s="13" t="s">
        <v>76</v>
      </c>
      <c r="AY512" s="218" t="s">
        <v>143</v>
      </c>
    </row>
    <row r="513" spans="1:65" s="13" customFormat="1">
      <c r="B513" s="208"/>
      <c r="C513" s="209"/>
      <c r="D513" s="203" t="s">
        <v>162</v>
      </c>
      <c r="E513" s="210" t="s">
        <v>19</v>
      </c>
      <c r="F513" s="211" t="s">
        <v>425</v>
      </c>
      <c r="G513" s="209"/>
      <c r="H513" s="212">
        <v>8.8000000000000007</v>
      </c>
      <c r="I513" s="213"/>
      <c r="J513" s="209"/>
      <c r="K513" s="209"/>
      <c r="L513" s="214"/>
      <c r="M513" s="215"/>
      <c r="N513" s="216"/>
      <c r="O513" s="216"/>
      <c r="P513" s="216"/>
      <c r="Q513" s="216"/>
      <c r="R513" s="216"/>
      <c r="S513" s="216"/>
      <c r="T513" s="217"/>
      <c r="AT513" s="218" t="s">
        <v>162</v>
      </c>
      <c r="AU513" s="218" t="s">
        <v>86</v>
      </c>
      <c r="AV513" s="13" t="s">
        <v>86</v>
      </c>
      <c r="AW513" s="13" t="s">
        <v>37</v>
      </c>
      <c r="AX513" s="13" t="s">
        <v>76</v>
      </c>
      <c r="AY513" s="218" t="s">
        <v>143</v>
      </c>
    </row>
    <row r="514" spans="1:65" s="13" customFormat="1">
      <c r="B514" s="208"/>
      <c r="C514" s="209"/>
      <c r="D514" s="203" t="s">
        <v>162</v>
      </c>
      <c r="E514" s="210" t="s">
        <v>19</v>
      </c>
      <c r="F514" s="211" t="s">
        <v>426</v>
      </c>
      <c r="G514" s="209"/>
      <c r="H514" s="212">
        <v>7.5</v>
      </c>
      <c r="I514" s="213"/>
      <c r="J514" s="209"/>
      <c r="K514" s="209"/>
      <c r="L514" s="214"/>
      <c r="M514" s="215"/>
      <c r="N514" s="216"/>
      <c r="O514" s="216"/>
      <c r="P514" s="216"/>
      <c r="Q514" s="216"/>
      <c r="R514" s="216"/>
      <c r="S514" s="216"/>
      <c r="T514" s="217"/>
      <c r="AT514" s="218" t="s">
        <v>162</v>
      </c>
      <c r="AU514" s="218" t="s">
        <v>86</v>
      </c>
      <c r="AV514" s="13" t="s">
        <v>86</v>
      </c>
      <c r="AW514" s="13" t="s">
        <v>37</v>
      </c>
      <c r="AX514" s="13" t="s">
        <v>76</v>
      </c>
      <c r="AY514" s="218" t="s">
        <v>143</v>
      </c>
    </row>
    <row r="515" spans="1:65" s="13" customFormat="1">
      <c r="B515" s="208"/>
      <c r="C515" s="209"/>
      <c r="D515" s="203" t="s">
        <v>162</v>
      </c>
      <c r="E515" s="210" t="s">
        <v>19</v>
      </c>
      <c r="F515" s="211" t="s">
        <v>432</v>
      </c>
      <c r="G515" s="209"/>
      <c r="H515" s="212">
        <v>4.5999999999999996</v>
      </c>
      <c r="I515" s="213"/>
      <c r="J515" s="209"/>
      <c r="K515" s="209"/>
      <c r="L515" s="214"/>
      <c r="M515" s="215"/>
      <c r="N515" s="216"/>
      <c r="O515" s="216"/>
      <c r="P515" s="216"/>
      <c r="Q515" s="216"/>
      <c r="R515" s="216"/>
      <c r="S515" s="216"/>
      <c r="T515" s="217"/>
      <c r="AT515" s="218" t="s">
        <v>162</v>
      </c>
      <c r="AU515" s="218" t="s">
        <v>86</v>
      </c>
      <c r="AV515" s="13" t="s">
        <v>86</v>
      </c>
      <c r="AW515" s="13" t="s">
        <v>37</v>
      </c>
      <c r="AX515" s="13" t="s">
        <v>76</v>
      </c>
      <c r="AY515" s="218" t="s">
        <v>143</v>
      </c>
    </row>
    <row r="516" spans="1:65" s="14" customFormat="1">
      <c r="B516" s="219"/>
      <c r="C516" s="220"/>
      <c r="D516" s="203" t="s">
        <v>162</v>
      </c>
      <c r="E516" s="221" t="s">
        <v>19</v>
      </c>
      <c r="F516" s="222" t="s">
        <v>172</v>
      </c>
      <c r="G516" s="220"/>
      <c r="H516" s="223">
        <v>128.4</v>
      </c>
      <c r="I516" s="224"/>
      <c r="J516" s="220"/>
      <c r="K516" s="220"/>
      <c r="L516" s="225"/>
      <c r="M516" s="226"/>
      <c r="N516" s="227"/>
      <c r="O516" s="227"/>
      <c r="P516" s="227"/>
      <c r="Q516" s="227"/>
      <c r="R516" s="227"/>
      <c r="S516" s="227"/>
      <c r="T516" s="228"/>
      <c r="AT516" s="229" t="s">
        <v>162</v>
      </c>
      <c r="AU516" s="229" t="s">
        <v>86</v>
      </c>
      <c r="AV516" s="14" t="s">
        <v>149</v>
      </c>
      <c r="AW516" s="14" t="s">
        <v>37</v>
      </c>
      <c r="AX516" s="14" t="s">
        <v>84</v>
      </c>
      <c r="AY516" s="229" t="s">
        <v>143</v>
      </c>
    </row>
    <row r="517" spans="1:65" s="2" customFormat="1" ht="16.5" customHeight="1">
      <c r="A517" s="36"/>
      <c r="B517" s="37"/>
      <c r="C517" s="190" t="s">
        <v>597</v>
      </c>
      <c r="D517" s="190" t="s">
        <v>145</v>
      </c>
      <c r="E517" s="191" t="s">
        <v>598</v>
      </c>
      <c r="F517" s="192" t="s">
        <v>599</v>
      </c>
      <c r="G517" s="193" t="s">
        <v>600</v>
      </c>
      <c r="H517" s="194">
        <v>4</v>
      </c>
      <c r="I517" s="195"/>
      <c r="J517" s="196">
        <f>ROUND(I517*H517,2)</f>
        <v>0</v>
      </c>
      <c r="K517" s="192" t="s">
        <v>19</v>
      </c>
      <c r="L517" s="41"/>
      <c r="M517" s="197" t="s">
        <v>19</v>
      </c>
      <c r="N517" s="198" t="s">
        <v>47</v>
      </c>
      <c r="O517" s="66"/>
      <c r="P517" s="199">
        <f>O517*H517</f>
        <v>0</v>
      </c>
      <c r="Q517" s="199">
        <v>0</v>
      </c>
      <c r="R517" s="199">
        <f>Q517*H517</f>
        <v>0</v>
      </c>
      <c r="S517" s="199">
        <v>0</v>
      </c>
      <c r="T517" s="200">
        <f>S517*H517</f>
        <v>0</v>
      </c>
      <c r="U517" s="36"/>
      <c r="V517" s="36"/>
      <c r="W517" s="36"/>
      <c r="X517" s="36"/>
      <c r="Y517" s="36"/>
      <c r="Z517" s="36"/>
      <c r="AA517" s="36"/>
      <c r="AB517" s="36"/>
      <c r="AC517" s="36"/>
      <c r="AD517" s="36"/>
      <c r="AE517" s="36"/>
      <c r="AR517" s="201" t="s">
        <v>149</v>
      </c>
      <c r="AT517" s="201" t="s">
        <v>145</v>
      </c>
      <c r="AU517" s="201" t="s">
        <v>86</v>
      </c>
      <c r="AY517" s="19" t="s">
        <v>143</v>
      </c>
      <c r="BE517" s="202">
        <f>IF(N517="základní",J517,0)</f>
        <v>0</v>
      </c>
      <c r="BF517" s="202">
        <f>IF(N517="snížená",J517,0)</f>
        <v>0</v>
      </c>
      <c r="BG517" s="202">
        <f>IF(N517="zákl. přenesená",J517,0)</f>
        <v>0</v>
      </c>
      <c r="BH517" s="202">
        <f>IF(N517="sníž. přenesená",J517,0)</f>
        <v>0</v>
      </c>
      <c r="BI517" s="202">
        <f>IF(N517="nulová",J517,0)</f>
        <v>0</v>
      </c>
      <c r="BJ517" s="19" t="s">
        <v>84</v>
      </c>
      <c r="BK517" s="202">
        <f>ROUND(I517*H517,2)</f>
        <v>0</v>
      </c>
      <c r="BL517" s="19" t="s">
        <v>149</v>
      </c>
      <c r="BM517" s="201" t="s">
        <v>601</v>
      </c>
    </row>
    <row r="518" spans="1:65" s="2" customFormat="1" ht="29.25">
      <c r="A518" s="36"/>
      <c r="B518" s="37"/>
      <c r="C518" s="38"/>
      <c r="D518" s="203" t="s">
        <v>151</v>
      </c>
      <c r="E518" s="38"/>
      <c r="F518" s="204" t="s">
        <v>602</v>
      </c>
      <c r="G518" s="38"/>
      <c r="H518" s="38"/>
      <c r="I518" s="111"/>
      <c r="J518" s="38"/>
      <c r="K518" s="38"/>
      <c r="L518" s="41"/>
      <c r="M518" s="205"/>
      <c r="N518" s="206"/>
      <c r="O518" s="66"/>
      <c r="P518" s="66"/>
      <c r="Q518" s="66"/>
      <c r="R518" s="66"/>
      <c r="S518" s="66"/>
      <c r="T518" s="67"/>
      <c r="U518" s="36"/>
      <c r="V518" s="36"/>
      <c r="W518" s="36"/>
      <c r="X518" s="36"/>
      <c r="Y518" s="36"/>
      <c r="Z518" s="36"/>
      <c r="AA518" s="36"/>
      <c r="AB518" s="36"/>
      <c r="AC518" s="36"/>
      <c r="AD518" s="36"/>
      <c r="AE518" s="36"/>
      <c r="AT518" s="19" t="s">
        <v>151</v>
      </c>
      <c r="AU518" s="19" t="s">
        <v>86</v>
      </c>
    </row>
    <row r="519" spans="1:65" s="13" customFormat="1">
      <c r="B519" s="208"/>
      <c r="C519" s="209"/>
      <c r="D519" s="203" t="s">
        <v>162</v>
      </c>
      <c r="E519" s="210" t="s">
        <v>19</v>
      </c>
      <c r="F519" s="211" t="s">
        <v>603</v>
      </c>
      <c r="G519" s="209"/>
      <c r="H519" s="212">
        <v>4</v>
      </c>
      <c r="I519" s="213"/>
      <c r="J519" s="209"/>
      <c r="K519" s="209"/>
      <c r="L519" s="214"/>
      <c r="M519" s="215"/>
      <c r="N519" s="216"/>
      <c r="O519" s="216"/>
      <c r="P519" s="216"/>
      <c r="Q519" s="216"/>
      <c r="R519" s="216"/>
      <c r="S519" s="216"/>
      <c r="T519" s="217"/>
      <c r="AT519" s="218" t="s">
        <v>162</v>
      </c>
      <c r="AU519" s="218" t="s">
        <v>86</v>
      </c>
      <c r="AV519" s="13" t="s">
        <v>86</v>
      </c>
      <c r="AW519" s="13" t="s">
        <v>37</v>
      </c>
      <c r="AX519" s="13" t="s">
        <v>84</v>
      </c>
      <c r="AY519" s="218" t="s">
        <v>143</v>
      </c>
    </row>
    <row r="520" spans="1:65" s="2" customFormat="1" ht="16.5" customHeight="1">
      <c r="A520" s="36"/>
      <c r="B520" s="37"/>
      <c r="C520" s="190" t="s">
        <v>604</v>
      </c>
      <c r="D520" s="190" t="s">
        <v>145</v>
      </c>
      <c r="E520" s="191" t="s">
        <v>605</v>
      </c>
      <c r="F520" s="192" t="s">
        <v>606</v>
      </c>
      <c r="G520" s="193" t="s">
        <v>355</v>
      </c>
      <c r="H520" s="194">
        <v>2</v>
      </c>
      <c r="I520" s="195"/>
      <c r="J520" s="196">
        <f>ROUND(I520*H520,2)</f>
        <v>0</v>
      </c>
      <c r="K520" s="192" t="s">
        <v>19</v>
      </c>
      <c r="L520" s="41"/>
      <c r="M520" s="197" t="s">
        <v>19</v>
      </c>
      <c r="N520" s="198" t="s">
        <v>47</v>
      </c>
      <c r="O520" s="66"/>
      <c r="P520" s="199">
        <f>O520*H520</f>
        <v>0</v>
      </c>
      <c r="Q520" s="199">
        <v>0</v>
      </c>
      <c r="R520" s="199">
        <f>Q520*H520</f>
        <v>0</v>
      </c>
      <c r="S520" s="199">
        <v>0</v>
      </c>
      <c r="T520" s="200">
        <f>S520*H520</f>
        <v>0</v>
      </c>
      <c r="U520" s="36"/>
      <c r="V520" s="36"/>
      <c r="W520" s="36"/>
      <c r="X520" s="36"/>
      <c r="Y520" s="36"/>
      <c r="Z520" s="36"/>
      <c r="AA520" s="36"/>
      <c r="AB520" s="36"/>
      <c r="AC520" s="36"/>
      <c r="AD520" s="36"/>
      <c r="AE520" s="36"/>
      <c r="AR520" s="201" t="s">
        <v>149</v>
      </c>
      <c r="AT520" s="201" t="s">
        <v>145</v>
      </c>
      <c r="AU520" s="201" t="s">
        <v>86</v>
      </c>
      <c r="AY520" s="19" t="s">
        <v>143</v>
      </c>
      <c r="BE520" s="202">
        <f>IF(N520="základní",J520,0)</f>
        <v>0</v>
      </c>
      <c r="BF520" s="202">
        <f>IF(N520="snížená",J520,0)</f>
        <v>0</v>
      </c>
      <c r="BG520" s="202">
        <f>IF(N520="zákl. přenesená",J520,0)</f>
        <v>0</v>
      </c>
      <c r="BH520" s="202">
        <f>IF(N520="sníž. přenesená",J520,0)</f>
        <v>0</v>
      </c>
      <c r="BI520" s="202">
        <f>IF(N520="nulová",J520,0)</f>
        <v>0</v>
      </c>
      <c r="BJ520" s="19" t="s">
        <v>84</v>
      </c>
      <c r="BK520" s="202">
        <f>ROUND(I520*H520,2)</f>
        <v>0</v>
      </c>
      <c r="BL520" s="19" t="s">
        <v>149</v>
      </c>
      <c r="BM520" s="201" t="s">
        <v>607</v>
      </c>
    </row>
    <row r="521" spans="1:65" s="2" customFormat="1">
      <c r="A521" s="36"/>
      <c r="B521" s="37"/>
      <c r="C521" s="38"/>
      <c r="D521" s="203" t="s">
        <v>151</v>
      </c>
      <c r="E521" s="38"/>
      <c r="F521" s="204" t="s">
        <v>606</v>
      </c>
      <c r="G521" s="38"/>
      <c r="H521" s="38"/>
      <c r="I521" s="111"/>
      <c r="J521" s="38"/>
      <c r="K521" s="38"/>
      <c r="L521" s="41"/>
      <c r="M521" s="205"/>
      <c r="N521" s="206"/>
      <c r="O521" s="66"/>
      <c r="P521" s="66"/>
      <c r="Q521" s="66"/>
      <c r="R521" s="66"/>
      <c r="S521" s="66"/>
      <c r="T521" s="67"/>
      <c r="U521" s="36"/>
      <c r="V521" s="36"/>
      <c r="W521" s="36"/>
      <c r="X521" s="36"/>
      <c r="Y521" s="36"/>
      <c r="Z521" s="36"/>
      <c r="AA521" s="36"/>
      <c r="AB521" s="36"/>
      <c r="AC521" s="36"/>
      <c r="AD521" s="36"/>
      <c r="AE521" s="36"/>
      <c r="AT521" s="19" t="s">
        <v>151</v>
      </c>
      <c r="AU521" s="19" t="s">
        <v>86</v>
      </c>
    </row>
    <row r="522" spans="1:65" s="13" customFormat="1">
      <c r="B522" s="208"/>
      <c r="C522" s="209"/>
      <c r="D522" s="203" t="s">
        <v>162</v>
      </c>
      <c r="E522" s="210" t="s">
        <v>19</v>
      </c>
      <c r="F522" s="211" t="s">
        <v>608</v>
      </c>
      <c r="G522" s="209"/>
      <c r="H522" s="212">
        <v>2</v>
      </c>
      <c r="I522" s="213"/>
      <c r="J522" s="209"/>
      <c r="K522" s="209"/>
      <c r="L522" s="214"/>
      <c r="M522" s="215"/>
      <c r="N522" s="216"/>
      <c r="O522" s="216"/>
      <c r="P522" s="216"/>
      <c r="Q522" s="216"/>
      <c r="R522" s="216"/>
      <c r="S522" s="216"/>
      <c r="T522" s="217"/>
      <c r="AT522" s="218" t="s">
        <v>162</v>
      </c>
      <c r="AU522" s="218" t="s">
        <v>86</v>
      </c>
      <c r="AV522" s="13" t="s">
        <v>86</v>
      </c>
      <c r="AW522" s="13" t="s">
        <v>37</v>
      </c>
      <c r="AX522" s="13" t="s">
        <v>84</v>
      </c>
      <c r="AY522" s="218" t="s">
        <v>143</v>
      </c>
    </row>
    <row r="523" spans="1:65" s="12" customFormat="1" ht="22.9" customHeight="1">
      <c r="B523" s="174"/>
      <c r="C523" s="175"/>
      <c r="D523" s="176" t="s">
        <v>75</v>
      </c>
      <c r="E523" s="188" t="s">
        <v>241</v>
      </c>
      <c r="F523" s="188" t="s">
        <v>609</v>
      </c>
      <c r="G523" s="175"/>
      <c r="H523" s="175"/>
      <c r="I523" s="178"/>
      <c r="J523" s="189">
        <f>BK523</f>
        <v>0</v>
      </c>
      <c r="K523" s="175"/>
      <c r="L523" s="180"/>
      <c r="M523" s="181"/>
      <c r="N523" s="182"/>
      <c r="O523" s="182"/>
      <c r="P523" s="183">
        <f>SUM(P524:P534)</f>
        <v>0</v>
      </c>
      <c r="Q523" s="182"/>
      <c r="R523" s="183">
        <f>SUM(R524:R534)</f>
        <v>0</v>
      </c>
      <c r="S523" s="182"/>
      <c r="T523" s="184">
        <f>SUM(T524:T534)</f>
        <v>0</v>
      </c>
      <c r="AR523" s="185" t="s">
        <v>84</v>
      </c>
      <c r="AT523" s="186" t="s">
        <v>75</v>
      </c>
      <c r="AU523" s="186" t="s">
        <v>84</v>
      </c>
      <c r="AY523" s="185" t="s">
        <v>143</v>
      </c>
      <c r="BK523" s="187">
        <f>SUM(BK524:BK534)</f>
        <v>0</v>
      </c>
    </row>
    <row r="524" spans="1:65" s="2" customFormat="1" ht="16.5" customHeight="1">
      <c r="A524" s="36"/>
      <c r="B524" s="37"/>
      <c r="C524" s="190" t="s">
        <v>610</v>
      </c>
      <c r="D524" s="190" t="s">
        <v>145</v>
      </c>
      <c r="E524" s="191" t="s">
        <v>611</v>
      </c>
      <c r="F524" s="192" t="s">
        <v>612</v>
      </c>
      <c r="G524" s="193" t="s">
        <v>148</v>
      </c>
      <c r="H524" s="194">
        <v>1</v>
      </c>
      <c r="I524" s="195"/>
      <c r="J524" s="196">
        <f>ROUND(I524*H524,2)</f>
        <v>0</v>
      </c>
      <c r="K524" s="192" t="s">
        <v>19</v>
      </c>
      <c r="L524" s="41"/>
      <c r="M524" s="197" t="s">
        <v>19</v>
      </c>
      <c r="N524" s="198" t="s">
        <v>47</v>
      </c>
      <c r="O524" s="66"/>
      <c r="P524" s="199">
        <f>O524*H524</f>
        <v>0</v>
      </c>
      <c r="Q524" s="199">
        <v>0</v>
      </c>
      <c r="R524" s="199">
        <f>Q524*H524</f>
        <v>0</v>
      </c>
      <c r="S524" s="199">
        <v>0</v>
      </c>
      <c r="T524" s="200">
        <f>S524*H524</f>
        <v>0</v>
      </c>
      <c r="U524" s="36"/>
      <c r="V524" s="36"/>
      <c r="W524" s="36"/>
      <c r="X524" s="36"/>
      <c r="Y524" s="36"/>
      <c r="Z524" s="36"/>
      <c r="AA524" s="36"/>
      <c r="AB524" s="36"/>
      <c r="AC524" s="36"/>
      <c r="AD524" s="36"/>
      <c r="AE524" s="36"/>
      <c r="AR524" s="201" t="s">
        <v>149</v>
      </c>
      <c r="AT524" s="201" t="s">
        <v>145</v>
      </c>
      <c r="AU524" s="201" t="s">
        <v>86</v>
      </c>
      <c r="AY524" s="19" t="s">
        <v>143</v>
      </c>
      <c r="BE524" s="202">
        <f>IF(N524="základní",J524,0)</f>
        <v>0</v>
      </c>
      <c r="BF524" s="202">
        <f>IF(N524="snížená",J524,0)</f>
        <v>0</v>
      </c>
      <c r="BG524" s="202">
        <f>IF(N524="zákl. přenesená",J524,0)</f>
        <v>0</v>
      </c>
      <c r="BH524" s="202">
        <f>IF(N524="sníž. přenesená",J524,0)</f>
        <v>0</v>
      </c>
      <c r="BI524" s="202">
        <f>IF(N524="nulová",J524,0)</f>
        <v>0</v>
      </c>
      <c r="BJ524" s="19" t="s">
        <v>84</v>
      </c>
      <c r="BK524" s="202">
        <f>ROUND(I524*H524,2)</f>
        <v>0</v>
      </c>
      <c r="BL524" s="19" t="s">
        <v>149</v>
      </c>
      <c r="BM524" s="201" t="s">
        <v>613</v>
      </c>
    </row>
    <row r="525" spans="1:65" s="2" customFormat="1" ht="48.75">
      <c r="A525" s="36"/>
      <c r="B525" s="37"/>
      <c r="C525" s="38"/>
      <c r="D525" s="203" t="s">
        <v>151</v>
      </c>
      <c r="E525" s="38"/>
      <c r="F525" s="204" t="s">
        <v>614</v>
      </c>
      <c r="G525" s="38"/>
      <c r="H525" s="38"/>
      <c r="I525" s="111"/>
      <c r="J525" s="38"/>
      <c r="K525" s="38"/>
      <c r="L525" s="41"/>
      <c r="M525" s="205"/>
      <c r="N525" s="206"/>
      <c r="O525" s="66"/>
      <c r="P525" s="66"/>
      <c r="Q525" s="66"/>
      <c r="R525" s="66"/>
      <c r="S525" s="66"/>
      <c r="T525" s="67"/>
      <c r="U525" s="36"/>
      <c r="V525" s="36"/>
      <c r="W525" s="36"/>
      <c r="X525" s="36"/>
      <c r="Y525" s="36"/>
      <c r="Z525" s="36"/>
      <c r="AA525" s="36"/>
      <c r="AB525" s="36"/>
      <c r="AC525" s="36"/>
      <c r="AD525" s="36"/>
      <c r="AE525" s="36"/>
      <c r="AT525" s="19" t="s">
        <v>151</v>
      </c>
      <c r="AU525" s="19" t="s">
        <v>86</v>
      </c>
    </row>
    <row r="526" spans="1:65" s="2" customFormat="1" ht="97.5">
      <c r="A526" s="36"/>
      <c r="B526" s="37"/>
      <c r="C526" s="38"/>
      <c r="D526" s="203" t="s">
        <v>153</v>
      </c>
      <c r="E526" s="38"/>
      <c r="F526" s="207" t="s">
        <v>615</v>
      </c>
      <c r="G526" s="38"/>
      <c r="H526" s="38"/>
      <c r="I526" s="111"/>
      <c r="J526" s="38"/>
      <c r="K526" s="38"/>
      <c r="L526" s="41"/>
      <c r="M526" s="205"/>
      <c r="N526" s="206"/>
      <c r="O526" s="66"/>
      <c r="P526" s="66"/>
      <c r="Q526" s="66"/>
      <c r="R526" s="66"/>
      <c r="S526" s="66"/>
      <c r="T526" s="67"/>
      <c r="U526" s="36"/>
      <c r="V526" s="36"/>
      <c r="W526" s="36"/>
      <c r="X526" s="36"/>
      <c r="Y526" s="36"/>
      <c r="Z526" s="36"/>
      <c r="AA526" s="36"/>
      <c r="AB526" s="36"/>
      <c r="AC526" s="36"/>
      <c r="AD526" s="36"/>
      <c r="AE526" s="36"/>
      <c r="AT526" s="19" t="s">
        <v>153</v>
      </c>
      <c r="AU526" s="19" t="s">
        <v>86</v>
      </c>
    </row>
    <row r="527" spans="1:65" s="2" customFormat="1" ht="16.5" customHeight="1">
      <c r="A527" s="36"/>
      <c r="B527" s="37"/>
      <c r="C527" s="190" t="s">
        <v>616</v>
      </c>
      <c r="D527" s="190" t="s">
        <v>145</v>
      </c>
      <c r="E527" s="191" t="s">
        <v>617</v>
      </c>
      <c r="F527" s="192" t="s">
        <v>618</v>
      </c>
      <c r="G527" s="193" t="s">
        <v>148</v>
      </c>
      <c r="H527" s="194">
        <v>1</v>
      </c>
      <c r="I527" s="195"/>
      <c r="J527" s="196">
        <f>ROUND(I527*H527,2)</f>
        <v>0</v>
      </c>
      <c r="K527" s="192" t="s">
        <v>19</v>
      </c>
      <c r="L527" s="41"/>
      <c r="M527" s="197" t="s">
        <v>19</v>
      </c>
      <c r="N527" s="198" t="s">
        <v>47</v>
      </c>
      <c r="O527" s="66"/>
      <c r="P527" s="199">
        <f>O527*H527</f>
        <v>0</v>
      </c>
      <c r="Q527" s="199">
        <v>0</v>
      </c>
      <c r="R527" s="199">
        <f>Q527*H527</f>
        <v>0</v>
      </c>
      <c r="S527" s="199">
        <v>0</v>
      </c>
      <c r="T527" s="200">
        <f>S527*H527</f>
        <v>0</v>
      </c>
      <c r="U527" s="36"/>
      <c r="V527" s="36"/>
      <c r="W527" s="36"/>
      <c r="X527" s="36"/>
      <c r="Y527" s="36"/>
      <c r="Z527" s="36"/>
      <c r="AA527" s="36"/>
      <c r="AB527" s="36"/>
      <c r="AC527" s="36"/>
      <c r="AD527" s="36"/>
      <c r="AE527" s="36"/>
      <c r="AR527" s="201" t="s">
        <v>149</v>
      </c>
      <c r="AT527" s="201" t="s">
        <v>145</v>
      </c>
      <c r="AU527" s="201" t="s">
        <v>86</v>
      </c>
      <c r="AY527" s="19" t="s">
        <v>143</v>
      </c>
      <c r="BE527" s="202">
        <f>IF(N527="základní",J527,0)</f>
        <v>0</v>
      </c>
      <c r="BF527" s="202">
        <f>IF(N527="snížená",J527,0)</f>
        <v>0</v>
      </c>
      <c r="BG527" s="202">
        <f>IF(N527="zákl. přenesená",J527,0)</f>
        <v>0</v>
      </c>
      <c r="BH527" s="202">
        <f>IF(N527="sníž. přenesená",J527,0)</f>
        <v>0</v>
      </c>
      <c r="BI527" s="202">
        <f>IF(N527="nulová",J527,0)</f>
        <v>0</v>
      </c>
      <c r="BJ527" s="19" t="s">
        <v>84</v>
      </c>
      <c r="BK527" s="202">
        <f>ROUND(I527*H527,2)</f>
        <v>0</v>
      </c>
      <c r="BL527" s="19" t="s">
        <v>149</v>
      </c>
      <c r="BM527" s="201" t="s">
        <v>619</v>
      </c>
    </row>
    <row r="528" spans="1:65" s="2" customFormat="1" ht="48.75">
      <c r="A528" s="36"/>
      <c r="B528" s="37"/>
      <c r="C528" s="38"/>
      <c r="D528" s="203" t="s">
        <v>151</v>
      </c>
      <c r="E528" s="38"/>
      <c r="F528" s="204" t="s">
        <v>620</v>
      </c>
      <c r="G528" s="38"/>
      <c r="H528" s="38"/>
      <c r="I528" s="111"/>
      <c r="J528" s="38"/>
      <c r="K528" s="38"/>
      <c r="L528" s="41"/>
      <c r="M528" s="205"/>
      <c r="N528" s="206"/>
      <c r="O528" s="66"/>
      <c r="P528" s="66"/>
      <c r="Q528" s="66"/>
      <c r="R528" s="66"/>
      <c r="S528" s="66"/>
      <c r="T528" s="67"/>
      <c r="U528" s="36"/>
      <c r="V528" s="36"/>
      <c r="W528" s="36"/>
      <c r="X528" s="36"/>
      <c r="Y528" s="36"/>
      <c r="Z528" s="36"/>
      <c r="AA528" s="36"/>
      <c r="AB528" s="36"/>
      <c r="AC528" s="36"/>
      <c r="AD528" s="36"/>
      <c r="AE528" s="36"/>
      <c r="AT528" s="19" t="s">
        <v>151</v>
      </c>
      <c r="AU528" s="19" t="s">
        <v>86</v>
      </c>
    </row>
    <row r="529" spans="1:65" s="2" customFormat="1" ht="58.5">
      <c r="A529" s="36"/>
      <c r="B529" s="37"/>
      <c r="C529" s="38"/>
      <c r="D529" s="203" t="s">
        <v>153</v>
      </c>
      <c r="E529" s="38"/>
      <c r="F529" s="207" t="s">
        <v>621</v>
      </c>
      <c r="G529" s="38"/>
      <c r="H529" s="38"/>
      <c r="I529" s="111"/>
      <c r="J529" s="38"/>
      <c r="K529" s="38"/>
      <c r="L529" s="41"/>
      <c r="M529" s="205"/>
      <c r="N529" s="206"/>
      <c r="O529" s="66"/>
      <c r="P529" s="66"/>
      <c r="Q529" s="66"/>
      <c r="R529" s="66"/>
      <c r="S529" s="66"/>
      <c r="T529" s="67"/>
      <c r="U529" s="36"/>
      <c r="V529" s="36"/>
      <c r="W529" s="36"/>
      <c r="X529" s="36"/>
      <c r="Y529" s="36"/>
      <c r="Z529" s="36"/>
      <c r="AA529" s="36"/>
      <c r="AB529" s="36"/>
      <c r="AC529" s="36"/>
      <c r="AD529" s="36"/>
      <c r="AE529" s="36"/>
      <c r="AT529" s="19" t="s">
        <v>153</v>
      </c>
      <c r="AU529" s="19" t="s">
        <v>86</v>
      </c>
    </row>
    <row r="530" spans="1:65" s="2" customFormat="1" ht="16.5" customHeight="1">
      <c r="A530" s="36"/>
      <c r="B530" s="37"/>
      <c r="C530" s="190" t="s">
        <v>622</v>
      </c>
      <c r="D530" s="190" t="s">
        <v>145</v>
      </c>
      <c r="E530" s="191" t="s">
        <v>623</v>
      </c>
      <c r="F530" s="192" t="s">
        <v>624</v>
      </c>
      <c r="G530" s="193" t="s">
        <v>148</v>
      </c>
      <c r="H530" s="194">
        <v>2</v>
      </c>
      <c r="I530" s="195"/>
      <c r="J530" s="196">
        <f>ROUND(I530*H530,2)</f>
        <v>0</v>
      </c>
      <c r="K530" s="192" t="s">
        <v>19</v>
      </c>
      <c r="L530" s="41"/>
      <c r="M530" s="197" t="s">
        <v>19</v>
      </c>
      <c r="N530" s="198" t="s">
        <v>47</v>
      </c>
      <c r="O530" s="66"/>
      <c r="P530" s="199">
        <f>O530*H530</f>
        <v>0</v>
      </c>
      <c r="Q530" s="199">
        <v>0</v>
      </c>
      <c r="R530" s="199">
        <f>Q530*H530</f>
        <v>0</v>
      </c>
      <c r="S530" s="199">
        <v>0</v>
      </c>
      <c r="T530" s="200">
        <f>S530*H530</f>
        <v>0</v>
      </c>
      <c r="U530" s="36"/>
      <c r="V530" s="36"/>
      <c r="W530" s="36"/>
      <c r="X530" s="36"/>
      <c r="Y530" s="36"/>
      <c r="Z530" s="36"/>
      <c r="AA530" s="36"/>
      <c r="AB530" s="36"/>
      <c r="AC530" s="36"/>
      <c r="AD530" s="36"/>
      <c r="AE530" s="36"/>
      <c r="AR530" s="201" t="s">
        <v>149</v>
      </c>
      <c r="AT530" s="201" t="s">
        <v>145</v>
      </c>
      <c r="AU530" s="201" t="s">
        <v>86</v>
      </c>
      <c r="AY530" s="19" t="s">
        <v>143</v>
      </c>
      <c r="BE530" s="202">
        <f>IF(N530="základní",J530,0)</f>
        <v>0</v>
      </c>
      <c r="BF530" s="202">
        <f>IF(N530="snížená",J530,0)</f>
        <v>0</v>
      </c>
      <c r="BG530" s="202">
        <f>IF(N530="zákl. přenesená",J530,0)</f>
        <v>0</v>
      </c>
      <c r="BH530" s="202">
        <f>IF(N530="sníž. přenesená",J530,0)</f>
        <v>0</v>
      </c>
      <c r="BI530" s="202">
        <f>IF(N530="nulová",J530,0)</f>
        <v>0</v>
      </c>
      <c r="BJ530" s="19" t="s">
        <v>84</v>
      </c>
      <c r="BK530" s="202">
        <f>ROUND(I530*H530,2)</f>
        <v>0</v>
      </c>
      <c r="BL530" s="19" t="s">
        <v>149</v>
      </c>
      <c r="BM530" s="201" t="s">
        <v>625</v>
      </c>
    </row>
    <row r="531" spans="1:65" s="2" customFormat="1" ht="48.75">
      <c r="A531" s="36"/>
      <c r="B531" s="37"/>
      <c r="C531" s="38"/>
      <c r="D531" s="203" t="s">
        <v>151</v>
      </c>
      <c r="E531" s="38"/>
      <c r="F531" s="204" t="s">
        <v>626</v>
      </c>
      <c r="G531" s="38"/>
      <c r="H531" s="38"/>
      <c r="I531" s="111"/>
      <c r="J531" s="38"/>
      <c r="K531" s="38"/>
      <c r="L531" s="41"/>
      <c r="M531" s="205"/>
      <c r="N531" s="206"/>
      <c r="O531" s="66"/>
      <c r="P531" s="66"/>
      <c r="Q531" s="66"/>
      <c r="R531" s="66"/>
      <c r="S531" s="66"/>
      <c r="T531" s="67"/>
      <c r="U531" s="36"/>
      <c r="V531" s="36"/>
      <c r="W531" s="36"/>
      <c r="X531" s="36"/>
      <c r="Y531" s="36"/>
      <c r="Z531" s="36"/>
      <c r="AA531" s="36"/>
      <c r="AB531" s="36"/>
      <c r="AC531" s="36"/>
      <c r="AD531" s="36"/>
      <c r="AE531" s="36"/>
      <c r="AT531" s="19" t="s">
        <v>151</v>
      </c>
      <c r="AU531" s="19" t="s">
        <v>86</v>
      </c>
    </row>
    <row r="532" spans="1:65" s="2" customFormat="1" ht="68.25">
      <c r="A532" s="36"/>
      <c r="B532" s="37"/>
      <c r="C532" s="38"/>
      <c r="D532" s="203" t="s">
        <v>153</v>
      </c>
      <c r="E532" s="38"/>
      <c r="F532" s="207" t="s">
        <v>627</v>
      </c>
      <c r="G532" s="38"/>
      <c r="H532" s="38"/>
      <c r="I532" s="111"/>
      <c r="J532" s="38"/>
      <c r="K532" s="38"/>
      <c r="L532" s="41"/>
      <c r="M532" s="205"/>
      <c r="N532" s="206"/>
      <c r="O532" s="66"/>
      <c r="P532" s="66"/>
      <c r="Q532" s="66"/>
      <c r="R532" s="66"/>
      <c r="S532" s="66"/>
      <c r="T532" s="67"/>
      <c r="U532" s="36"/>
      <c r="V532" s="36"/>
      <c r="W532" s="36"/>
      <c r="X532" s="36"/>
      <c r="Y532" s="36"/>
      <c r="Z532" s="36"/>
      <c r="AA532" s="36"/>
      <c r="AB532" s="36"/>
      <c r="AC532" s="36"/>
      <c r="AD532" s="36"/>
      <c r="AE532" s="36"/>
      <c r="AT532" s="19" t="s">
        <v>153</v>
      </c>
      <c r="AU532" s="19" t="s">
        <v>86</v>
      </c>
    </row>
    <row r="533" spans="1:65" s="2" customFormat="1" ht="24" customHeight="1">
      <c r="A533" s="36"/>
      <c r="B533" s="37"/>
      <c r="C533" s="190" t="s">
        <v>628</v>
      </c>
      <c r="D533" s="190" t="s">
        <v>145</v>
      </c>
      <c r="E533" s="191" t="s">
        <v>629</v>
      </c>
      <c r="F533" s="192" t="s">
        <v>630</v>
      </c>
      <c r="G533" s="193" t="s">
        <v>148</v>
      </c>
      <c r="H533" s="194">
        <v>1</v>
      </c>
      <c r="I533" s="195"/>
      <c r="J533" s="196">
        <f>ROUND(I533*H533,2)</f>
        <v>0</v>
      </c>
      <c r="K533" s="192" t="s">
        <v>19</v>
      </c>
      <c r="L533" s="41"/>
      <c r="M533" s="197" t="s">
        <v>19</v>
      </c>
      <c r="N533" s="198" t="s">
        <v>47</v>
      </c>
      <c r="O533" s="66"/>
      <c r="P533" s="199">
        <f>O533*H533</f>
        <v>0</v>
      </c>
      <c r="Q533" s="199">
        <v>0</v>
      </c>
      <c r="R533" s="199">
        <f>Q533*H533</f>
        <v>0</v>
      </c>
      <c r="S533" s="199">
        <v>0</v>
      </c>
      <c r="T533" s="200">
        <f>S533*H533</f>
        <v>0</v>
      </c>
      <c r="U533" s="36"/>
      <c r="V533" s="36"/>
      <c r="W533" s="36"/>
      <c r="X533" s="36"/>
      <c r="Y533" s="36"/>
      <c r="Z533" s="36"/>
      <c r="AA533" s="36"/>
      <c r="AB533" s="36"/>
      <c r="AC533" s="36"/>
      <c r="AD533" s="36"/>
      <c r="AE533" s="36"/>
      <c r="AR533" s="201" t="s">
        <v>149</v>
      </c>
      <c r="AT533" s="201" t="s">
        <v>145</v>
      </c>
      <c r="AU533" s="201" t="s">
        <v>86</v>
      </c>
      <c r="AY533" s="19" t="s">
        <v>143</v>
      </c>
      <c r="BE533" s="202">
        <f>IF(N533="základní",J533,0)</f>
        <v>0</v>
      </c>
      <c r="BF533" s="202">
        <f>IF(N533="snížená",J533,0)</f>
        <v>0</v>
      </c>
      <c r="BG533" s="202">
        <f>IF(N533="zákl. přenesená",J533,0)</f>
        <v>0</v>
      </c>
      <c r="BH533" s="202">
        <f>IF(N533="sníž. přenesená",J533,0)</f>
        <v>0</v>
      </c>
      <c r="BI533" s="202">
        <f>IF(N533="nulová",J533,0)</f>
        <v>0</v>
      </c>
      <c r="BJ533" s="19" t="s">
        <v>84</v>
      </c>
      <c r="BK533" s="202">
        <f>ROUND(I533*H533,2)</f>
        <v>0</v>
      </c>
      <c r="BL533" s="19" t="s">
        <v>149</v>
      </c>
      <c r="BM533" s="201" t="s">
        <v>631</v>
      </c>
    </row>
    <row r="534" spans="1:65" s="2" customFormat="1">
      <c r="A534" s="36"/>
      <c r="B534" s="37"/>
      <c r="C534" s="38"/>
      <c r="D534" s="203" t="s">
        <v>151</v>
      </c>
      <c r="E534" s="38"/>
      <c r="F534" s="204" t="s">
        <v>630</v>
      </c>
      <c r="G534" s="38"/>
      <c r="H534" s="38"/>
      <c r="I534" s="111"/>
      <c r="J534" s="38"/>
      <c r="K534" s="38"/>
      <c r="L534" s="41"/>
      <c r="M534" s="205"/>
      <c r="N534" s="206"/>
      <c r="O534" s="66"/>
      <c r="P534" s="66"/>
      <c r="Q534" s="66"/>
      <c r="R534" s="66"/>
      <c r="S534" s="66"/>
      <c r="T534" s="67"/>
      <c r="U534" s="36"/>
      <c r="V534" s="36"/>
      <c r="W534" s="36"/>
      <c r="X534" s="36"/>
      <c r="Y534" s="36"/>
      <c r="Z534" s="36"/>
      <c r="AA534" s="36"/>
      <c r="AB534" s="36"/>
      <c r="AC534" s="36"/>
      <c r="AD534" s="36"/>
      <c r="AE534" s="36"/>
      <c r="AT534" s="19" t="s">
        <v>151</v>
      </c>
      <c r="AU534" s="19" t="s">
        <v>86</v>
      </c>
    </row>
    <row r="535" spans="1:65" s="12" customFormat="1" ht="22.9" customHeight="1">
      <c r="B535" s="174"/>
      <c r="C535" s="175"/>
      <c r="D535" s="176" t="s">
        <v>75</v>
      </c>
      <c r="E535" s="188" t="s">
        <v>632</v>
      </c>
      <c r="F535" s="188" t="s">
        <v>633</v>
      </c>
      <c r="G535" s="175"/>
      <c r="H535" s="175"/>
      <c r="I535" s="178"/>
      <c r="J535" s="189">
        <f>BK535</f>
        <v>0</v>
      </c>
      <c r="K535" s="175"/>
      <c r="L535" s="180"/>
      <c r="M535" s="181"/>
      <c r="N535" s="182"/>
      <c r="O535" s="182"/>
      <c r="P535" s="183">
        <f>SUM(P536:P542)</f>
        <v>0</v>
      </c>
      <c r="Q535" s="182"/>
      <c r="R535" s="183">
        <f>SUM(R536:R542)</f>
        <v>0</v>
      </c>
      <c r="S535" s="182"/>
      <c r="T535" s="184">
        <f>SUM(T536:T542)</f>
        <v>0</v>
      </c>
      <c r="AR535" s="185" t="s">
        <v>84</v>
      </c>
      <c r="AT535" s="186" t="s">
        <v>75</v>
      </c>
      <c r="AU535" s="186" t="s">
        <v>84</v>
      </c>
      <c r="AY535" s="185" t="s">
        <v>143</v>
      </c>
      <c r="BK535" s="187">
        <f>SUM(BK536:BK542)</f>
        <v>0</v>
      </c>
    </row>
    <row r="536" spans="1:65" s="2" customFormat="1" ht="16.5" customHeight="1">
      <c r="A536" s="36"/>
      <c r="B536" s="37"/>
      <c r="C536" s="190" t="s">
        <v>634</v>
      </c>
      <c r="D536" s="190" t="s">
        <v>145</v>
      </c>
      <c r="E536" s="191" t="s">
        <v>635</v>
      </c>
      <c r="F536" s="192" t="s">
        <v>636</v>
      </c>
      <c r="G536" s="193" t="s">
        <v>291</v>
      </c>
      <c r="H536" s="194">
        <v>42.735999999999997</v>
      </c>
      <c r="I536" s="195"/>
      <c r="J536" s="196">
        <f>ROUND(I536*H536,2)</f>
        <v>0</v>
      </c>
      <c r="K536" s="192" t="s">
        <v>19</v>
      </c>
      <c r="L536" s="41"/>
      <c r="M536" s="197" t="s">
        <v>19</v>
      </c>
      <c r="N536" s="198" t="s">
        <v>47</v>
      </c>
      <c r="O536" s="66"/>
      <c r="P536" s="199">
        <f>O536*H536</f>
        <v>0</v>
      </c>
      <c r="Q536" s="199">
        <v>0</v>
      </c>
      <c r="R536" s="199">
        <f>Q536*H536</f>
        <v>0</v>
      </c>
      <c r="S536" s="199">
        <v>0</v>
      </c>
      <c r="T536" s="200">
        <f>S536*H536</f>
        <v>0</v>
      </c>
      <c r="U536" s="36"/>
      <c r="V536" s="36"/>
      <c r="W536" s="36"/>
      <c r="X536" s="36"/>
      <c r="Y536" s="36"/>
      <c r="Z536" s="36"/>
      <c r="AA536" s="36"/>
      <c r="AB536" s="36"/>
      <c r="AC536" s="36"/>
      <c r="AD536" s="36"/>
      <c r="AE536" s="36"/>
      <c r="AR536" s="201" t="s">
        <v>149</v>
      </c>
      <c r="AT536" s="201" t="s">
        <v>145</v>
      </c>
      <c r="AU536" s="201" t="s">
        <v>86</v>
      </c>
      <c r="AY536" s="19" t="s">
        <v>143</v>
      </c>
      <c r="BE536" s="202">
        <f>IF(N536="základní",J536,0)</f>
        <v>0</v>
      </c>
      <c r="BF536" s="202">
        <f>IF(N536="snížená",J536,0)</f>
        <v>0</v>
      </c>
      <c r="BG536" s="202">
        <f>IF(N536="zákl. přenesená",J536,0)</f>
        <v>0</v>
      </c>
      <c r="BH536" s="202">
        <f>IF(N536="sníž. přenesená",J536,0)</f>
        <v>0</v>
      </c>
      <c r="BI536" s="202">
        <f>IF(N536="nulová",J536,0)</f>
        <v>0</v>
      </c>
      <c r="BJ536" s="19" t="s">
        <v>84</v>
      </c>
      <c r="BK536" s="202">
        <f>ROUND(I536*H536,2)</f>
        <v>0</v>
      </c>
      <c r="BL536" s="19" t="s">
        <v>149</v>
      </c>
      <c r="BM536" s="201" t="s">
        <v>637</v>
      </c>
    </row>
    <row r="537" spans="1:65" s="2" customFormat="1" ht="19.5">
      <c r="A537" s="36"/>
      <c r="B537" s="37"/>
      <c r="C537" s="38"/>
      <c r="D537" s="203" t="s">
        <v>151</v>
      </c>
      <c r="E537" s="38"/>
      <c r="F537" s="204" t="s">
        <v>638</v>
      </c>
      <c r="G537" s="38"/>
      <c r="H537" s="38"/>
      <c r="I537" s="111"/>
      <c r="J537" s="38"/>
      <c r="K537" s="38"/>
      <c r="L537" s="41"/>
      <c r="M537" s="205"/>
      <c r="N537" s="206"/>
      <c r="O537" s="66"/>
      <c r="P537" s="66"/>
      <c r="Q537" s="66"/>
      <c r="R537" s="66"/>
      <c r="S537" s="66"/>
      <c r="T537" s="67"/>
      <c r="U537" s="36"/>
      <c r="V537" s="36"/>
      <c r="W537" s="36"/>
      <c r="X537" s="36"/>
      <c r="Y537" s="36"/>
      <c r="Z537" s="36"/>
      <c r="AA537" s="36"/>
      <c r="AB537" s="36"/>
      <c r="AC537" s="36"/>
      <c r="AD537" s="36"/>
      <c r="AE537" s="36"/>
      <c r="AT537" s="19" t="s">
        <v>151</v>
      </c>
      <c r="AU537" s="19" t="s">
        <v>86</v>
      </c>
    </row>
    <row r="538" spans="1:65" s="2" customFormat="1" ht="58.5">
      <c r="A538" s="36"/>
      <c r="B538" s="37"/>
      <c r="C538" s="38"/>
      <c r="D538" s="203" t="s">
        <v>160</v>
      </c>
      <c r="E538" s="38"/>
      <c r="F538" s="207" t="s">
        <v>639</v>
      </c>
      <c r="G538" s="38"/>
      <c r="H538" s="38"/>
      <c r="I538" s="111"/>
      <c r="J538" s="38"/>
      <c r="K538" s="38"/>
      <c r="L538" s="41"/>
      <c r="M538" s="205"/>
      <c r="N538" s="206"/>
      <c r="O538" s="66"/>
      <c r="P538" s="66"/>
      <c r="Q538" s="66"/>
      <c r="R538" s="66"/>
      <c r="S538" s="66"/>
      <c r="T538" s="67"/>
      <c r="U538" s="36"/>
      <c r="V538" s="36"/>
      <c r="W538" s="36"/>
      <c r="X538" s="36"/>
      <c r="Y538" s="36"/>
      <c r="Z538" s="36"/>
      <c r="AA538" s="36"/>
      <c r="AB538" s="36"/>
      <c r="AC538" s="36"/>
      <c r="AD538" s="36"/>
      <c r="AE538" s="36"/>
      <c r="AT538" s="19" t="s">
        <v>160</v>
      </c>
      <c r="AU538" s="19" t="s">
        <v>86</v>
      </c>
    </row>
    <row r="539" spans="1:65" s="2" customFormat="1" ht="19.5">
      <c r="A539" s="36"/>
      <c r="B539" s="37"/>
      <c r="C539" s="38"/>
      <c r="D539" s="203" t="s">
        <v>153</v>
      </c>
      <c r="E539" s="38"/>
      <c r="F539" s="207" t="s">
        <v>640</v>
      </c>
      <c r="G539" s="38"/>
      <c r="H539" s="38"/>
      <c r="I539" s="111"/>
      <c r="J539" s="38"/>
      <c r="K539" s="38"/>
      <c r="L539" s="41"/>
      <c r="M539" s="205"/>
      <c r="N539" s="206"/>
      <c r="O539" s="66"/>
      <c r="P539" s="66"/>
      <c r="Q539" s="66"/>
      <c r="R539" s="66"/>
      <c r="S539" s="66"/>
      <c r="T539" s="67"/>
      <c r="U539" s="36"/>
      <c r="V539" s="36"/>
      <c r="W539" s="36"/>
      <c r="X539" s="36"/>
      <c r="Y539" s="36"/>
      <c r="Z539" s="36"/>
      <c r="AA539" s="36"/>
      <c r="AB539" s="36"/>
      <c r="AC539" s="36"/>
      <c r="AD539" s="36"/>
      <c r="AE539" s="36"/>
      <c r="AT539" s="19" t="s">
        <v>153</v>
      </c>
      <c r="AU539" s="19" t="s">
        <v>86</v>
      </c>
    </row>
    <row r="540" spans="1:65" s="13" customFormat="1">
      <c r="B540" s="208"/>
      <c r="C540" s="209"/>
      <c r="D540" s="203" t="s">
        <v>162</v>
      </c>
      <c r="E540" s="210" t="s">
        <v>19</v>
      </c>
      <c r="F540" s="211" t="s">
        <v>641</v>
      </c>
      <c r="G540" s="209"/>
      <c r="H540" s="212">
        <v>35.648000000000003</v>
      </c>
      <c r="I540" s="213"/>
      <c r="J540" s="209"/>
      <c r="K540" s="209"/>
      <c r="L540" s="214"/>
      <c r="M540" s="215"/>
      <c r="N540" s="216"/>
      <c r="O540" s="216"/>
      <c r="P540" s="216"/>
      <c r="Q540" s="216"/>
      <c r="R540" s="216"/>
      <c r="S540" s="216"/>
      <c r="T540" s="217"/>
      <c r="AT540" s="218" t="s">
        <v>162</v>
      </c>
      <c r="AU540" s="218" t="s">
        <v>86</v>
      </c>
      <c r="AV540" s="13" t="s">
        <v>86</v>
      </c>
      <c r="AW540" s="13" t="s">
        <v>37</v>
      </c>
      <c r="AX540" s="13" t="s">
        <v>76</v>
      </c>
      <c r="AY540" s="218" t="s">
        <v>143</v>
      </c>
    </row>
    <row r="541" spans="1:65" s="13" customFormat="1">
      <c r="B541" s="208"/>
      <c r="C541" s="209"/>
      <c r="D541" s="203" t="s">
        <v>162</v>
      </c>
      <c r="E541" s="210" t="s">
        <v>19</v>
      </c>
      <c r="F541" s="211" t="s">
        <v>642</v>
      </c>
      <c r="G541" s="209"/>
      <c r="H541" s="212">
        <v>7.0880000000000001</v>
      </c>
      <c r="I541" s="213"/>
      <c r="J541" s="209"/>
      <c r="K541" s="209"/>
      <c r="L541" s="214"/>
      <c r="M541" s="215"/>
      <c r="N541" s="216"/>
      <c r="O541" s="216"/>
      <c r="P541" s="216"/>
      <c r="Q541" s="216"/>
      <c r="R541" s="216"/>
      <c r="S541" s="216"/>
      <c r="T541" s="217"/>
      <c r="AT541" s="218" t="s">
        <v>162</v>
      </c>
      <c r="AU541" s="218" t="s">
        <v>86</v>
      </c>
      <c r="AV541" s="13" t="s">
        <v>86</v>
      </c>
      <c r="AW541" s="13" t="s">
        <v>37</v>
      </c>
      <c r="AX541" s="13" t="s">
        <v>76</v>
      </c>
      <c r="AY541" s="218" t="s">
        <v>143</v>
      </c>
    </row>
    <row r="542" spans="1:65" s="14" customFormat="1">
      <c r="B542" s="219"/>
      <c r="C542" s="220"/>
      <c r="D542" s="203" t="s">
        <v>162</v>
      </c>
      <c r="E542" s="221" t="s">
        <v>19</v>
      </c>
      <c r="F542" s="222" t="s">
        <v>172</v>
      </c>
      <c r="G542" s="220"/>
      <c r="H542" s="223">
        <v>42.735999999999997</v>
      </c>
      <c r="I542" s="224"/>
      <c r="J542" s="220"/>
      <c r="K542" s="220"/>
      <c r="L542" s="225"/>
      <c r="M542" s="226"/>
      <c r="N542" s="227"/>
      <c r="O542" s="227"/>
      <c r="P542" s="227"/>
      <c r="Q542" s="227"/>
      <c r="R542" s="227"/>
      <c r="S542" s="227"/>
      <c r="T542" s="228"/>
      <c r="AT542" s="229" t="s">
        <v>162</v>
      </c>
      <c r="AU542" s="229" t="s">
        <v>86</v>
      </c>
      <c r="AV542" s="14" t="s">
        <v>149</v>
      </c>
      <c r="AW542" s="14" t="s">
        <v>37</v>
      </c>
      <c r="AX542" s="14" t="s">
        <v>84</v>
      </c>
      <c r="AY542" s="229" t="s">
        <v>143</v>
      </c>
    </row>
    <row r="543" spans="1:65" s="12" customFormat="1" ht="22.9" customHeight="1">
      <c r="B543" s="174"/>
      <c r="C543" s="175"/>
      <c r="D543" s="176" t="s">
        <v>75</v>
      </c>
      <c r="E543" s="188" t="s">
        <v>643</v>
      </c>
      <c r="F543" s="188" t="s">
        <v>644</v>
      </c>
      <c r="G543" s="175"/>
      <c r="H543" s="175"/>
      <c r="I543" s="178"/>
      <c r="J543" s="189">
        <f>BK543</f>
        <v>0</v>
      </c>
      <c r="K543" s="175"/>
      <c r="L543" s="180"/>
      <c r="M543" s="181"/>
      <c r="N543" s="182"/>
      <c r="O543" s="182"/>
      <c r="P543" s="183">
        <f>SUM(P544:P546)</f>
        <v>0</v>
      </c>
      <c r="Q543" s="182"/>
      <c r="R543" s="183">
        <f>SUM(R544:R546)</f>
        <v>0</v>
      </c>
      <c r="S543" s="182"/>
      <c r="T543" s="184">
        <f>SUM(T544:T546)</f>
        <v>0</v>
      </c>
      <c r="AR543" s="185" t="s">
        <v>84</v>
      </c>
      <c r="AT543" s="186" t="s">
        <v>75</v>
      </c>
      <c r="AU543" s="186" t="s">
        <v>84</v>
      </c>
      <c r="AY543" s="185" t="s">
        <v>143</v>
      </c>
      <c r="BK543" s="187">
        <f>SUM(BK544:BK546)</f>
        <v>0</v>
      </c>
    </row>
    <row r="544" spans="1:65" s="2" customFormat="1" ht="16.5" customHeight="1">
      <c r="A544" s="36"/>
      <c r="B544" s="37"/>
      <c r="C544" s="190" t="s">
        <v>645</v>
      </c>
      <c r="D544" s="190" t="s">
        <v>145</v>
      </c>
      <c r="E544" s="191" t="s">
        <v>646</v>
      </c>
      <c r="F544" s="192" t="s">
        <v>647</v>
      </c>
      <c r="G544" s="193" t="s">
        <v>291</v>
      </c>
      <c r="H544" s="194">
        <v>30.783000000000001</v>
      </c>
      <c r="I544" s="195"/>
      <c r="J544" s="196">
        <f>ROUND(I544*H544,2)</f>
        <v>0</v>
      </c>
      <c r="K544" s="192" t="s">
        <v>157</v>
      </c>
      <c r="L544" s="41"/>
      <c r="M544" s="197" t="s">
        <v>19</v>
      </c>
      <c r="N544" s="198" t="s">
        <v>47</v>
      </c>
      <c r="O544" s="66"/>
      <c r="P544" s="199">
        <f>O544*H544</f>
        <v>0</v>
      </c>
      <c r="Q544" s="199">
        <v>0</v>
      </c>
      <c r="R544" s="199">
        <f>Q544*H544</f>
        <v>0</v>
      </c>
      <c r="S544" s="199">
        <v>0</v>
      </c>
      <c r="T544" s="200">
        <f>S544*H544</f>
        <v>0</v>
      </c>
      <c r="U544" s="36"/>
      <c r="V544" s="36"/>
      <c r="W544" s="36"/>
      <c r="X544" s="36"/>
      <c r="Y544" s="36"/>
      <c r="Z544" s="36"/>
      <c r="AA544" s="36"/>
      <c r="AB544" s="36"/>
      <c r="AC544" s="36"/>
      <c r="AD544" s="36"/>
      <c r="AE544" s="36"/>
      <c r="AR544" s="201" t="s">
        <v>149</v>
      </c>
      <c r="AT544" s="201" t="s">
        <v>145</v>
      </c>
      <c r="AU544" s="201" t="s">
        <v>86</v>
      </c>
      <c r="AY544" s="19" t="s">
        <v>143</v>
      </c>
      <c r="BE544" s="202">
        <f>IF(N544="základní",J544,0)</f>
        <v>0</v>
      </c>
      <c r="BF544" s="202">
        <f>IF(N544="snížená",J544,0)</f>
        <v>0</v>
      </c>
      <c r="BG544" s="202">
        <f>IF(N544="zákl. přenesená",J544,0)</f>
        <v>0</v>
      </c>
      <c r="BH544" s="202">
        <f>IF(N544="sníž. přenesená",J544,0)</f>
        <v>0</v>
      </c>
      <c r="BI544" s="202">
        <f>IF(N544="nulová",J544,0)</f>
        <v>0</v>
      </c>
      <c r="BJ544" s="19" t="s">
        <v>84</v>
      </c>
      <c r="BK544" s="202">
        <f>ROUND(I544*H544,2)</f>
        <v>0</v>
      </c>
      <c r="BL544" s="19" t="s">
        <v>149</v>
      </c>
      <c r="BM544" s="201" t="s">
        <v>648</v>
      </c>
    </row>
    <row r="545" spans="1:47" s="2" customFormat="1" ht="19.5">
      <c r="A545" s="36"/>
      <c r="B545" s="37"/>
      <c r="C545" s="38"/>
      <c r="D545" s="203" t="s">
        <v>151</v>
      </c>
      <c r="E545" s="38"/>
      <c r="F545" s="204" t="s">
        <v>649</v>
      </c>
      <c r="G545" s="38"/>
      <c r="H545" s="38"/>
      <c r="I545" s="111"/>
      <c r="J545" s="38"/>
      <c r="K545" s="38"/>
      <c r="L545" s="41"/>
      <c r="M545" s="205"/>
      <c r="N545" s="206"/>
      <c r="O545" s="66"/>
      <c r="P545" s="66"/>
      <c r="Q545" s="66"/>
      <c r="R545" s="66"/>
      <c r="S545" s="66"/>
      <c r="T545" s="67"/>
      <c r="U545" s="36"/>
      <c r="V545" s="36"/>
      <c r="W545" s="36"/>
      <c r="X545" s="36"/>
      <c r="Y545" s="36"/>
      <c r="Z545" s="36"/>
      <c r="AA545" s="36"/>
      <c r="AB545" s="36"/>
      <c r="AC545" s="36"/>
      <c r="AD545" s="36"/>
      <c r="AE545" s="36"/>
      <c r="AT545" s="19" t="s">
        <v>151</v>
      </c>
      <c r="AU545" s="19" t="s">
        <v>86</v>
      </c>
    </row>
    <row r="546" spans="1:47" s="2" customFormat="1" ht="39">
      <c r="A546" s="36"/>
      <c r="B546" s="37"/>
      <c r="C546" s="38"/>
      <c r="D546" s="203" t="s">
        <v>160</v>
      </c>
      <c r="E546" s="38"/>
      <c r="F546" s="207" t="s">
        <v>650</v>
      </c>
      <c r="G546" s="38"/>
      <c r="H546" s="38"/>
      <c r="I546" s="111"/>
      <c r="J546" s="38"/>
      <c r="K546" s="38"/>
      <c r="L546" s="41"/>
      <c r="M546" s="261"/>
      <c r="N546" s="262"/>
      <c r="O546" s="263"/>
      <c r="P546" s="263"/>
      <c r="Q546" s="263"/>
      <c r="R546" s="263"/>
      <c r="S546" s="263"/>
      <c r="T546" s="264"/>
      <c r="U546" s="36"/>
      <c r="V546" s="36"/>
      <c r="W546" s="36"/>
      <c r="X546" s="36"/>
      <c r="Y546" s="36"/>
      <c r="Z546" s="36"/>
      <c r="AA546" s="36"/>
      <c r="AB546" s="36"/>
      <c r="AC546" s="36"/>
      <c r="AD546" s="36"/>
      <c r="AE546" s="36"/>
      <c r="AT546" s="19" t="s">
        <v>160</v>
      </c>
      <c r="AU546" s="19" t="s">
        <v>86</v>
      </c>
    </row>
    <row r="547" spans="1:47" s="2" customFormat="1" ht="6.95" customHeight="1">
      <c r="A547" s="36"/>
      <c r="B547" s="49"/>
      <c r="C547" s="50"/>
      <c r="D547" s="50"/>
      <c r="E547" s="50"/>
      <c r="F547" s="50"/>
      <c r="G547" s="50"/>
      <c r="H547" s="50"/>
      <c r="I547" s="139"/>
      <c r="J547" s="50"/>
      <c r="K547" s="50"/>
      <c r="L547" s="41"/>
      <c r="M547" s="36"/>
      <c r="O547" s="36"/>
      <c r="P547" s="36"/>
      <c r="Q547" s="36"/>
      <c r="R547" s="36"/>
      <c r="S547" s="36"/>
      <c r="T547" s="36"/>
      <c r="U547" s="36"/>
      <c r="V547" s="36"/>
      <c r="W547" s="36"/>
      <c r="X547" s="36"/>
      <c r="Y547" s="36"/>
      <c r="Z547" s="36"/>
      <c r="AA547" s="36"/>
      <c r="AB547" s="36"/>
      <c r="AC547" s="36"/>
      <c r="AD547" s="36"/>
      <c r="AE547" s="36"/>
    </row>
  </sheetData>
  <sheetProtection algorithmName="SHA-512" hashValue="exyhsfW9FSXr5st38GSGON2UGzPZ8bMegtERXkXQyvsXndbkjLrWd+ZNOu0pWkQYHxi/5fkXND91oWFOOhiNng==" saltValue="9FvmNAi4AYPag8C1ljFnOH0yqio2aOZBaHLS1qbkwEDljwUGjLGGlNnYNqN3jsqbsdhOsxvnxE614mDEFSuPeg==" spinCount="100000" sheet="1" objects="1" scenarios="1" formatColumns="0" formatRows="0" autoFilter="0"/>
  <autoFilter ref="C85:K546" xr:uid="{00000000-0009-0000-0000-000001000000}"/>
  <mergeCells count="9">
    <mergeCell ref="E50:H50"/>
    <mergeCell ref="E76:H76"/>
    <mergeCell ref="E78:H78"/>
    <mergeCell ref="L2:V2"/>
    <mergeCell ref="E7:H7"/>
    <mergeCell ref="E9:H9"/>
    <mergeCell ref="E18:H18"/>
    <mergeCell ref="E27:H27"/>
    <mergeCell ref="E48:H48"/>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2:BM484"/>
  <sheetViews>
    <sheetView showGridLines="0" workbookViewId="0"/>
  </sheetViews>
  <sheetFormatPr defaultRowHeight="11.25"/>
  <cols>
    <col min="1" max="1" width="8.33203125" style="1" customWidth="1"/>
    <col min="2" max="2" width="1.6640625" style="1" customWidth="1"/>
    <col min="3" max="3" width="4.1640625" style="1" customWidth="1"/>
    <col min="4" max="4" width="4.33203125" style="1" customWidth="1"/>
    <col min="5" max="5" width="17.1640625" style="1" customWidth="1"/>
    <col min="6" max="6" width="100.83203125" style="1" customWidth="1"/>
    <col min="7" max="7" width="7" style="1" customWidth="1"/>
    <col min="8" max="8" width="11.5" style="1" customWidth="1"/>
    <col min="9" max="9" width="20.1640625" style="103" customWidth="1"/>
    <col min="10" max="11" width="20.16406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56" s="1" customFormat="1" ht="36.950000000000003" customHeight="1">
      <c r="I2" s="103"/>
      <c r="L2" s="370"/>
      <c r="M2" s="370"/>
      <c r="N2" s="370"/>
      <c r="O2" s="370"/>
      <c r="P2" s="370"/>
      <c r="Q2" s="370"/>
      <c r="R2" s="370"/>
      <c r="S2" s="370"/>
      <c r="T2" s="370"/>
      <c r="U2" s="370"/>
      <c r="V2" s="370"/>
      <c r="AT2" s="19" t="s">
        <v>89</v>
      </c>
      <c r="AZ2" s="104" t="s">
        <v>651</v>
      </c>
      <c r="BA2" s="104" t="s">
        <v>652</v>
      </c>
      <c r="BB2" s="104" t="s">
        <v>110</v>
      </c>
      <c r="BC2" s="104" t="s">
        <v>653</v>
      </c>
      <c r="BD2" s="104" t="s">
        <v>86</v>
      </c>
    </row>
    <row r="3" spans="1:56" s="1" customFormat="1" ht="6.95" customHeight="1">
      <c r="B3" s="105"/>
      <c r="C3" s="106"/>
      <c r="D3" s="106"/>
      <c r="E3" s="106"/>
      <c r="F3" s="106"/>
      <c r="G3" s="106"/>
      <c r="H3" s="106"/>
      <c r="I3" s="107"/>
      <c r="J3" s="106"/>
      <c r="K3" s="106"/>
      <c r="L3" s="22"/>
      <c r="AT3" s="19" t="s">
        <v>86</v>
      </c>
      <c r="AZ3" s="104" t="s">
        <v>654</v>
      </c>
      <c r="BA3" s="104" t="s">
        <v>655</v>
      </c>
      <c r="BB3" s="104" t="s">
        <v>92</v>
      </c>
      <c r="BC3" s="104" t="s">
        <v>656</v>
      </c>
      <c r="BD3" s="104" t="s">
        <v>86</v>
      </c>
    </row>
    <row r="4" spans="1:56" s="1" customFormat="1" ht="24.95" customHeight="1">
      <c r="B4" s="22"/>
      <c r="D4" s="108" t="s">
        <v>97</v>
      </c>
      <c r="I4" s="103"/>
      <c r="L4" s="22"/>
      <c r="M4" s="109" t="s">
        <v>10</v>
      </c>
      <c r="AT4" s="19" t="s">
        <v>4</v>
      </c>
      <c r="AZ4" s="104" t="s">
        <v>657</v>
      </c>
      <c r="BA4" s="104" t="s">
        <v>658</v>
      </c>
      <c r="BB4" s="104" t="s">
        <v>92</v>
      </c>
      <c r="BC4" s="104" t="s">
        <v>659</v>
      </c>
      <c r="BD4" s="104" t="s">
        <v>86</v>
      </c>
    </row>
    <row r="5" spans="1:56" s="1" customFormat="1" ht="6.95" customHeight="1">
      <c r="B5" s="22"/>
      <c r="I5" s="103"/>
      <c r="L5" s="22"/>
      <c r="AZ5" s="104" t="s">
        <v>94</v>
      </c>
      <c r="BA5" s="104" t="s">
        <v>660</v>
      </c>
      <c r="BB5" s="104" t="s">
        <v>92</v>
      </c>
      <c r="BC5" s="104" t="s">
        <v>661</v>
      </c>
      <c r="BD5" s="104" t="s">
        <v>86</v>
      </c>
    </row>
    <row r="6" spans="1:56" s="1" customFormat="1" ht="12" customHeight="1">
      <c r="B6" s="22"/>
      <c r="D6" s="110" t="s">
        <v>16</v>
      </c>
      <c r="I6" s="103"/>
      <c r="L6" s="22"/>
      <c r="AZ6" s="104" t="s">
        <v>662</v>
      </c>
      <c r="BA6" s="104" t="s">
        <v>663</v>
      </c>
      <c r="BB6" s="104" t="s">
        <v>110</v>
      </c>
      <c r="BC6" s="104" t="s">
        <v>664</v>
      </c>
      <c r="BD6" s="104" t="s">
        <v>86</v>
      </c>
    </row>
    <row r="7" spans="1:56" s="1" customFormat="1" ht="16.5" customHeight="1">
      <c r="B7" s="22"/>
      <c r="E7" s="386" t="str">
        <f>'Rekapitulace stavby'!K6</f>
        <v>Rekonstrukce ul. B. Němcové – část U Stadionu, Rychnov nad Kněžnou</v>
      </c>
      <c r="F7" s="387"/>
      <c r="G7" s="387"/>
      <c r="H7" s="387"/>
      <c r="I7" s="103"/>
      <c r="L7" s="22"/>
      <c r="AZ7" s="104" t="s">
        <v>665</v>
      </c>
      <c r="BA7" s="104" t="s">
        <v>666</v>
      </c>
      <c r="BB7" s="104" t="s">
        <v>100</v>
      </c>
      <c r="BC7" s="104" t="s">
        <v>667</v>
      </c>
      <c r="BD7" s="104" t="s">
        <v>86</v>
      </c>
    </row>
    <row r="8" spans="1:56" s="2" customFormat="1" ht="12" customHeight="1">
      <c r="A8" s="36"/>
      <c r="B8" s="41"/>
      <c r="C8" s="36"/>
      <c r="D8" s="110" t="s">
        <v>112</v>
      </c>
      <c r="E8" s="36"/>
      <c r="F8" s="36"/>
      <c r="G8" s="36"/>
      <c r="H8" s="36"/>
      <c r="I8" s="111"/>
      <c r="J8" s="36"/>
      <c r="K8" s="36"/>
      <c r="L8" s="112"/>
      <c r="S8" s="36"/>
      <c r="T8" s="36"/>
      <c r="U8" s="36"/>
      <c r="V8" s="36"/>
      <c r="W8" s="36"/>
      <c r="X8" s="36"/>
      <c r="Y8" s="36"/>
      <c r="Z8" s="36"/>
      <c r="AA8" s="36"/>
      <c r="AB8" s="36"/>
      <c r="AC8" s="36"/>
      <c r="AD8" s="36"/>
      <c r="AE8" s="36"/>
      <c r="AZ8" s="104" t="s">
        <v>668</v>
      </c>
      <c r="BA8" s="104" t="s">
        <v>669</v>
      </c>
      <c r="BB8" s="104" t="s">
        <v>100</v>
      </c>
      <c r="BC8" s="104" t="s">
        <v>670</v>
      </c>
      <c r="BD8" s="104" t="s">
        <v>86</v>
      </c>
    </row>
    <row r="9" spans="1:56" s="2" customFormat="1" ht="16.5" customHeight="1">
      <c r="A9" s="36"/>
      <c r="B9" s="41"/>
      <c r="C9" s="36"/>
      <c r="D9" s="36"/>
      <c r="E9" s="388" t="s">
        <v>671</v>
      </c>
      <c r="F9" s="389"/>
      <c r="G9" s="389"/>
      <c r="H9" s="389"/>
      <c r="I9" s="111"/>
      <c r="J9" s="36"/>
      <c r="K9" s="36"/>
      <c r="L9" s="112"/>
      <c r="S9" s="36"/>
      <c r="T9" s="36"/>
      <c r="U9" s="36"/>
      <c r="V9" s="36"/>
      <c r="W9" s="36"/>
      <c r="X9" s="36"/>
      <c r="Y9" s="36"/>
      <c r="Z9" s="36"/>
      <c r="AA9" s="36"/>
      <c r="AB9" s="36"/>
      <c r="AC9" s="36"/>
      <c r="AD9" s="36"/>
      <c r="AE9" s="36"/>
      <c r="AZ9" s="104" t="s">
        <v>672</v>
      </c>
      <c r="BA9" s="104" t="s">
        <v>673</v>
      </c>
      <c r="BB9" s="104" t="s">
        <v>100</v>
      </c>
      <c r="BC9" s="104" t="s">
        <v>674</v>
      </c>
      <c r="BD9" s="104" t="s">
        <v>86</v>
      </c>
    </row>
    <row r="10" spans="1:56" s="2" customFormat="1">
      <c r="A10" s="36"/>
      <c r="B10" s="41"/>
      <c r="C10" s="36"/>
      <c r="D10" s="36"/>
      <c r="E10" s="36"/>
      <c r="F10" s="36"/>
      <c r="G10" s="36"/>
      <c r="H10" s="36"/>
      <c r="I10" s="111"/>
      <c r="J10" s="36"/>
      <c r="K10" s="36"/>
      <c r="L10" s="112"/>
      <c r="S10" s="36"/>
      <c r="T10" s="36"/>
      <c r="U10" s="36"/>
      <c r="V10" s="36"/>
      <c r="W10" s="36"/>
      <c r="X10" s="36"/>
      <c r="Y10" s="36"/>
      <c r="Z10" s="36"/>
      <c r="AA10" s="36"/>
      <c r="AB10" s="36"/>
      <c r="AC10" s="36"/>
      <c r="AD10" s="36"/>
      <c r="AE10" s="36"/>
      <c r="AZ10" s="104" t="s">
        <v>102</v>
      </c>
      <c r="BA10" s="104" t="s">
        <v>675</v>
      </c>
      <c r="BB10" s="104" t="s">
        <v>92</v>
      </c>
      <c r="BC10" s="104" t="s">
        <v>676</v>
      </c>
      <c r="BD10" s="104" t="s">
        <v>86</v>
      </c>
    </row>
    <row r="11" spans="1:56" s="2" customFormat="1" ht="12" customHeight="1">
      <c r="A11" s="36"/>
      <c r="B11" s="41"/>
      <c r="C11" s="36"/>
      <c r="D11" s="110" t="s">
        <v>18</v>
      </c>
      <c r="E11" s="36"/>
      <c r="F11" s="113" t="s">
        <v>19</v>
      </c>
      <c r="G11" s="36"/>
      <c r="H11" s="36"/>
      <c r="I11" s="114" t="s">
        <v>20</v>
      </c>
      <c r="J11" s="113" t="s">
        <v>19</v>
      </c>
      <c r="K11" s="36"/>
      <c r="L11" s="112"/>
      <c r="S11" s="36"/>
      <c r="T11" s="36"/>
      <c r="U11" s="36"/>
      <c r="V11" s="36"/>
      <c r="W11" s="36"/>
      <c r="X11" s="36"/>
      <c r="Y11" s="36"/>
      <c r="Z11" s="36"/>
      <c r="AA11" s="36"/>
      <c r="AB11" s="36"/>
      <c r="AC11" s="36"/>
      <c r="AD11" s="36"/>
      <c r="AE11" s="36"/>
      <c r="AZ11" s="104" t="s">
        <v>677</v>
      </c>
      <c r="BA11" s="104" t="s">
        <v>678</v>
      </c>
      <c r="BB11" s="104" t="s">
        <v>110</v>
      </c>
      <c r="BC11" s="104" t="s">
        <v>679</v>
      </c>
      <c r="BD11" s="104" t="s">
        <v>86</v>
      </c>
    </row>
    <row r="12" spans="1:56" s="2" customFormat="1" ht="12" customHeight="1">
      <c r="A12" s="36"/>
      <c r="B12" s="41"/>
      <c r="C12" s="36"/>
      <c r="D12" s="110" t="s">
        <v>21</v>
      </c>
      <c r="E12" s="36"/>
      <c r="F12" s="113" t="s">
        <v>22</v>
      </c>
      <c r="G12" s="36"/>
      <c r="H12" s="36"/>
      <c r="I12" s="114" t="s">
        <v>23</v>
      </c>
      <c r="J12" s="115" t="str">
        <f>'Rekapitulace stavby'!AN8</f>
        <v>10. 10. 2019</v>
      </c>
      <c r="K12" s="36"/>
      <c r="L12" s="112"/>
      <c r="S12" s="36"/>
      <c r="T12" s="36"/>
      <c r="U12" s="36"/>
      <c r="V12" s="36"/>
      <c r="W12" s="36"/>
      <c r="X12" s="36"/>
      <c r="Y12" s="36"/>
      <c r="Z12" s="36"/>
      <c r="AA12" s="36"/>
      <c r="AB12" s="36"/>
      <c r="AC12" s="36"/>
      <c r="AD12" s="36"/>
      <c r="AE12" s="36"/>
      <c r="AZ12" s="104" t="s">
        <v>105</v>
      </c>
      <c r="BA12" s="104" t="s">
        <v>106</v>
      </c>
      <c r="BB12" s="104" t="s">
        <v>92</v>
      </c>
      <c r="BC12" s="104" t="s">
        <v>680</v>
      </c>
      <c r="BD12" s="104" t="s">
        <v>86</v>
      </c>
    </row>
    <row r="13" spans="1:56" s="2" customFormat="1" ht="10.9" customHeight="1">
      <c r="A13" s="36"/>
      <c r="B13" s="41"/>
      <c r="C13" s="36"/>
      <c r="D13" s="36"/>
      <c r="E13" s="36"/>
      <c r="F13" s="36"/>
      <c r="G13" s="36"/>
      <c r="H13" s="36"/>
      <c r="I13" s="111"/>
      <c r="J13" s="36"/>
      <c r="K13" s="36"/>
      <c r="L13" s="112"/>
      <c r="S13" s="36"/>
      <c r="T13" s="36"/>
      <c r="U13" s="36"/>
      <c r="V13" s="36"/>
      <c r="W13" s="36"/>
      <c r="X13" s="36"/>
      <c r="Y13" s="36"/>
      <c r="Z13" s="36"/>
      <c r="AA13" s="36"/>
      <c r="AB13" s="36"/>
      <c r="AC13" s="36"/>
      <c r="AD13" s="36"/>
      <c r="AE13" s="36"/>
      <c r="AZ13" s="104" t="s">
        <v>681</v>
      </c>
      <c r="BA13" s="104" t="s">
        <v>682</v>
      </c>
      <c r="BB13" s="104" t="s">
        <v>110</v>
      </c>
      <c r="BC13" s="104" t="s">
        <v>220</v>
      </c>
      <c r="BD13" s="104" t="s">
        <v>86</v>
      </c>
    </row>
    <row r="14" spans="1:56" s="2" customFormat="1" ht="12" customHeight="1">
      <c r="A14" s="36"/>
      <c r="B14" s="41"/>
      <c r="C14" s="36"/>
      <c r="D14" s="110" t="s">
        <v>25</v>
      </c>
      <c r="E14" s="36"/>
      <c r="F14" s="36"/>
      <c r="G14" s="36"/>
      <c r="H14" s="36"/>
      <c r="I14" s="114" t="s">
        <v>26</v>
      </c>
      <c r="J14" s="113" t="s">
        <v>27</v>
      </c>
      <c r="K14" s="36"/>
      <c r="L14" s="112"/>
      <c r="S14" s="36"/>
      <c r="T14" s="36"/>
      <c r="U14" s="36"/>
      <c r="V14" s="36"/>
      <c r="W14" s="36"/>
      <c r="X14" s="36"/>
      <c r="Y14" s="36"/>
      <c r="Z14" s="36"/>
      <c r="AA14" s="36"/>
      <c r="AB14" s="36"/>
      <c r="AC14" s="36"/>
      <c r="AD14" s="36"/>
      <c r="AE14" s="36"/>
    </row>
    <row r="15" spans="1:56" s="2" customFormat="1" ht="18" customHeight="1">
      <c r="A15" s="36"/>
      <c r="B15" s="41"/>
      <c r="C15" s="36"/>
      <c r="D15" s="36"/>
      <c r="E15" s="113" t="s">
        <v>28</v>
      </c>
      <c r="F15" s="36"/>
      <c r="G15" s="36"/>
      <c r="H15" s="36"/>
      <c r="I15" s="114" t="s">
        <v>29</v>
      </c>
      <c r="J15" s="113" t="s">
        <v>30</v>
      </c>
      <c r="K15" s="36"/>
      <c r="L15" s="112"/>
      <c r="S15" s="36"/>
      <c r="T15" s="36"/>
      <c r="U15" s="36"/>
      <c r="V15" s="36"/>
      <c r="W15" s="36"/>
      <c r="X15" s="36"/>
      <c r="Y15" s="36"/>
      <c r="Z15" s="36"/>
      <c r="AA15" s="36"/>
      <c r="AB15" s="36"/>
      <c r="AC15" s="36"/>
      <c r="AD15" s="36"/>
      <c r="AE15" s="36"/>
    </row>
    <row r="16" spans="1:56" s="2" customFormat="1" ht="6.95" customHeight="1">
      <c r="A16" s="36"/>
      <c r="B16" s="41"/>
      <c r="C16" s="36"/>
      <c r="D16" s="36"/>
      <c r="E16" s="36"/>
      <c r="F16" s="36"/>
      <c r="G16" s="36"/>
      <c r="H16" s="36"/>
      <c r="I16" s="111"/>
      <c r="J16" s="36"/>
      <c r="K16" s="36"/>
      <c r="L16" s="112"/>
      <c r="S16" s="36"/>
      <c r="T16" s="36"/>
      <c r="U16" s="36"/>
      <c r="V16" s="36"/>
      <c r="W16" s="36"/>
      <c r="X16" s="36"/>
      <c r="Y16" s="36"/>
      <c r="Z16" s="36"/>
      <c r="AA16" s="36"/>
      <c r="AB16" s="36"/>
      <c r="AC16" s="36"/>
      <c r="AD16" s="36"/>
      <c r="AE16" s="36"/>
    </row>
    <row r="17" spans="1:31" s="2" customFormat="1" ht="12" customHeight="1">
      <c r="A17" s="36"/>
      <c r="B17" s="41"/>
      <c r="C17" s="36"/>
      <c r="D17" s="110" t="s">
        <v>31</v>
      </c>
      <c r="E17" s="36"/>
      <c r="F17" s="36"/>
      <c r="G17" s="36"/>
      <c r="H17" s="36"/>
      <c r="I17" s="114" t="s">
        <v>26</v>
      </c>
      <c r="J17" s="32" t="str">
        <f>'Rekapitulace stavby'!AN13</f>
        <v>Vyplň údaj</v>
      </c>
      <c r="K17" s="36"/>
      <c r="L17" s="112"/>
      <c r="S17" s="36"/>
      <c r="T17" s="36"/>
      <c r="U17" s="36"/>
      <c r="V17" s="36"/>
      <c r="W17" s="36"/>
      <c r="X17" s="36"/>
      <c r="Y17" s="36"/>
      <c r="Z17" s="36"/>
      <c r="AA17" s="36"/>
      <c r="AB17" s="36"/>
      <c r="AC17" s="36"/>
      <c r="AD17" s="36"/>
      <c r="AE17" s="36"/>
    </row>
    <row r="18" spans="1:31" s="2" customFormat="1" ht="18" customHeight="1">
      <c r="A18" s="36"/>
      <c r="B18" s="41"/>
      <c r="C18" s="36"/>
      <c r="D18" s="36"/>
      <c r="E18" s="390" t="str">
        <f>'Rekapitulace stavby'!E14</f>
        <v>Vyplň údaj</v>
      </c>
      <c r="F18" s="391"/>
      <c r="G18" s="391"/>
      <c r="H18" s="391"/>
      <c r="I18" s="114" t="s">
        <v>29</v>
      </c>
      <c r="J18" s="32" t="str">
        <f>'Rekapitulace stavby'!AN14</f>
        <v>Vyplň údaj</v>
      </c>
      <c r="K18" s="36"/>
      <c r="L18" s="112"/>
      <c r="S18" s="36"/>
      <c r="T18" s="36"/>
      <c r="U18" s="36"/>
      <c r="V18" s="36"/>
      <c r="W18" s="36"/>
      <c r="X18" s="36"/>
      <c r="Y18" s="36"/>
      <c r="Z18" s="36"/>
      <c r="AA18" s="36"/>
      <c r="AB18" s="36"/>
      <c r="AC18" s="36"/>
      <c r="AD18" s="36"/>
      <c r="AE18" s="36"/>
    </row>
    <row r="19" spans="1:31" s="2" customFormat="1" ht="6.95" customHeight="1">
      <c r="A19" s="36"/>
      <c r="B19" s="41"/>
      <c r="C19" s="36"/>
      <c r="D19" s="36"/>
      <c r="E19" s="36"/>
      <c r="F19" s="36"/>
      <c r="G19" s="36"/>
      <c r="H19" s="36"/>
      <c r="I19" s="111"/>
      <c r="J19" s="36"/>
      <c r="K19" s="36"/>
      <c r="L19" s="112"/>
      <c r="S19" s="36"/>
      <c r="T19" s="36"/>
      <c r="U19" s="36"/>
      <c r="V19" s="36"/>
      <c r="W19" s="36"/>
      <c r="X19" s="36"/>
      <c r="Y19" s="36"/>
      <c r="Z19" s="36"/>
      <c r="AA19" s="36"/>
      <c r="AB19" s="36"/>
      <c r="AC19" s="36"/>
      <c r="AD19" s="36"/>
      <c r="AE19" s="36"/>
    </row>
    <row r="20" spans="1:31" s="2" customFormat="1" ht="12" customHeight="1">
      <c r="A20" s="36"/>
      <c r="B20" s="41"/>
      <c r="C20" s="36"/>
      <c r="D20" s="110" t="s">
        <v>33</v>
      </c>
      <c r="E20" s="36"/>
      <c r="F20" s="36"/>
      <c r="G20" s="36"/>
      <c r="H20" s="36"/>
      <c r="I20" s="114" t="s">
        <v>26</v>
      </c>
      <c r="J20" s="113" t="s">
        <v>34</v>
      </c>
      <c r="K20" s="36"/>
      <c r="L20" s="112"/>
      <c r="S20" s="36"/>
      <c r="T20" s="36"/>
      <c r="U20" s="36"/>
      <c r="V20" s="36"/>
      <c r="W20" s="36"/>
      <c r="X20" s="36"/>
      <c r="Y20" s="36"/>
      <c r="Z20" s="36"/>
      <c r="AA20" s="36"/>
      <c r="AB20" s="36"/>
      <c r="AC20" s="36"/>
      <c r="AD20" s="36"/>
      <c r="AE20" s="36"/>
    </row>
    <row r="21" spans="1:31" s="2" customFormat="1" ht="18" customHeight="1">
      <c r="A21" s="36"/>
      <c r="B21" s="41"/>
      <c r="C21" s="36"/>
      <c r="D21" s="36"/>
      <c r="E21" s="113" t="s">
        <v>35</v>
      </c>
      <c r="F21" s="36"/>
      <c r="G21" s="36"/>
      <c r="H21" s="36"/>
      <c r="I21" s="114" t="s">
        <v>29</v>
      </c>
      <c r="J21" s="113" t="s">
        <v>36</v>
      </c>
      <c r="K21" s="36"/>
      <c r="L21" s="112"/>
      <c r="S21" s="36"/>
      <c r="T21" s="36"/>
      <c r="U21" s="36"/>
      <c r="V21" s="36"/>
      <c r="W21" s="36"/>
      <c r="X21" s="36"/>
      <c r="Y21" s="36"/>
      <c r="Z21" s="36"/>
      <c r="AA21" s="36"/>
      <c r="AB21" s="36"/>
      <c r="AC21" s="36"/>
      <c r="AD21" s="36"/>
      <c r="AE21" s="36"/>
    </row>
    <row r="22" spans="1:31" s="2" customFormat="1" ht="6.95" customHeight="1">
      <c r="A22" s="36"/>
      <c r="B22" s="41"/>
      <c r="C22" s="36"/>
      <c r="D22" s="36"/>
      <c r="E22" s="36"/>
      <c r="F22" s="36"/>
      <c r="G22" s="36"/>
      <c r="H22" s="36"/>
      <c r="I22" s="111"/>
      <c r="J22" s="36"/>
      <c r="K22" s="36"/>
      <c r="L22" s="112"/>
      <c r="S22" s="36"/>
      <c r="T22" s="36"/>
      <c r="U22" s="36"/>
      <c r="V22" s="36"/>
      <c r="W22" s="36"/>
      <c r="X22" s="36"/>
      <c r="Y22" s="36"/>
      <c r="Z22" s="36"/>
      <c r="AA22" s="36"/>
      <c r="AB22" s="36"/>
      <c r="AC22" s="36"/>
      <c r="AD22" s="36"/>
      <c r="AE22" s="36"/>
    </row>
    <row r="23" spans="1:31" s="2" customFormat="1" ht="12" customHeight="1">
      <c r="A23" s="36"/>
      <c r="B23" s="41"/>
      <c r="C23" s="36"/>
      <c r="D23" s="110" t="s">
        <v>38</v>
      </c>
      <c r="E23" s="36"/>
      <c r="F23" s="36"/>
      <c r="G23" s="36"/>
      <c r="H23" s="36"/>
      <c r="I23" s="114" t="s">
        <v>26</v>
      </c>
      <c r="J23" s="113" t="str">
        <f>IF('Rekapitulace stavby'!AN19="","",'Rekapitulace stavby'!AN19)</f>
        <v/>
      </c>
      <c r="K23" s="36"/>
      <c r="L23" s="112"/>
      <c r="S23" s="36"/>
      <c r="T23" s="36"/>
      <c r="U23" s="36"/>
      <c r="V23" s="36"/>
      <c r="W23" s="36"/>
      <c r="X23" s="36"/>
      <c r="Y23" s="36"/>
      <c r="Z23" s="36"/>
      <c r="AA23" s="36"/>
      <c r="AB23" s="36"/>
      <c r="AC23" s="36"/>
      <c r="AD23" s="36"/>
      <c r="AE23" s="36"/>
    </row>
    <row r="24" spans="1:31" s="2" customFormat="1" ht="18" customHeight="1">
      <c r="A24" s="36"/>
      <c r="B24" s="41"/>
      <c r="C24" s="36"/>
      <c r="D24" s="36"/>
      <c r="E24" s="113" t="str">
        <f>IF('Rekapitulace stavby'!E20="","",'Rekapitulace stavby'!E20)</f>
        <v xml:space="preserve"> </v>
      </c>
      <c r="F24" s="36"/>
      <c r="G24" s="36"/>
      <c r="H24" s="36"/>
      <c r="I24" s="114" t="s">
        <v>29</v>
      </c>
      <c r="J24" s="113" t="str">
        <f>IF('Rekapitulace stavby'!AN20="","",'Rekapitulace stavby'!AN20)</f>
        <v/>
      </c>
      <c r="K24" s="36"/>
      <c r="L24" s="112"/>
      <c r="S24" s="36"/>
      <c r="T24" s="36"/>
      <c r="U24" s="36"/>
      <c r="V24" s="36"/>
      <c r="W24" s="36"/>
      <c r="X24" s="36"/>
      <c r="Y24" s="36"/>
      <c r="Z24" s="36"/>
      <c r="AA24" s="36"/>
      <c r="AB24" s="36"/>
      <c r="AC24" s="36"/>
      <c r="AD24" s="36"/>
      <c r="AE24" s="36"/>
    </row>
    <row r="25" spans="1:31" s="2" customFormat="1" ht="6.95" customHeight="1">
      <c r="A25" s="36"/>
      <c r="B25" s="41"/>
      <c r="C25" s="36"/>
      <c r="D25" s="36"/>
      <c r="E25" s="36"/>
      <c r="F25" s="36"/>
      <c r="G25" s="36"/>
      <c r="H25" s="36"/>
      <c r="I25" s="111"/>
      <c r="J25" s="36"/>
      <c r="K25" s="36"/>
      <c r="L25" s="112"/>
      <c r="S25" s="36"/>
      <c r="T25" s="36"/>
      <c r="U25" s="36"/>
      <c r="V25" s="36"/>
      <c r="W25" s="36"/>
      <c r="X25" s="36"/>
      <c r="Y25" s="36"/>
      <c r="Z25" s="36"/>
      <c r="AA25" s="36"/>
      <c r="AB25" s="36"/>
      <c r="AC25" s="36"/>
      <c r="AD25" s="36"/>
      <c r="AE25" s="36"/>
    </row>
    <row r="26" spans="1:31" s="2" customFormat="1" ht="12" customHeight="1">
      <c r="A26" s="36"/>
      <c r="B26" s="41"/>
      <c r="C26" s="36"/>
      <c r="D26" s="110" t="s">
        <v>40</v>
      </c>
      <c r="E26" s="36"/>
      <c r="F26" s="36"/>
      <c r="G26" s="36"/>
      <c r="H26" s="36"/>
      <c r="I26" s="111"/>
      <c r="J26" s="36"/>
      <c r="K26" s="36"/>
      <c r="L26" s="112"/>
      <c r="S26" s="36"/>
      <c r="T26" s="36"/>
      <c r="U26" s="36"/>
      <c r="V26" s="36"/>
      <c r="W26" s="36"/>
      <c r="X26" s="36"/>
      <c r="Y26" s="36"/>
      <c r="Z26" s="36"/>
      <c r="AA26" s="36"/>
      <c r="AB26" s="36"/>
      <c r="AC26" s="36"/>
      <c r="AD26" s="36"/>
      <c r="AE26" s="36"/>
    </row>
    <row r="27" spans="1:31" s="8" customFormat="1" ht="16.5" customHeight="1">
      <c r="A27" s="116"/>
      <c r="B27" s="117"/>
      <c r="C27" s="116"/>
      <c r="D27" s="116"/>
      <c r="E27" s="392" t="s">
        <v>19</v>
      </c>
      <c r="F27" s="392"/>
      <c r="G27" s="392"/>
      <c r="H27" s="392"/>
      <c r="I27" s="118"/>
      <c r="J27" s="116"/>
      <c r="K27" s="116"/>
      <c r="L27" s="119"/>
      <c r="S27" s="116"/>
      <c r="T27" s="116"/>
      <c r="U27" s="116"/>
      <c r="V27" s="116"/>
      <c r="W27" s="116"/>
      <c r="X27" s="116"/>
      <c r="Y27" s="116"/>
      <c r="Z27" s="116"/>
      <c r="AA27" s="116"/>
      <c r="AB27" s="116"/>
      <c r="AC27" s="116"/>
      <c r="AD27" s="116"/>
      <c r="AE27" s="116"/>
    </row>
    <row r="28" spans="1:31" s="2" customFormat="1" ht="6.95" customHeight="1">
      <c r="A28" s="36"/>
      <c r="B28" s="41"/>
      <c r="C28" s="36"/>
      <c r="D28" s="36"/>
      <c r="E28" s="36"/>
      <c r="F28" s="36"/>
      <c r="G28" s="36"/>
      <c r="H28" s="36"/>
      <c r="I28" s="111"/>
      <c r="J28" s="36"/>
      <c r="K28" s="36"/>
      <c r="L28" s="112"/>
      <c r="S28" s="36"/>
      <c r="T28" s="36"/>
      <c r="U28" s="36"/>
      <c r="V28" s="36"/>
      <c r="W28" s="36"/>
      <c r="X28" s="36"/>
      <c r="Y28" s="36"/>
      <c r="Z28" s="36"/>
      <c r="AA28" s="36"/>
      <c r="AB28" s="36"/>
      <c r="AC28" s="36"/>
      <c r="AD28" s="36"/>
      <c r="AE28" s="36"/>
    </row>
    <row r="29" spans="1:31" s="2" customFormat="1" ht="6.95" customHeight="1">
      <c r="A29" s="36"/>
      <c r="B29" s="41"/>
      <c r="C29" s="36"/>
      <c r="D29" s="120"/>
      <c r="E29" s="120"/>
      <c r="F29" s="120"/>
      <c r="G29" s="120"/>
      <c r="H29" s="120"/>
      <c r="I29" s="121"/>
      <c r="J29" s="120"/>
      <c r="K29" s="120"/>
      <c r="L29" s="112"/>
      <c r="S29" s="36"/>
      <c r="T29" s="36"/>
      <c r="U29" s="36"/>
      <c r="V29" s="36"/>
      <c r="W29" s="36"/>
      <c r="X29" s="36"/>
      <c r="Y29" s="36"/>
      <c r="Z29" s="36"/>
      <c r="AA29" s="36"/>
      <c r="AB29" s="36"/>
      <c r="AC29" s="36"/>
      <c r="AD29" s="36"/>
      <c r="AE29" s="36"/>
    </row>
    <row r="30" spans="1:31" s="2" customFormat="1" ht="25.35" customHeight="1">
      <c r="A30" s="36"/>
      <c r="B30" s="41"/>
      <c r="C30" s="36"/>
      <c r="D30" s="122" t="s">
        <v>42</v>
      </c>
      <c r="E30" s="36"/>
      <c r="F30" s="36"/>
      <c r="G30" s="36"/>
      <c r="H30" s="36"/>
      <c r="I30" s="111"/>
      <c r="J30" s="123">
        <f>ROUND(J87, 2)</f>
        <v>0</v>
      </c>
      <c r="K30" s="36"/>
      <c r="L30" s="112"/>
      <c r="S30" s="36"/>
      <c r="T30" s="36"/>
      <c r="U30" s="36"/>
      <c r="V30" s="36"/>
      <c r="W30" s="36"/>
      <c r="X30" s="36"/>
      <c r="Y30" s="36"/>
      <c r="Z30" s="36"/>
      <c r="AA30" s="36"/>
      <c r="AB30" s="36"/>
      <c r="AC30" s="36"/>
      <c r="AD30" s="36"/>
      <c r="AE30" s="36"/>
    </row>
    <row r="31" spans="1:31" s="2" customFormat="1" ht="6.95" customHeight="1">
      <c r="A31" s="36"/>
      <c r="B31" s="41"/>
      <c r="C31" s="36"/>
      <c r="D31" s="120"/>
      <c r="E31" s="120"/>
      <c r="F31" s="120"/>
      <c r="G31" s="120"/>
      <c r="H31" s="120"/>
      <c r="I31" s="121"/>
      <c r="J31" s="120"/>
      <c r="K31" s="120"/>
      <c r="L31" s="112"/>
      <c r="S31" s="36"/>
      <c r="T31" s="36"/>
      <c r="U31" s="36"/>
      <c r="V31" s="36"/>
      <c r="W31" s="36"/>
      <c r="X31" s="36"/>
      <c r="Y31" s="36"/>
      <c r="Z31" s="36"/>
      <c r="AA31" s="36"/>
      <c r="AB31" s="36"/>
      <c r="AC31" s="36"/>
      <c r="AD31" s="36"/>
      <c r="AE31" s="36"/>
    </row>
    <row r="32" spans="1:31" s="2" customFormat="1" ht="14.45" customHeight="1">
      <c r="A32" s="36"/>
      <c r="B32" s="41"/>
      <c r="C32" s="36"/>
      <c r="D32" s="36"/>
      <c r="E32" s="36"/>
      <c r="F32" s="124" t="s">
        <v>44</v>
      </c>
      <c r="G32" s="36"/>
      <c r="H32" s="36"/>
      <c r="I32" s="125" t="s">
        <v>43</v>
      </c>
      <c r="J32" s="124" t="s">
        <v>45</v>
      </c>
      <c r="K32" s="36"/>
      <c r="L32" s="112"/>
      <c r="S32" s="36"/>
      <c r="T32" s="36"/>
      <c r="U32" s="36"/>
      <c r="V32" s="36"/>
      <c r="W32" s="36"/>
      <c r="X32" s="36"/>
      <c r="Y32" s="36"/>
      <c r="Z32" s="36"/>
      <c r="AA32" s="36"/>
      <c r="AB32" s="36"/>
      <c r="AC32" s="36"/>
      <c r="AD32" s="36"/>
      <c r="AE32" s="36"/>
    </row>
    <row r="33" spans="1:31" s="2" customFormat="1" ht="14.45" customHeight="1">
      <c r="A33" s="36"/>
      <c r="B33" s="41"/>
      <c r="C33" s="36"/>
      <c r="D33" s="126" t="s">
        <v>46</v>
      </c>
      <c r="E33" s="110" t="s">
        <v>47</v>
      </c>
      <c r="F33" s="127">
        <f>ROUND((SUM(BE87:BE483)),  2)</f>
        <v>0</v>
      </c>
      <c r="G33" s="36"/>
      <c r="H33" s="36"/>
      <c r="I33" s="128">
        <v>0.21</v>
      </c>
      <c r="J33" s="127">
        <f>ROUND(((SUM(BE87:BE483))*I33),  2)</f>
        <v>0</v>
      </c>
      <c r="K33" s="36"/>
      <c r="L33" s="112"/>
      <c r="S33" s="36"/>
      <c r="T33" s="36"/>
      <c r="U33" s="36"/>
      <c r="V33" s="36"/>
      <c r="W33" s="36"/>
      <c r="X33" s="36"/>
      <c r="Y33" s="36"/>
      <c r="Z33" s="36"/>
      <c r="AA33" s="36"/>
      <c r="AB33" s="36"/>
      <c r="AC33" s="36"/>
      <c r="AD33" s="36"/>
      <c r="AE33" s="36"/>
    </row>
    <row r="34" spans="1:31" s="2" customFormat="1" ht="14.45" customHeight="1">
      <c r="A34" s="36"/>
      <c r="B34" s="41"/>
      <c r="C34" s="36"/>
      <c r="D34" s="36"/>
      <c r="E34" s="110" t="s">
        <v>48</v>
      </c>
      <c r="F34" s="127">
        <f>ROUND((SUM(BF87:BF483)),  2)</f>
        <v>0</v>
      </c>
      <c r="G34" s="36"/>
      <c r="H34" s="36"/>
      <c r="I34" s="128">
        <v>0.15</v>
      </c>
      <c r="J34" s="127">
        <f>ROUND(((SUM(BF87:BF483))*I34),  2)</f>
        <v>0</v>
      </c>
      <c r="K34" s="36"/>
      <c r="L34" s="112"/>
      <c r="S34" s="36"/>
      <c r="T34" s="36"/>
      <c r="U34" s="36"/>
      <c r="V34" s="36"/>
      <c r="W34" s="36"/>
      <c r="X34" s="36"/>
      <c r="Y34" s="36"/>
      <c r="Z34" s="36"/>
      <c r="AA34" s="36"/>
      <c r="AB34" s="36"/>
      <c r="AC34" s="36"/>
      <c r="AD34" s="36"/>
      <c r="AE34" s="36"/>
    </row>
    <row r="35" spans="1:31" s="2" customFormat="1" ht="14.45" hidden="1" customHeight="1">
      <c r="A35" s="36"/>
      <c r="B35" s="41"/>
      <c r="C35" s="36"/>
      <c r="D35" s="36"/>
      <c r="E35" s="110" t="s">
        <v>49</v>
      </c>
      <c r="F35" s="127">
        <f>ROUND((SUM(BG87:BG483)),  2)</f>
        <v>0</v>
      </c>
      <c r="G35" s="36"/>
      <c r="H35" s="36"/>
      <c r="I35" s="128">
        <v>0.21</v>
      </c>
      <c r="J35" s="127">
        <f>0</f>
        <v>0</v>
      </c>
      <c r="K35" s="36"/>
      <c r="L35" s="112"/>
      <c r="S35" s="36"/>
      <c r="T35" s="36"/>
      <c r="U35" s="36"/>
      <c r="V35" s="36"/>
      <c r="W35" s="36"/>
      <c r="X35" s="36"/>
      <c r="Y35" s="36"/>
      <c r="Z35" s="36"/>
      <c r="AA35" s="36"/>
      <c r="AB35" s="36"/>
      <c r="AC35" s="36"/>
      <c r="AD35" s="36"/>
      <c r="AE35" s="36"/>
    </row>
    <row r="36" spans="1:31" s="2" customFormat="1" ht="14.45" hidden="1" customHeight="1">
      <c r="A36" s="36"/>
      <c r="B36" s="41"/>
      <c r="C36" s="36"/>
      <c r="D36" s="36"/>
      <c r="E36" s="110" t="s">
        <v>50</v>
      </c>
      <c r="F36" s="127">
        <f>ROUND((SUM(BH87:BH483)),  2)</f>
        <v>0</v>
      </c>
      <c r="G36" s="36"/>
      <c r="H36" s="36"/>
      <c r="I36" s="128">
        <v>0.15</v>
      </c>
      <c r="J36" s="127">
        <f>0</f>
        <v>0</v>
      </c>
      <c r="K36" s="36"/>
      <c r="L36" s="112"/>
      <c r="S36" s="36"/>
      <c r="T36" s="36"/>
      <c r="U36" s="36"/>
      <c r="V36" s="36"/>
      <c r="W36" s="36"/>
      <c r="X36" s="36"/>
      <c r="Y36" s="36"/>
      <c r="Z36" s="36"/>
      <c r="AA36" s="36"/>
      <c r="AB36" s="36"/>
      <c r="AC36" s="36"/>
      <c r="AD36" s="36"/>
      <c r="AE36" s="36"/>
    </row>
    <row r="37" spans="1:31" s="2" customFormat="1" ht="14.45" hidden="1" customHeight="1">
      <c r="A37" s="36"/>
      <c r="B37" s="41"/>
      <c r="C37" s="36"/>
      <c r="D37" s="36"/>
      <c r="E37" s="110" t="s">
        <v>51</v>
      </c>
      <c r="F37" s="127">
        <f>ROUND((SUM(BI87:BI483)),  2)</f>
        <v>0</v>
      </c>
      <c r="G37" s="36"/>
      <c r="H37" s="36"/>
      <c r="I37" s="128">
        <v>0</v>
      </c>
      <c r="J37" s="127">
        <f>0</f>
        <v>0</v>
      </c>
      <c r="K37" s="36"/>
      <c r="L37" s="112"/>
      <c r="S37" s="36"/>
      <c r="T37" s="36"/>
      <c r="U37" s="36"/>
      <c r="V37" s="36"/>
      <c r="W37" s="36"/>
      <c r="X37" s="36"/>
      <c r="Y37" s="36"/>
      <c r="Z37" s="36"/>
      <c r="AA37" s="36"/>
      <c r="AB37" s="36"/>
      <c r="AC37" s="36"/>
      <c r="AD37" s="36"/>
      <c r="AE37" s="36"/>
    </row>
    <row r="38" spans="1:31" s="2" customFormat="1" ht="6.95" customHeight="1">
      <c r="A38" s="36"/>
      <c r="B38" s="41"/>
      <c r="C38" s="36"/>
      <c r="D38" s="36"/>
      <c r="E38" s="36"/>
      <c r="F38" s="36"/>
      <c r="G38" s="36"/>
      <c r="H38" s="36"/>
      <c r="I38" s="111"/>
      <c r="J38" s="36"/>
      <c r="K38" s="36"/>
      <c r="L38" s="112"/>
      <c r="S38" s="36"/>
      <c r="T38" s="36"/>
      <c r="U38" s="36"/>
      <c r="V38" s="36"/>
      <c r="W38" s="36"/>
      <c r="X38" s="36"/>
      <c r="Y38" s="36"/>
      <c r="Z38" s="36"/>
      <c r="AA38" s="36"/>
      <c r="AB38" s="36"/>
      <c r="AC38" s="36"/>
      <c r="AD38" s="36"/>
      <c r="AE38" s="36"/>
    </row>
    <row r="39" spans="1:31" s="2" customFormat="1" ht="25.35" customHeight="1">
      <c r="A39" s="36"/>
      <c r="B39" s="41"/>
      <c r="C39" s="129"/>
      <c r="D39" s="130" t="s">
        <v>52</v>
      </c>
      <c r="E39" s="131"/>
      <c r="F39" s="131"/>
      <c r="G39" s="132" t="s">
        <v>53</v>
      </c>
      <c r="H39" s="133" t="s">
        <v>54</v>
      </c>
      <c r="I39" s="134"/>
      <c r="J39" s="135">
        <f>SUM(J30:J37)</f>
        <v>0</v>
      </c>
      <c r="K39" s="136"/>
      <c r="L39" s="112"/>
      <c r="S39" s="36"/>
      <c r="T39" s="36"/>
      <c r="U39" s="36"/>
      <c r="V39" s="36"/>
      <c r="W39" s="36"/>
      <c r="X39" s="36"/>
      <c r="Y39" s="36"/>
      <c r="Z39" s="36"/>
      <c r="AA39" s="36"/>
      <c r="AB39" s="36"/>
      <c r="AC39" s="36"/>
      <c r="AD39" s="36"/>
      <c r="AE39" s="36"/>
    </row>
    <row r="40" spans="1:31" s="2" customFormat="1" ht="14.45" customHeight="1">
      <c r="A40" s="36"/>
      <c r="B40" s="137"/>
      <c r="C40" s="138"/>
      <c r="D40" s="138"/>
      <c r="E40" s="138"/>
      <c r="F40" s="138"/>
      <c r="G40" s="138"/>
      <c r="H40" s="138"/>
      <c r="I40" s="139"/>
      <c r="J40" s="138"/>
      <c r="K40" s="138"/>
      <c r="L40" s="112"/>
      <c r="S40" s="36"/>
      <c r="T40" s="36"/>
      <c r="U40" s="36"/>
      <c r="V40" s="36"/>
      <c r="W40" s="36"/>
      <c r="X40" s="36"/>
      <c r="Y40" s="36"/>
      <c r="Z40" s="36"/>
      <c r="AA40" s="36"/>
      <c r="AB40" s="36"/>
      <c r="AC40" s="36"/>
      <c r="AD40" s="36"/>
      <c r="AE40" s="36"/>
    </row>
    <row r="44" spans="1:31" s="2" customFormat="1" ht="6.95" customHeight="1">
      <c r="A44" s="36"/>
      <c r="B44" s="140"/>
      <c r="C44" s="141"/>
      <c r="D44" s="141"/>
      <c r="E44" s="141"/>
      <c r="F44" s="141"/>
      <c r="G44" s="141"/>
      <c r="H44" s="141"/>
      <c r="I44" s="142"/>
      <c r="J44" s="141"/>
      <c r="K44" s="141"/>
      <c r="L44" s="112"/>
      <c r="S44" s="36"/>
      <c r="T44" s="36"/>
      <c r="U44" s="36"/>
      <c r="V44" s="36"/>
      <c r="W44" s="36"/>
      <c r="X44" s="36"/>
      <c r="Y44" s="36"/>
      <c r="Z44" s="36"/>
      <c r="AA44" s="36"/>
      <c r="AB44" s="36"/>
      <c r="AC44" s="36"/>
      <c r="AD44" s="36"/>
      <c r="AE44" s="36"/>
    </row>
    <row r="45" spans="1:31" s="2" customFormat="1" ht="24.95" customHeight="1">
      <c r="A45" s="36"/>
      <c r="B45" s="37"/>
      <c r="C45" s="25" t="s">
        <v>117</v>
      </c>
      <c r="D45" s="38"/>
      <c r="E45" s="38"/>
      <c r="F45" s="38"/>
      <c r="G45" s="38"/>
      <c r="H45" s="38"/>
      <c r="I45" s="111"/>
      <c r="J45" s="38"/>
      <c r="K45" s="38"/>
      <c r="L45" s="112"/>
      <c r="S45" s="36"/>
      <c r="T45" s="36"/>
      <c r="U45" s="36"/>
      <c r="V45" s="36"/>
      <c r="W45" s="36"/>
      <c r="X45" s="36"/>
      <c r="Y45" s="36"/>
      <c r="Z45" s="36"/>
      <c r="AA45" s="36"/>
      <c r="AB45" s="36"/>
      <c r="AC45" s="36"/>
      <c r="AD45" s="36"/>
      <c r="AE45" s="36"/>
    </row>
    <row r="46" spans="1:31" s="2" customFormat="1" ht="6.95" customHeight="1">
      <c r="A46" s="36"/>
      <c r="B46" s="37"/>
      <c r="C46" s="38"/>
      <c r="D46" s="38"/>
      <c r="E46" s="38"/>
      <c r="F46" s="38"/>
      <c r="G46" s="38"/>
      <c r="H46" s="38"/>
      <c r="I46" s="111"/>
      <c r="J46" s="38"/>
      <c r="K46" s="38"/>
      <c r="L46" s="112"/>
      <c r="S46" s="36"/>
      <c r="T46" s="36"/>
      <c r="U46" s="36"/>
      <c r="V46" s="36"/>
      <c r="W46" s="36"/>
      <c r="X46" s="36"/>
      <c r="Y46" s="36"/>
      <c r="Z46" s="36"/>
      <c r="AA46" s="36"/>
      <c r="AB46" s="36"/>
      <c r="AC46" s="36"/>
      <c r="AD46" s="36"/>
      <c r="AE46" s="36"/>
    </row>
    <row r="47" spans="1:31" s="2" customFormat="1" ht="12" customHeight="1">
      <c r="A47" s="36"/>
      <c r="B47" s="37"/>
      <c r="C47" s="31" t="s">
        <v>16</v>
      </c>
      <c r="D47" s="38"/>
      <c r="E47" s="38"/>
      <c r="F47" s="38"/>
      <c r="G47" s="38"/>
      <c r="H47" s="38"/>
      <c r="I47" s="111"/>
      <c r="J47" s="38"/>
      <c r="K47" s="38"/>
      <c r="L47" s="112"/>
      <c r="S47" s="36"/>
      <c r="T47" s="36"/>
      <c r="U47" s="36"/>
      <c r="V47" s="36"/>
      <c r="W47" s="36"/>
      <c r="X47" s="36"/>
      <c r="Y47" s="36"/>
      <c r="Z47" s="36"/>
      <c r="AA47" s="36"/>
      <c r="AB47" s="36"/>
      <c r="AC47" s="36"/>
      <c r="AD47" s="36"/>
      <c r="AE47" s="36"/>
    </row>
    <row r="48" spans="1:31" s="2" customFormat="1" ht="16.5" customHeight="1">
      <c r="A48" s="36"/>
      <c r="B48" s="37"/>
      <c r="C48" s="38"/>
      <c r="D48" s="38"/>
      <c r="E48" s="384" t="str">
        <f>E7</f>
        <v>Rekonstrukce ul. B. Němcové – část U Stadionu, Rychnov nad Kněžnou</v>
      </c>
      <c r="F48" s="385"/>
      <c r="G48" s="385"/>
      <c r="H48" s="385"/>
      <c r="I48" s="111"/>
      <c r="J48" s="38"/>
      <c r="K48" s="38"/>
      <c r="L48" s="112"/>
      <c r="S48" s="36"/>
      <c r="T48" s="36"/>
      <c r="U48" s="36"/>
      <c r="V48" s="36"/>
      <c r="W48" s="36"/>
      <c r="X48" s="36"/>
      <c r="Y48" s="36"/>
      <c r="Z48" s="36"/>
      <c r="AA48" s="36"/>
      <c r="AB48" s="36"/>
      <c r="AC48" s="36"/>
      <c r="AD48" s="36"/>
      <c r="AE48" s="36"/>
    </row>
    <row r="49" spans="1:47" s="2" customFormat="1" ht="12" customHeight="1">
      <c r="A49" s="36"/>
      <c r="B49" s="37"/>
      <c r="C49" s="31" t="s">
        <v>112</v>
      </c>
      <c r="D49" s="38"/>
      <c r="E49" s="38"/>
      <c r="F49" s="38"/>
      <c r="G49" s="38"/>
      <c r="H49" s="38"/>
      <c r="I49" s="111"/>
      <c r="J49" s="38"/>
      <c r="K49" s="38"/>
      <c r="L49" s="112"/>
      <c r="S49" s="36"/>
      <c r="T49" s="36"/>
      <c r="U49" s="36"/>
      <c r="V49" s="36"/>
      <c r="W49" s="36"/>
      <c r="X49" s="36"/>
      <c r="Y49" s="36"/>
      <c r="Z49" s="36"/>
      <c r="AA49" s="36"/>
      <c r="AB49" s="36"/>
      <c r="AC49" s="36"/>
      <c r="AD49" s="36"/>
      <c r="AE49" s="36"/>
    </row>
    <row r="50" spans="1:47" s="2" customFormat="1" ht="16.5" customHeight="1">
      <c r="A50" s="36"/>
      <c r="B50" s="37"/>
      <c r="C50" s="38"/>
      <c r="D50" s="38"/>
      <c r="E50" s="362" t="str">
        <f>E9</f>
        <v>SO 352 - Vodovod</v>
      </c>
      <c r="F50" s="383"/>
      <c r="G50" s="383"/>
      <c r="H50" s="383"/>
      <c r="I50" s="111"/>
      <c r="J50" s="38"/>
      <c r="K50" s="38"/>
      <c r="L50" s="112"/>
      <c r="S50" s="36"/>
      <c r="T50" s="36"/>
      <c r="U50" s="36"/>
      <c r="V50" s="36"/>
      <c r="W50" s="36"/>
      <c r="X50" s="36"/>
      <c r="Y50" s="36"/>
      <c r="Z50" s="36"/>
      <c r="AA50" s="36"/>
      <c r="AB50" s="36"/>
      <c r="AC50" s="36"/>
      <c r="AD50" s="36"/>
      <c r="AE50" s="36"/>
    </row>
    <row r="51" spans="1:47" s="2" customFormat="1" ht="6.95" customHeight="1">
      <c r="A51" s="36"/>
      <c r="B51" s="37"/>
      <c r="C51" s="38"/>
      <c r="D51" s="38"/>
      <c r="E51" s="38"/>
      <c r="F51" s="38"/>
      <c r="G51" s="38"/>
      <c r="H51" s="38"/>
      <c r="I51" s="111"/>
      <c r="J51" s="38"/>
      <c r="K51" s="38"/>
      <c r="L51" s="112"/>
      <c r="S51" s="36"/>
      <c r="T51" s="36"/>
      <c r="U51" s="36"/>
      <c r="V51" s="36"/>
      <c r="W51" s="36"/>
      <c r="X51" s="36"/>
      <c r="Y51" s="36"/>
      <c r="Z51" s="36"/>
      <c r="AA51" s="36"/>
      <c r="AB51" s="36"/>
      <c r="AC51" s="36"/>
      <c r="AD51" s="36"/>
      <c r="AE51" s="36"/>
    </row>
    <row r="52" spans="1:47" s="2" customFormat="1" ht="12" customHeight="1">
      <c r="A52" s="36"/>
      <c r="B52" s="37"/>
      <c r="C52" s="31" t="s">
        <v>21</v>
      </c>
      <c r="D52" s="38"/>
      <c r="E52" s="38"/>
      <c r="F52" s="29" t="str">
        <f>F12</f>
        <v>Rychnov n. K.</v>
      </c>
      <c r="G52" s="38"/>
      <c r="H52" s="38"/>
      <c r="I52" s="114" t="s">
        <v>23</v>
      </c>
      <c r="J52" s="61" t="str">
        <f>IF(J12="","",J12)</f>
        <v>10. 10. 2019</v>
      </c>
      <c r="K52" s="38"/>
      <c r="L52" s="112"/>
      <c r="S52" s="36"/>
      <c r="T52" s="36"/>
      <c r="U52" s="36"/>
      <c r="V52" s="36"/>
      <c r="W52" s="36"/>
      <c r="X52" s="36"/>
      <c r="Y52" s="36"/>
      <c r="Z52" s="36"/>
      <c r="AA52" s="36"/>
      <c r="AB52" s="36"/>
      <c r="AC52" s="36"/>
      <c r="AD52" s="36"/>
      <c r="AE52" s="36"/>
    </row>
    <row r="53" spans="1:47" s="2" customFormat="1" ht="6.95" customHeight="1">
      <c r="A53" s="36"/>
      <c r="B53" s="37"/>
      <c r="C53" s="38"/>
      <c r="D53" s="38"/>
      <c r="E53" s="38"/>
      <c r="F53" s="38"/>
      <c r="G53" s="38"/>
      <c r="H53" s="38"/>
      <c r="I53" s="111"/>
      <c r="J53" s="38"/>
      <c r="K53" s="38"/>
      <c r="L53" s="112"/>
      <c r="S53" s="36"/>
      <c r="T53" s="36"/>
      <c r="U53" s="36"/>
      <c r="V53" s="36"/>
      <c r="W53" s="36"/>
      <c r="X53" s="36"/>
      <c r="Y53" s="36"/>
      <c r="Z53" s="36"/>
      <c r="AA53" s="36"/>
      <c r="AB53" s="36"/>
      <c r="AC53" s="36"/>
      <c r="AD53" s="36"/>
      <c r="AE53" s="36"/>
    </row>
    <row r="54" spans="1:47" s="2" customFormat="1" ht="15.2" customHeight="1">
      <c r="A54" s="36"/>
      <c r="B54" s="37"/>
      <c r="C54" s="31" t="s">
        <v>25</v>
      </c>
      <c r="D54" s="38"/>
      <c r="E54" s="38"/>
      <c r="F54" s="29" t="str">
        <f>E15</f>
        <v>Město Rychnov nad Kněžnou</v>
      </c>
      <c r="G54" s="38"/>
      <c r="H54" s="38"/>
      <c r="I54" s="114" t="s">
        <v>33</v>
      </c>
      <c r="J54" s="34" t="str">
        <f>E21</f>
        <v>VHRoušar, s.r.o.</v>
      </c>
      <c r="K54" s="38"/>
      <c r="L54" s="112"/>
      <c r="S54" s="36"/>
      <c r="T54" s="36"/>
      <c r="U54" s="36"/>
      <c r="V54" s="36"/>
      <c r="W54" s="36"/>
      <c r="X54" s="36"/>
      <c r="Y54" s="36"/>
      <c r="Z54" s="36"/>
      <c r="AA54" s="36"/>
      <c r="AB54" s="36"/>
      <c r="AC54" s="36"/>
      <c r="AD54" s="36"/>
      <c r="AE54" s="36"/>
    </row>
    <row r="55" spans="1:47" s="2" customFormat="1" ht="15.2" customHeight="1">
      <c r="A55" s="36"/>
      <c r="B55" s="37"/>
      <c r="C55" s="31" t="s">
        <v>31</v>
      </c>
      <c r="D55" s="38"/>
      <c r="E55" s="38"/>
      <c r="F55" s="29" t="str">
        <f>IF(E18="","",E18)</f>
        <v>Vyplň údaj</v>
      </c>
      <c r="G55" s="38"/>
      <c r="H55" s="38"/>
      <c r="I55" s="114" t="s">
        <v>38</v>
      </c>
      <c r="J55" s="34" t="str">
        <f>E24</f>
        <v xml:space="preserve"> </v>
      </c>
      <c r="K55" s="38"/>
      <c r="L55" s="112"/>
      <c r="S55" s="36"/>
      <c r="T55" s="36"/>
      <c r="U55" s="36"/>
      <c r="V55" s="36"/>
      <c r="W55" s="36"/>
      <c r="X55" s="36"/>
      <c r="Y55" s="36"/>
      <c r="Z55" s="36"/>
      <c r="AA55" s="36"/>
      <c r="AB55" s="36"/>
      <c r="AC55" s="36"/>
      <c r="AD55" s="36"/>
      <c r="AE55" s="36"/>
    </row>
    <row r="56" spans="1:47" s="2" customFormat="1" ht="10.35" customHeight="1">
      <c r="A56" s="36"/>
      <c r="B56" s="37"/>
      <c r="C56" s="38"/>
      <c r="D56" s="38"/>
      <c r="E56" s="38"/>
      <c r="F56" s="38"/>
      <c r="G56" s="38"/>
      <c r="H56" s="38"/>
      <c r="I56" s="111"/>
      <c r="J56" s="38"/>
      <c r="K56" s="38"/>
      <c r="L56" s="112"/>
      <c r="S56" s="36"/>
      <c r="T56" s="36"/>
      <c r="U56" s="36"/>
      <c r="V56" s="36"/>
      <c r="W56" s="36"/>
      <c r="X56" s="36"/>
      <c r="Y56" s="36"/>
      <c r="Z56" s="36"/>
      <c r="AA56" s="36"/>
      <c r="AB56" s="36"/>
      <c r="AC56" s="36"/>
      <c r="AD56" s="36"/>
      <c r="AE56" s="36"/>
    </row>
    <row r="57" spans="1:47" s="2" customFormat="1" ht="29.25" customHeight="1">
      <c r="A57" s="36"/>
      <c r="B57" s="37"/>
      <c r="C57" s="143" t="s">
        <v>118</v>
      </c>
      <c r="D57" s="144"/>
      <c r="E57" s="144"/>
      <c r="F57" s="144"/>
      <c r="G57" s="144"/>
      <c r="H57" s="144"/>
      <c r="I57" s="145"/>
      <c r="J57" s="146" t="s">
        <v>119</v>
      </c>
      <c r="K57" s="144"/>
      <c r="L57" s="112"/>
      <c r="S57" s="36"/>
      <c r="T57" s="36"/>
      <c r="U57" s="36"/>
      <c r="V57" s="36"/>
      <c r="W57" s="36"/>
      <c r="X57" s="36"/>
      <c r="Y57" s="36"/>
      <c r="Z57" s="36"/>
      <c r="AA57" s="36"/>
      <c r="AB57" s="36"/>
      <c r="AC57" s="36"/>
      <c r="AD57" s="36"/>
      <c r="AE57" s="36"/>
    </row>
    <row r="58" spans="1:47" s="2" customFormat="1" ht="10.35" customHeight="1">
      <c r="A58" s="36"/>
      <c r="B58" s="37"/>
      <c r="C58" s="38"/>
      <c r="D58" s="38"/>
      <c r="E58" s="38"/>
      <c r="F58" s="38"/>
      <c r="G58" s="38"/>
      <c r="H58" s="38"/>
      <c r="I58" s="111"/>
      <c r="J58" s="38"/>
      <c r="K58" s="38"/>
      <c r="L58" s="112"/>
      <c r="S58" s="36"/>
      <c r="T58" s="36"/>
      <c r="U58" s="36"/>
      <c r="V58" s="36"/>
      <c r="W58" s="36"/>
      <c r="X58" s="36"/>
      <c r="Y58" s="36"/>
      <c r="Z58" s="36"/>
      <c r="AA58" s="36"/>
      <c r="AB58" s="36"/>
      <c r="AC58" s="36"/>
      <c r="AD58" s="36"/>
      <c r="AE58" s="36"/>
    </row>
    <row r="59" spans="1:47" s="2" customFormat="1" ht="22.9" customHeight="1">
      <c r="A59" s="36"/>
      <c r="B59" s="37"/>
      <c r="C59" s="147" t="s">
        <v>74</v>
      </c>
      <c r="D59" s="38"/>
      <c r="E59" s="38"/>
      <c r="F59" s="38"/>
      <c r="G59" s="38"/>
      <c r="H59" s="38"/>
      <c r="I59" s="111"/>
      <c r="J59" s="79">
        <f>J87</f>
        <v>0</v>
      </c>
      <c r="K59" s="38"/>
      <c r="L59" s="112"/>
      <c r="S59" s="36"/>
      <c r="T59" s="36"/>
      <c r="U59" s="36"/>
      <c r="V59" s="36"/>
      <c r="W59" s="36"/>
      <c r="X59" s="36"/>
      <c r="Y59" s="36"/>
      <c r="Z59" s="36"/>
      <c r="AA59" s="36"/>
      <c r="AB59" s="36"/>
      <c r="AC59" s="36"/>
      <c r="AD59" s="36"/>
      <c r="AE59" s="36"/>
      <c r="AU59" s="19" t="s">
        <v>120</v>
      </c>
    </row>
    <row r="60" spans="1:47" s="9" customFormat="1" ht="24.95" customHeight="1">
      <c r="B60" s="148"/>
      <c r="C60" s="149"/>
      <c r="D60" s="150" t="s">
        <v>121</v>
      </c>
      <c r="E60" s="151"/>
      <c r="F60" s="151"/>
      <c r="G60" s="151"/>
      <c r="H60" s="151"/>
      <c r="I60" s="152"/>
      <c r="J60" s="153">
        <f>J88</f>
        <v>0</v>
      </c>
      <c r="K60" s="149"/>
      <c r="L60" s="154"/>
    </row>
    <row r="61" spans="1:47" s="10" customFormat="1" ht="19.899999999999999" customHeight="1">
      <c r="B61" s="155"/>
      <c r="C61" s="156"/>
      <c r="D61" s="157" t="s">
        <v>122</v>
      </c>
      <c r="E61" s="158"/>
      <c r="F61" s="158"/>
      <c r="G61" s="158"/>
      <c r="H61" s="158"/>
      <c r="I61" s="159"/>
      <c r="J61" s="160">
        <f>J89</f>
        <v>0</v>
      </c>
      <c r="K61" s="156"/>
      <c r="L61" s="161"/>
    </row>
    <row r="62" spans="1:47" s="10" customFormat="1" ht="19.899999999999999" customHeight="1">
      <c r="B62" s="155"/>
      <c r="C62" s="156"/>
      <c r="D62" s="157" t="s">
        <v>123</v>
      </c>
      <c r="E62" s="158"/>
      <c r="F62" s="158"/>
      <c r="G62" s="158"/>
      <c r="H62" s="158"/>
      <c r="I62" s="159"/>
      <c r="J62" s="160">
        <f>J247</f>
        <v>0</v>
      </c>
      <c r="K62" s="156"/>
      <c r="L62" s="161"/>
    </row>
    <row r="63" spans="1:47" s="10" customFormat="1" ht="19.899999999999999" customHeight="1">
      <c r="B63" s="155"/>
      <c r="C63" s="156"/>
      <c r="D63" s="157" t="s">
        <v>124</v>
      </c>
      <c r="E63" s="158"/>
      <c r="F63" s="158"/>
      <c r="G63" s="158"/>
      <c r="H63" s="158"/>
      <c r="I63" s="159"/>
      <c r="J63" s="160">
        <f>J277</f>
        <v>0</v>
      </c>
      <c r="K63" s="156"/>
      <c r="L63" s="161"/>
    </row>
    <row r="64" spans="1:47" s="10" customFormat="1" ht="19.899999999999999" customHeight="1">
      <c r="B64" s="155"/>
      <c r="C64" s="156"/>
      <c r="D64" s="157" t="s">
        <v>125</v>
      </c>
      <c r="E64" s="158"/>
      <c r="F64" s="158"/>
      <c r="G64" s="158"/>
      <c r="H64" s="158"/>
      <c r="I64" s="159"/>
      <c r="J64" s="160">
        <f>J440</f>
        <v>0</v>
      </c>
      <c r="K64" s="156"/>
      <c r="L64" s="161"/>
    </row>
    <row r="65" spans="1:31" s="10" customFormat="1" ht="19.899999999999999" customHeight="1">
      <c r="B65" s="155"/>
      <c r="C65" s="156"/>
      <c r="D65" s="157" t="s">
        <v>127</v>
      </c>
      <c r="E65" s="158"/>
      <c r="F65" s="158"/>
      <c r="G65" s="158"/>
      <c r="H65" s="158"/>
      <c r="I65" s="159"/>
      <c r="J65" s="160">
        <f>J467</f>
        <v>0</v>
      </c>
      <c r="K65" s="156"/>
      <c r="L65" s="161"/>
    </row>
    <row r="66" spans="1:31" s="9" customFormat="1" ht="24.95" customHeight="1">
      <c r="B66" s="148"/>
      <c r="C66" s="149"/>
      <c r="D66" s="150" t="s">
        <v>683</v>
      </c>
      <c r="E66" s="151"/>
      <c r="F66" s="151"/>
      <c r="G66" s="151"/>
      <c r="H66" s="151"/>
      <c r="I66" s="152"/>
      <c r="J66" s="153">
        <f>J471</f>
        <v>0</v>
      </c>
      <c r="K66" s="149"/>
      <c r="L66" s="154"/>
    </row>
    <row r="67" spans="1:31" s="10" customFormat="1" ht="19.899999999999999" customHeight="1">
      <c r="B67" s="155"/>
      <c r="C67" s="156"/>
      <c r="D67" s="157" t="s">
        <v>684</v>
      </c>
      <c r="E67" s="158"/>
      <c r="F67" s="158"/>
      <c r="G67" s="158"/>
      <c r="H67" s="158"/>
      <c r="I67" s="159"/>
      <c r="J67" s="160">
        <f>J472</f>
        <v>0</v>
      </c>
      <c r="K67" s="156"/>
      <c r="L67" s="161"/>
    </row>
    <row r="68" spans="1:31" s="2" customFormat="1" ht="21.75" customHeight="1">
      <c r="A68" s="36"/>
      <c r="B68" s="37"/>
      <c r="C68" s="38"/>
      <c r="D68" s="38"/>
      <c r="E68" s="38"/>
      <c r="F68" s="38"/>
      <c r="G68" s="38"/>
      <c r="H68" s="38"/>
      <c r="I68" s="111"/>
      <c r="J68" s="38"/>
      <c r="K68" s="38"/>
      <c r="L68" s="112"/>
      <c r="S68" s="36"/>
      <c r="T68" s="36"/>
      <c r="U68" s="36"/>
      <c r="V68" s="36"/>
      <c r="W68" s="36"/>
      <c r="X68" s="36"/>
      <c r="Y68" s="36"/>
      <c r="Z68" s="36"/>
      <c r="AA68" s="36"/>
      <c r="AB68" s="36"/>
      <c r="AC68" s="36"/>
      <c r="AD68" s="36"/>
      <c r="AE68" s="36"/>
    </row>
    <row r="69" spans="1:31" s="2" customFormat="1" ht="6.95" customHeight="1">
      <c r="A69" s="36"/>
      <c r="B69" s="49"/>
      <c r="C69" s="50"/>
      <c r="D69" s="50"/>
      <c r="E69" s="50"/>
      <c r="F69" s="50"/>
      <c r="G69" s="50"/>
      <c r="H69" s="50"/>
      <c r="I69" s="139"/>
      <c r="J69" s="50"/>
      <c r="K69" s="50"/>
      <c r="L69" s="112"/>
      <c r="S69" s="36"/>
      <c r="T69" s="36"/>
      <c r="U69" s="36"/>
      <c r="V69" s="36"/>
      <c r="W69" s="36"/>
      <c r="X69" s="36"/>
      <c r="Y69" s="36"/>
      <c r="Z69" s="36"/>
      <c r="AA69" s="36"/>
      <c r="AB69" s="36"/>
      <c r="AC69" s="36"/>
      <c r="AD69" s="36"/>
      <c r="AE69" s="36"/>
    </row>
    <row r="73" spans="1:31" s="2" customFormat="1" ht="6.95" customHeight="1">
      <c r="A73" s="36"/>
      <c r="B73" s="51"/>
      <c r="C73" s="52"/>
      <c r="D73" s="52"/>
      <c r="E73" s="52"/>
      <c r="F73" s="52"/>
      <c r="G73" s="52"/>
      <c r="H73" s="52"/>
      <c r="I73" s="142"/>
      <c r="J73" s="52"/>
      <c r="K73" s="52"/>
      <c r="L73" s="112"/>
      <c r="S73" s="36"/>
      <c r="T73" s="36"/>
      <c r="U73" s="36"/>
      <c r="V73" s="36"/>
      <c r="W73" s="36"/>
      <c r="X73" s="36"/>
      <c r="Y73" s="36"/>
      <c r="Z73" s="36"/>
      <c r="AA73" s="36"/>
      <c r="AB73" s="36"/>
      <c r="AC73" s="36"/>
      <c r="AD73" s="36"/>
      <c r="AE73" s="36"/>
    </row>
    <row r="74" spans="1:31" s="2" customFormat="1" ht="24.95" customHeight="1">
      <c r="A74" s="36"/>
      <c r="B74" s="37"/>
      <c r="C74" s="25" t="s">
        <v>128</v>
      </c>
      <c r="D74" s="38"/>
      <c r="E74" s="38"/>
      <c r="F74" s="38"/>
      <c r="G74" s="38"/>
      <c r="H74" s="38"/>
      <c r="I74" s="111"/>
      <c r="J74" s="38"/>
      <c r="K74" s="38"/>
      <c r="L74" s="112"/>
      <c r="S74" s="36"/>
      <c r="T74" s="36"/>
      <c r="U74" s="36"/>
      <c r="V74" s="36"/>
      <c r="W74" s="36"/>
      <c r="X74" s="36"/>
      <c r="Y74" s="36"/>
      <c r="Z74" s="36"/>
      <c r="AA74" s="36"/>
      <c r="AB74" s="36"/>
      <c r="AC74" s="36"/>
      <c r="AD74" s="36"/>
      <c r="AE74" s="36"/>
    </row>
    <row r="75" spans="1:31" s="2" customFormat="1" ht="6.95" customHeight="1">
      <c r="A75" s="36"/>
      <c r="B75" s="37"/>
      <c r="C75" s="38"/>
      <c r="D75" s="38"/>
      <c r="E75" s="38"/>
      <c r="F75" s="38"/>
      <c r="G75" s="38"/>
      <c r="H75" s="38"/>
      <c r="I75" s="111"/>
      <c r="J75" s="38"/>
      <c r="K75" s="38"/>
      <c r="L75" s="112"/>
      <c r="S75" s="36"/>
      <c r="T75" s="36"/>
      <c r="U75" s="36"/>
      <c r="V75" s="36"/>
      <c r="W75" s="36"/>
      <c r="X75" s="36"/>
      <c r="Y75" s="36"/>
      <c r="Z75" s="36"/>
      <c r="AA75" s="36"/>
      <c r="AB75" s="36"/>
      <c r="AC75" s="36"/>
      <c r="AD75" s="36"/>
      <c r="AE75" s="36"/>
    </row>
    <row r="76" spans="1:31" s="2" customFormat="1" ht="12" customHeight="1">
      <c r="A76" s="36"/>
      <c r="B76" s="37"/>
      <c r="C76" s="31" t="s">
        <v>16</v>
      </c>
      <c r="D76" s="38"/>
      <c r="E76" s="38"/>
      <c r="F76" s="38"/>
      <c r="G76" s="38"/>
      <c r="H76" s="38"/>
      <c r="I76" s="111"/>
      <c r="J76" s="38"/>
      <c r="K76" s="38"/>
      <c r="L76" s="112"/>
      <c r="S76" s="36"/>
      <c r="T76" s="36"/>
      <c r="U76" s="36"/>
      <c r="V76" s="36"/>
      <c r="W76" s="36"/>
      <c r="X76" s="36"/>
      <c r="Y76" s="36"/>
      <c r="Z76" s="36"/>
      <c r="AA76" s="36"/>
      <c r="AB76" s="36"/>
      <c r="AC76" s="36"/>
      <c r="AD76" s="36"/>
      <c r="AE76" s="36"/>
    </row>
    <row r="77" spans="1:31" s="2" customFormat="1" ht="16.5" customHeight="1">
      <c r="A77" s="36"/>
      <c r="B77" s="37"/>
      <c r="C77" s="38"/>
      <c r="D77" s="38"/>
      <c r="E77" s="384" t="str">
        <f>E7</f>
        <v>Rekonstrukce ul. B. Němcové – část U Stadionu, Rychnov nad Kněžnou</v>
      </c>
      <c r="F77" s="385"/>
      <c r="G77" s="385"/>
      <c r="H77" s="385"/>
      <c r="I77" s="111"/>
      <c r="J77" s="38"/>
      <c r="K77" s="38"/>
      <c r="L77" s="112"/>
      <c r="S77" s="36"/>
      <c r="T77" s="36"/>
      <c r="U77" s="36"/>
      <c r="V77" s="36"/>
      <c r="W77" s="36"/>
      <c r="X77" s="36"/>
      <c r="Y77" s="36"/>
      <c r="Z77" s="36"/>
      <c r="AA77" s="36"/>
      <c r="AB77" s="36"/>
      <c r="AC77" s="36"/>
      <c r="AD77" s="36"/>
      <c r="AE77" s="36"/>
    </row>
    <row r="78" spans="1:31" s="2" customFormat="1" ht="12" customHeight="1">
      <c r="A78" s="36"/>
      <c r="B78" s="37"/>
      <c r="C78" s="31" t="s">
        <v>112</v>
      </c>
      <c r="D78" s="38"/>
      <c r="E78" s="38"/>
      <c r="F78" s="38"/>
      <c r="G78" s="38"/>
      <c r="H78" s="38"/>
      <c r="I78" s="111"/>
      <c r="J78" s="38"/>
      <c r="K78" s="38"/>
      <c r="L78" s="112"/>
      <c r="S78" s="36"/>
      <c r="T78" s="36"/>
      <c r="U78" s="36"/>
      <c r="V78" s="36"/>
      <c r="W78" s="36"/>
      <c r="X78" s="36"/>
      <c r="Y78" s="36"/>
      <c r="Z78" s="36"/>
      <c r="AA78" s="36"/>
      <c r="AB78" s="36"/>
      <c r="AC78" s="36"/>
      <c r="AD78" s="36"/>
      <c r="AE78" s="36"/>
    </row>
    <row r="79" spans="1:31" s="2" customFormat="1" ht="16.5" customHeight="1">
      <c r="A79" s="36"/>
      <c r="B79" s="37"/>
      <c r="C79" s="38"/>
      <c r="D79" s="38"/>
      <c r="E79" s="362" t="str">
        <f>E9</f>
        <v>SO 352 - Vodovod</v>
      </c>
      <c r="F79" s="383"/>
      <c r="G79" s="383"/>
      <c r="H79" s="383"/>
      <c r="I79" s="111"/>
      <c r="J79" s="38"/>
      <c r="K79" s="38"/>
      <c r="L79" s="112"/>
      <c r="S79" s="36"/>
      <c r="T79" s="36"/>
      <c r="U79" s="36"/>
      <c r="V79" s="36"/>
      <c r="W79" s="36"/>
      <c r="X79" s="36"/>
      <c r="Y79" s="36"/>
      <c r="Z79" s="36"/>
      <c r="AA79" s="36"/>
      <c r="AB79" s="36"/>
      <c r="AC79" s="36"/>
      <c r="AD79" s="36"/>
      <c r="AE79" s="36"/>
    </row>
    <row r="80" spans="1:31" s="2" customFormat="1" ht="6.95" customHeight="1">
      <c r="A80" s="36"/>
      <c r="B80" s="37"/>
      <c r="C80" s="38"/>
      <c r="D80" s="38"/>
      <c r="E80" s="38"/>
      <c r="F80" s="38"/>
      <c r="G80" s="38"/>
      <c r="H80" s="38"/>
      <c r="I80" s="111"/>
      <c r="J80" s="38"/>
      <c r="K80" s="38"/>
      <c r="L80" s="112"/>
      <c r="S80" s="36"/>
      <c r="T80" s="36"/>
      <c r="U80" s="36"/>
      <c r="V80" s="36"/>
      <c r="W80" s="36"/>
      <c r="X80" s="36"/>
      <c r="Y80" s="36"/>
      <c r="Z80" s="36"/>
      <c r="AA80" s="36"/>
      <c r="AB80" s="36"/>
      <c r="AC80" s="36"/>
      <c r="AD80" s="36"/>
      <c r="AE80" s="36"/>
    </row>
    <row r="81" spans="1:65" s="2" customFormat="1" ht="12" customHeight="1">
      <c r="A81" s="36"/>
      <c r="B81" s="37"/>
      <c r="C81" s="31" t="s">
        <v>21</v>
      </c>
      <c r="D81" s="38"/>
      <c r="E81" s="38"/>
      <c r="F81" s="29" t="str">
        <f>F12</f>
        <v>Rychnov n. K.</v>
      </c>
      <c r="G81" s="38"/>
      <c r="H81" s="38"/>
      <c r="I81" s="114" t="s">
        <v>23</v>
      </c>
      <c r="J81" s="61" t="str">
        <f>IF(J12="","",J12)</f>
        <v>10. 10. 2019</v>
      </c>
      <c r="K81" s="38"/>
      <c r="L81" s="112"/>
      <c r="S81" s="36"/>
      <c r="T81" s="36"/>
      <c r="U81" s="36"/>
      <c r="V81" s="36"/>
      <c r="W81" s="36"/>
      <c r="X81" s="36"/>
      <c r="Y81" s="36"/>
      <c r="Z81" s="36"/>
      <c r="AA81" s="36"/>
      <c r="AB81" s="36"/>
      <c r="AC81" s="36"/>
      <c r="AD81" s="36"/>
      <c r="AE81" s="36"/>
    </row>
    <row r="82" spans="1:65" s="2" customFormat="1" ht="6.95" customHeight="1">
      <c r="A82" s="36"/>
      <c r="B82" s="37"/>
      <c r="C82" s="38"/>
      <c r="D82" s="38"/>
      <c r="E82" s="38"/>
      <c r="F82" s="38"/>
      <c r="G82" s="38"/>
      <c r="H82" s="38"/>
      <c r="I82" s="111"/>
      <c r="J82" s="38"/>
      <c r="K82" s="38"/>
      <c r="L82" s="112"/>
      <c r="S82" s="36"/>
      <c r="T82" s="36"/>
      <c r="U82" s="36"/>
      <c r="V82" s="36"/>
      <c r="W82" s="36"/>
      <c r="X82" s="36"/>
      <c r="Y82" s="36"/>
      <c r="Z82" s="36"/>
      <c r="AA82" s="36"/>
      <c r="AB82" s="36"/>
      <c r="AC82" s="36"/>
      <c r="AD82" s="36"/>
      <c r="AE82" s="36"/>
    </row>
    <row r="83" spans="1:65" s="2" customFormat="1" ht="15.2" customHeight="1">
      <c r="A83" s="36"/>
      <c r="B83" s="37"/>
      <c r="C83" s="31" t="s">
        <v>25</v>
      </c>
      <c r="D83" s="38"/>
      <c r="E83" s="38"/>
      <c r="F83" s="29" t="str">
        <f>E15</f>
        <v>Město Rychnov nad Kněžnou</v>
      </c>
      <c r="G83" s="38"/>
      <c r="H83" s="38"/>
      <c r="I83" s="114" t="s">
        <v>33</v>
      </c>
      <c r="J83" s="34" t="str">
        <f>E21</f>
        <v>VHRoušar, s.r.o.</v>
      </c>
      <c r="K83" s="38"/>
      <c r="L83" s="112"/>
      <c r="S83" s="36"/>
      <c r="T83" s="36"/>
      <c r="U83" s="36"/>
      <c r="V83" s="36"/>
      <c r="W83" s="36"/>
      <c r="X83" s="36"/>
      <c r="Y83" s="36"/>
      <c r="Z83" s="36"/>
      <c r="AA83" s="36"/>
      <c r="AB83" s="36"/>
      <c r="AC83" s="36"/>
      <c r="AD83" s="36"/>
      <c r="AE83" s="36"/>
    </row>
    <row r="84" spans="1:65" s="2" customFormat="1" ht="15.2" customHeight="1">
      <c r="A84" s="36"/>
      <c r="B84" s="37"/>
      <c r="C84" s="31" t="s">
        <v>31</v>
      </c>
      <c r="D84" s="38"/>
      <c r="E84" s="38"/>
      <c r="F84" s="29" t="str">
        <f>IF(E18="","",E18)</f>
        <v>Vyplň údaj</v>
      </c>
      <c r="G84" s="38"/>
      <c r="H84" s="38"/>
      <c r="I84" s="114" t="s">
        <v>38</v>
      </c>
      <c r="J84" s="34" t="str">
        <f>E24</f>
        <v xml:space="preserve"> </v>
      </c>
      <c r="K84" s="38"/>
      <c r="L84" s="112"/>
      <c r="S84" s="36"/>
      <c r="T84" s="36"/>
      <c r="U84" s="36"/>
      <c r="V84" s="36"/>
      <c r="W84" s="36"/>
      <c r="X84" s="36"/>
      <c r="Y84" s="36"/>
      <c r="Z84" s="36"/>
      <c r="AA84" s="36"/>
      <c r="AB84" s="36"/>
      <c r="AC84" s="36"/>
      <c r="AD84" s="36"/>
      <c r="AE84" s="36"/>
    </row>
    <row r="85" spans="1:65" s="2" customFormat="1" ht="10.35" customHeight="1">
      <c r="A85" s="36"/>
      <c r="B85" s="37"/>
      <c r="C85" s="38"/>
      <c r="D85" s="38"/>
      <c r="E85" s="38"/>
      <c r="F85" s="38"/>
      <c r="G85" s="38"/>
      <c r="H85" s="38"/>
      <c r="I85" s="111"/>
      <c r="J85" s="38"/>
      <c r="K85" s="38"/>
      <c r="L85" s="112"/>
      <c r="S85" s="36"/>
      <c r="T85" s="36"/>
      <c r="U85" s="36"/>
      <c r="V85" s="36"/>
      <c r="W85" s="36"/>
      <c r="X85" s="36"/>
      <c r="Y85" s="36"/>
      <c r="Z85" s="36"/>
      <c r="AA85" s="36"/>
      <c r="AB85" s="36"/>
      <c r="AC85" s="36"/>
      <c r="AD85" s="36"/>
      <c r="AE85" s="36"/>
    </row>
    <row r="86" spans="1:65" s="11" customFormat="1" ht="29.25" customHeight="1">
      <c r="A86" s="162"/>
      <c r="B86" s="163"/>
      <c r="C86" s="164" t="s">
        <v>129</v>
      </c>
      <c r="D86" s="165" t="s">
        <v>61</v>
      </c>
      <c r="E86" s="165" t="s">
        <v>57</v>
      </c>
      <c r="F86" s="165" t="s">
        <v>58</v>
      </c>
      <c r="G86" s="165" t="s">
        <v>130</v>
      </c>
      <c r="H86" s="165" t="s">
        <v>131</v>
      </c>
      <c r="I86" s="166" t="s">
        <v>132</v>
      </c>
      <c r="J86" s="165" t="s">
        <v>119</v>
      </c>
      <c r="K86" s="167" t="s">
        <v>133</v>
      </c>
      <c r="L86" s="168"/>
      <c r="M86" s="70" t="s">
        <v>19</v>
      </c>
      <c r="N86" s="71" t="s">
        <v>46</v>
      </c>
      <c r="O86" s="71" t="s">
        <v>134</v>
      </c>
      <c r="P86" s="71" t="s">
        <v>135</v>
      </c>
      <c r="Q86" s="71" t="s">
        <v>136</v>
      </c>
      <c r="R86" s="71" t="s">
        <v>137</v>
      </c>
      <c r="S86" s="71" t="s">
        <v>138</v>
      </c>
      <c r="T86" s="72" t="s">
        <v>139</v>
      </c>
      <c r="U86" s="162"/>
      <c r="V86" s="162"/>
      <c r="W86" s="162"/>
      <c r="X86" s="162"/>
      <c r="Y86" s="162"/>
      <c r="Z86" s="162"/>
      <c r="AA86" s="162"/>
      <c r="AB86" s="162"/>
      <c r="AC86" s="162"/>
      <c r="AD86" s="162"/>
      <c r="AE86" s="162"/>
    </row>
    <row r="87" spans="1:65" s="2" customFormat="1" ht="22.9" customHeight="1">
      <c r="A87" s="36"/>
      <c r="B87" s="37"/>
      <c r="C87" s="77" t="s">
        <v>140</v>
      </c>
      <c r="D87" s="38"/>
      <c r="E87" s="38"/>
      <c r="F87" s="38"/>
      <c r="G87" s="38"/>
      <c r="H87" s="38"/>
      <c r="I87" s="111"/>
      <c r="J87" s="169">
        <f>BK87</f>
        <v>0</v>
      </c>
      <c r="K87" s="38"/>
      <c r="L87" s="41"/>
      <c r="M87" s="73"/>
      <c r="N87" s="170"/>
      <c r="O87" s="74"/>
      <c r="P87" s="171">
        <f>P88+P471</f>
        <v>0</v>
      </c>
      <c r="Q87" s="74"/>
      <c r="R87" s="171">
        <f>R88+R471</f>
        <v>4.0996137800000003</v>
      </c>
      <c r="S87" s="74"/>
      <c r="T87" s="172">
        <f>T88+T471</f>
        <v>0</v>
      </c>
      <c r="U87" s="36"/>
      <c r="V87" s="36"/>
      <c r="W87" s="36"/>
      <c r="X87" s="36"/>
      <c r="Y87" s="36"/>
      <c r="Z87" s="36"/>
      <c r="AA87" s="36"/>
      <c r="AB87" s="36"/>
      <c r="AC87" s="36"/>
      <c r="AD87" s="36"/>
      <c r="AE87" s="36"/>
      <c r="AT87" s="19" t="s">
        <v>75</v>
      </c>
      <c r="AU87" s="19" t="s">
        <v>120</v>
      </c>
      <c r="BK87" s="173">
        <f>BK88+BK471</f>
        <v>0</v>
      </c>
    </row>
    <row r="88" spans="1:65" s="12" customFormat="1" ht="25.9" customHeight="1">
      <c r="B88" s="174"/>
      <c r="C88" s="175"/>
      <c r="D88" s="176" t="s">
        <v>75</v>
      </c>
      <c r="E88" s="177" t="s">
        <v>141</v>
      </c>
      <c r="F88" s="177" t="s">
        <v>142</v>
      </c>
      <c r="G88" s="175"/>
      <c r="H88" s="175"/>
      <c r="I88" s="178"/>
      <c r="J88" s="179">
        <f>BK88</f>
        <v>0</v>
      </c>
      <c r="K88" s="175"/>
      <c r="L88" s="180"/>
      <c r="M88" s="181"/>
      <c r="N88" s="182"/>
      <c r="O88" s="182"/>
      <c r="P88" s="183">
        <f>P89+P247+P277+P440+P467</f>
        <v>0</v>
      </c>
      <c r="Q88" s="182"/>
      <c r="R88" s="183">
        <f>R89+R247+R277+R440+R467</f>
        <v>4.0660137800000005</v>
      </c>
      <c r="S88" s="182"/>
      <c r="T88" s="184">
        <f>T89+T247+T277+T440+T467</f>
        <v>0</v>
      </c>
      <c r="AR88" s="185" t="s">
        <v>84</v>
      </c>
      <c r="AT88" s="186" t="s">
        <v>75</v>
      </c>
      <c r="AU88" s="186" t="s">
        <v>76</v>
      </c>
      <c r="AY88" s="185" t="s">
        <v>143</v>
      </c>
      <c r="BK88" s="187">
        <f>BK89+BK247+BK277+BK440+BK467</f>
        <v>0</v>
      </c>
    </row>
    <row r="89" spans="1:65" s="12" customFormat="1" ht="22.9" customHeight="1">
      <c r="B89" s="174"/>
      <c r="C89" s="175"/>
      <c r="D89" s="176" t="s">
        <v>75</v>
      </c>
      <c r="E89" s="188" t="s">
        <v>84</v>
      </c>
      <c r="F89" s="188" t="s">
        <v>144</v>
      </c>
      <c r="G89" s="175"/>
      <c r="H89" s="175"/>
      <c r="I89" s="178"/>
      <c r="J89" s="189">
        <f>BK89</f>
        <v>0</v>
      </c>
      <c r="K89" s="175"/>
      <c r="L89" s="180"/>
      <c r="M89" s="181"/>
      <c r="N89" s="182"/>
      <c r="O89" s="182"/>
      <c r="P89" s="183">
        <f>SUM(P90:P246)</f>
        <v>0</v>
      </c>
      <c r="Q89" s="182"/>
      <c r="R89" s="183">
        <f>SUM(R90:R246)</f>
        <v>0.45995141</v>
      </c>
      <c r="S89" s="182"/>
      <c r="T89" s="184">
        <f>SUM(T90:T246)</f>
        <v>0</v>
      </c>
      <c r="AR89" s="185" t="s">
        <v>84</v>
      </c>
      <c r="AT89" s="186" t="s">
        <v>75</v>
      </c>
      <c r="AU89" s="186" t="s">
        <v>84</v>
      </c>
      <c r="AY89" s="185" t="s">
        <v>143</v>
      </c>
      <c r="BK89" s="187">
        <f>SUM(BK90:BK246)</f>
        <v>0</v>
      </c>
    </row>
    <row r="90" spans="1:65" s="2" customFormat="1" ht="16.5" customHeight="1">
      <c r="A90" s="36"/>
      <c r="B90" s="37"/>
      <c r="C90" s="190" t="s">
        <v>84</v>
      </c>
      <c r="D90" s="190" t="s">
        <v>145</v>
      </c>
      <c r="E90" s="191" t="s">
        <v>155</v>
      </c>
      <c r="F90" s="192" t="s">
        <v>156</v>
      </c>
      <c r="G90" s="193" t="s">
        <v>110</v>
      </c>
      <c r="H90" s="194">
        <v>6</v>
      </c>
      <c r="I90" s="195"/>
      <c r="J90" s="196">
        <f>ROUND(I90*H90,2)</f>
        <v>0</v>
      </c>
      <c r="K90" s="192" t="s">
        <v>157</v>
      </c>
      <c r="L90" s="41"/>
      <c r="M90" s="197" t="s">
        <v>19</v>
      </c>
      <c r="N90" s="198" t="s">
        <v>47</v>
      </c>
      <c r="O90" s="66"/>
      <c r="P90" s="199">
        <f>O90*H90</f>
        <v>0</v>
      </c>
      <c r="Q90" s="199">
        <v>3.6900000000000002E-2</v>
      </c>
      <c r="R90" s="199">
        <f>Q90*H90</f>
        <v>0.22140000000000001</v>
      </c>
      <c r="S90" s="199">
        <v>0</v>
      </c>
      <c r="T90" s="200">
        <f>S90*H90</f>
        <v>0</v>
      </c>
      <c r="U90" s="36"/>
      <c r="V90" s="36"/>
      <c r="W90" s="36"/>
      <c r="X90" s="36"/>
      <c r="Y90" s="36"/>
      <c r="Z90" s="36"/>
      <c r="AA90" s="36"/>
      <c r="AB90" s="36"/>
      <c r="AC90" s="36"/>
      <c r="AD90" s="36"/>
      <c r="AE90" s="36"/>
      <c r="AR90" s="201" t="s">
        <v>149</v>
      </c>
      <c r="AT90" s="201" t="s">
        <v>145</v>
      </c>
      <c r="AU90" s="201" t="s">
        <v>86</v>
      </c>
      <c r="AY90" s="19" t="s">
        <v>143</v>
      </c>
      <c r="BE90" s="202">
        <f>IF(N90="základní",J90,0)</f>
        <v>0</v>
      </c>
      <c r="BF90" s="202">
        <f>IF(N90="snížená",J90,0)</f>
        <v>0</v>
      </c>
      <c r="BG90" s="202">
        <f>IF(N90="zákl. přenesená",J90,0)</f>
        <v>0</v>
      </c>
      <c r="BH90" s="202">
        <f>IF(N90="sníž. přenesená",J90,0)</f>
        <v>0</v>
      </c>
      <c r="BI90" s="202">
        <f>IF(N90="nulová",J90,0)</f>
        <v>0</v>
      </c>
      <c r="BJ90" s="19" t="s">
        <v>84</v>
      </c>
      <c r="BK90" s="202">
        <f>ROUND(I90*H90,2)</f>
        <v>0</v>
      </c>
      <c r="BL90" s="19" t="s">
        <v>149</v>
      </c>
      <c r="BM90" s="201" t="s">
        <v>685</v>
      </c>
    </row>
    <row r="91" spans="1:65" s="2" customFormat="1" ht="19.5">
      <c r="A91" s="36"/>
      <c r="B91" s="37"/>
      <c r="C91" s="38"/>
      <c r="D91" s="203" t="s">
        <v>151</v>
      </c>
      <c r="E91" s="38"/>
      <c r="F91" s="204" t="s">
        <v>686</v>
      </c>
      <c r="G91" s="38"/>
      <c r="H91" s="38"/>
      <c r="I91" s="111"/>
      <c r="J91" s="38"/>
      <c r="K91" s="38"/>
      <c r="L91" s="41"/>
      <c r="M91" s="205"/>
      <c r="N91" s="206"/>
      <c r="O91" s="66"/>
      <c r="P91" s="66"/>
      <c r="Q91" s="66"/>
      <c r="R91" s="66"/>
      <c r="S91" s="66"/>
      <c r="T91" s="67"/>
      <c r="U91" s="36"/>
      <c r="V91" s="36"/>
      <c r="W91" s="36"/>
      <c r="X91" s="36"/>
      <c r="Y91" s="36"/>
      <c r="Z91" s="36"/>
      <c r="AA91" s="36"/>
      <c r="AB91" s="36"/>
      <c r="AC91" s="36"/>
      <c r="AD91" s="36"/>
      <c r="AE91" s="36"/>
      <c r="AT91" s="19" t="s">
        <v>151</v>
      </c>
      <c r="AU91" s="19" t="s">
        <v>86</v>
      </c>
    </row>
    <row r="92" spans="1:65" s="2" customFormat="1" ht="58.5">
      <c r="A92" s="36"/>
      <c r="B92" s="37"/>
      <c r="C92" s="38"/>
      <c r="D92" s="203" t="s">
        <v>160</v>
      </c>
      <c r="E92" s="38"/>
      <c r="F92" s="207" t="s">
        <v>161</v>
      </c>
      <c r="G92" s="38"/>
      <c r="H92" s="38"/>
      <c r="I92" s="111"/>
      <c r="J92" s="38"/>
      <c r="K92" s="38"/>
      <c r="L92" s="41"/>
      <c r="M92" s="205"/>
      <c r="N92" s="206"/>
      <c r="O92" s="66"/>
      <c r="P92" s="66"/>
      <c r="Q92" s="66"/>
      <c r="R92" s="66"/>
      <c r="S92" s="66"/>
      <c r="T92" s="67"/>
      <c r="U92" s="36"/>
      <c r="V92" s="36"/>
      <c r="W92" s="36"/>
      <c r="X92" s="36"/>
      <c r="Y92" s="36"/>
      <c r="Z92" s="36"/>
      <c r="AA92" s="36"/>
      <c r="AB92" s="36"/>
      <c r="AC92" s="36"/>
      <c r="AD92" s="36"/>
      <c r="AE92" s="36"/>
      <c r="AT92" s="19" t="s">
        <v>160</v>
      </c>
      <c r="AU92" s="19" t="s">
        <v>86</v>
      </c>
    </row>
    <row r="93" spans="1:65" s="15" customFormat="1">
      <c r="B93" s="230"/>
      <c r="C93" s="231"/>
      <c r="D93" s="203" t="s">
        <v>162</v>
      </c>
      <c r="E93" s="232" t="s">
        <v>19</v>
      </c>
      <c r="F93" s="233" t="s">
        <v>687</v>
      </c>
      <c r="G93" s="231"/>
      <c r="H93" s="232" t="s">
        <v>19</v>
      </c>
      <c r="I93" s="234"/>
      <c r="J93" s="231"/>
      <c r="K93" s="231"/>
      <c r="L93" s="235"/>
      <c r="M93" s="236"/>
      <c r="N93" s="237"/>
      <c r="O93" s="237"/>
      <c r="P93" s="237"/>
      <c r="Q93" s="237"/>
      <c r="R93" s="237"/>
      <c r="S93" s="237"/>
      <c r="T93" s="238"/>
      <c r="AT93" s="239" t="s">
        <v>162</v>
      </c>
      <c r="AU93" s="239" t="s">
        <v>86</v>
      </c>
      <c r="AV93" s="15" t="s">
        <v>84</v>
      </c>
      <c r="AW93" s="15" t="s">
        <v>37</v>
      </c>
      <c r="AX93" s="15" t="s">
        <v>76</v>
      </c>
      <c r="AY93" s="239" t="s">
        <v>143</v>
      </c>
    </row>
    <row r="94" spans="1:65" s="13" customFormat="1">
      <c r="B94" s="208"/>
      <c r="C94" s="209"/>
      <c r="D94" s="203" t="s">
        <v>162</v>
      </c>
      <c r="E94" s="210" t="s">
        <v>19</v>
      </c>
      <c r="F94" s="211" t="s">
        <v>688</v>
      </c>
      <c r="G94" s="209"/>
      <c r="H94" s="212">
        <v>6</v>
      </c>
      <c r="I94" s="213"/>
      <c r="J94" s="209"/>
      <c r="K94" s="209"/>
      <c r="L94" s="214"/>
      <c r="M94" s="215"/>
      <c r="N94" s="216"/>
      <c r="O94" s="216"/>
      <c r="P94" s="216"/>
      <c r="Q94" s="216"/>
      <c r="R94" s="216"/>
      <c r="S94" s="216"/>
      <c r="T94" s="217"/>
      <c r="AT94" s="218" t="s">
        <v>162</v>
      </c>
      <c r="AU94" s="218" t="s">
        <v>86</v>
      </c>
      <c r="AV94" s="13" t="s">
        <v>86</v>
      </c>
      <c r="AW94" s="13" t="s">
        <v>37</v>
      </c>
      <c r="AX94" s="13" t="s">
        <v>84</v>
      </c>
      <c r="AY94" s="218" t="s">
        <v>143</v>
      </c>
    </row>
    <row r="95" spans="1:65" s="2" customFormat="1" ht="16.5" customHeight="1">
      <c r="A95" s="36"/>
      <c r="B95" s="37"/>
      <c r="C95" s="190" t="s">
        <v>86</v>
      </c>
      <c r="D95" s="190" t="s">
        <v>145</v>
      </c>
      <c r="E95" s="191" t="s">
        <v>689</v>
      </c>
      <c r="F95" s="192" t="s">
        <v>690</v>
      </c>
      <c r="G95" s="193" t="s">
        <v>92</v>
      </c>
      <c r="H95" s="194">
        <v>9.4079999999999995</v>
      </c>
      <c r="I95" s="195"/>
      <c r="J95" s="196">
        <f>ROUND(I95*H95,2)</f>
        <v>0</v>
      </c>
      <c r="K95" s="192" t="s">
        <v>157</v>
      </c>
      <c r="L95" s="41"/>
      <c r="M95" s="197" t="s">
        <v>19</v>
      </c>
      <c r="N95" s="198" t="s">
        <v>47</v>
      </c>
      <c r="O95" s="66"/>
      <c r="P95" s="199">
        <f>O95*H95</f>
        <v>0</v>
      </c>
      <c r="Q95" s="199">
        <v>0</v>
      </c>
      <c r="R95" s="199">
        <f>Q95*H95</f>
        <v>0</v>
      </c>
      <c r="S95" s="199">
        <v>0</v>
      </c>
      <c r="T95" s="200">
        <f>S95*H95</f>
        <v>0</v>
      </c>
      <c r="U95" s="36"/>
      <c r="V95" s="36"/>
      <c r="W95" s="36"/>
      <c r="X95" s="36"/>
      <c r="Y95" s="36"/>
      <c r="Z95" s="36"/>
      <c r="AA95" s="36"/>
      <c r="AB95" s="36"/>
      <c r="AC95" s="36"/>
      <c r="AD95" s="36"/>
      <c r="AE95" s="36"/>
      <c r="AR95" s="201" t="s">
        <v>149</v>
      </c>
      <c r="AT95" s="201" t="s">
        <v>145</v>
      </c>
      <c r="AU95" s="201" t="s">
        <v>86</v>
      </c>
      <c r="AY95" s="19" t="s">
        <v>143</v>
      </c>
      <c r="BE95" s="202">
        <f>IF(N95="základní",J95,0)</f>
        <v>0</v>
      </c>
      <c r="BF95" s="202">
        <f>IF(N95="snížená",J95,0)</f>
        <v>0</v>
      </c>
      <c r="BG95" s="202">
        <f>IF(N95="zákl. přenesená",J95,0)</f>
        <v>0</v>
      </c>
      <c r="BH95" s="202">
        <f>IF(N95="sníž. přenesená",J95,0)</f>
        <v>0</v>
      </c>
      <c r="BI95" s="202">
        <f>IF(N95="nulová",J95,0)</f>
        <v>0</v>
      </c>
      <c r="BJ95" s="19" t="s">
        <v>84</v>
      </c>
      <c r="BK95" s="202">
        <f>ROUND(I95*H95,2)</f>
        <v>0</v>
      </c>
      <c r="BL95" s="19" t="s">
        <v>149</v>
      </c>
      <c r="BM95" s="201" t="s">
        <v>691</v>
      </c>
    </row>
    <row r="96" spans="1:65" s="2" customFormat="1">
      <c r="A96" s="36"/>
      <c r="B96" s="37"/>
      <c r="C96" s="38"/>
      <c r="D96" s="203" t="s">
        <v>151</v>
      </c>
      <c r="E96" s="38"/>
      <c r="F96" s="204" t="s">
        <v>692</v>
      </c>
      <c r="G96" s="38"/>
      <c r="H96" s="38"/>
      <c r="I96" s="111"/>
      <c r="J96" s="38"/>
      <c r="K96" s="38"/>
      <c r="L96" s="41"/>
      <c r="M96" s="205"/>
      <c r="N96" s="206"/>
      <c r="O96" s="66"/>
      <c r="P96" s="66"/>
      <c r="Q96" s="66"/>
      <c r="R96" s="66"/>
      <c r="S96" s="66"/>
      <c r="T96" s="67"/>
      <c r="U96" s="36"/>
      <c r="V96" s="36"/>
      <c r="W96" s="36"/>
      <c r="X96" s="36"/>
      <c r="Y96" s="36"/>
      <c r="Z96" s="36"/>
      <c r="AA96" s="36"/>
      <c r="AB96" s="36"/>
      <c r="AC96" s="36"/>
      <c r="AD96" s="36"/>
      <c r="AE96" s="36"/>
      <c r="AT96" s="19" t="s">
        <v>151</v>
      </c>
      <c r="AU96" s="19" t="s">
        <v>86</v>
      </c>
    </row>
    <row r="97" spans="1:65" s="2" customFormat="1" ht="282.75">
      <c r="A97" s="36"/>
      <c r="B97" s="37"/>
      <c r="C97" s="38"/>
      <c r="D97" s="203" t="s">
        <v>160</v>
      </c>
      <c r="E97" s="38"/>
      <c r="F97" s="207" t="s">
        <v>693</v>
      </c>
      <c r="G97" s="38"/>
      <c r="H97" s="38"/>
      <c r="I97" s="111"/>
      <c r="J97" s="38"/>
      <c r="K97" s="38"/>
      <c r="L97" s="41"/>
      <c r="M97" s="205"/>
      <c r="N97" s="206"/>
      <c r="O97" s="66"/>
      <c r="P97" s="66"/>
      <c r="Q97" s="66"/>
      <c r="R97" s="66"/>
      <c r="S97" s="66"/>
      <c r="T97" s="67"/>
      <c r="U97" s="36"/>
      <c r="V97" s="36"/>
      <c r="W97" s="36"/>
      <c r="X97" s="36"/>
      <c r="Y97" s="36"/>
      <c r="Z97" s="36"/>
      <c r="AA97" s="36"/>
      <c r="AB97" s="36"/>
      <c r="AC97" s="36"/>
      <c r="AD97" s="36"/>
      <c r="AE97" s="36"/>
      <c r="AT97" s="19" t="s">
        <v>160</v>
      </c>
      <c r="AU97" s="19" t="s">
        <v>86</v>
      </c>
    </row>
    <row r="98" spans="1:65" s="15" customFormat="1">
      <c r="B98" s="230"/>
      <c r="C98" s="231"/>
      <c r="D98" s="203" t="s">
        <v>162</v>
      </c>
      <c r="E98" s="232" t="s">
        <v>19</v>
      </c>
      <c r="F98" s="233" t="s">
        <v>687</v>
      </c>
      <c r="G98" s="231"/>
      <c r="H98" s="232" t="s">
        <v>19</v>
      </c>
      <c r="I98" s="234"/>
      <c r="J98" s="231"/>
      <c r="K98" s="231"/>
      <c r="L98" s="235"/>
      <c r="M98" s="236"/>
      <c r="N98" s="237"/>
      <c r="O98" s="237"/>
      <c r="P98" s="237"/>
      <c r="Q98" s="237"/>
      <c r="R98" s="237"/>
      <c r="S98" s="237"/>
      <c r="T98" s="238"/>
      <c r="AT98" s="239" t="s">
        <v>162</v>
      </c>
      <c r="AU98" s="239" t="s">
        <v>86</v>
      </c>
      <c r="AV98" s="15" t="s">
        <v>84</v>
      </c>
      <c r="AW98" s="15" t="s">
        <v>37</v>
      </c>
      <c r="AX98" s="15" t="s">
        <v>76</v>
      </c>
      <c r="AY98" s="239" t="s">
        <v>143</v>
      </c>
    </row>
    <row r="99" spans="1:65" s="13" customFormat="1">
      <c r="B99" s="208"/>
      <c r="C99" s="209"/>
      <c r="D99" s="203" t="s">
        <v>162</v>
      </c>
      <c r="E99" s="210" t="s">
        <v>19</v>
      </c>
      <c r="F99" s="211" t="s">
        <v>694</v>
      </c>
      <c r="G99" s="209"/>
      <c r="H99" s="212">
        <v>9.4079999999999995</v>
      </c>
      <c r="I99" s="213"/>
      <c r="J99" s="209"/>
      <c r="K99" s="209"/>
      <c r="L99" s="214"/>
      <c r="M99" s="215"/>
      <c r="N99" s="216"/>
      <c r="O99" s="216"/>
      <c r="P99" s="216"/>
      <c r="Q99" s="216"/>
      <c r="R99" s="216"/>
      <c r="S99" s="216"/>
      <c r="T99" s="217"/>
      <c r="AT99" s="218" t="s">
        <v>162</v>
      </c>
      <c r="AU99" s="218" t="s">
        <v>86</v>
      </c>
      <c r="AV99" s="13" t="s">
        <v>86</v>
      </c>
      <c r="AW99" s="13" t="s">
        <v>37</v>
      </c>
      <c r="AX99" s="13" t="s">
        <v>84</v>
      </c>
      <c r="AY99" s="218" t="s">
        <v>143</v>
      </c>
    </row>
    <row r="100" spans="1:65" s="2" customFormat="1" ht="16.5" customHeight="1">
      <c r="A100" s="36"/>
      <c r="B100" s="37"/>
      <c r="C100" s="190" t="s">
        <v>164</v>
      </c>
      <c r="D100" s="190" t="s">
        <v>145</v>
      </c>
      <c r="E100" s="191" t="s">
        <v>695</v>
      </c>
      <c r="F100" s="192" t="s">
        <v>696</v>
      </c>
      <c r="G100" s="193" t="s">
        <v>92</v>
      </c>
      <c r="H100" s="194">
        <v>3.7629999999999999</v>
      </c>
      <c r="I100" s="195"/>
      <c r="J100" s="196">
        <f>ROUND(I100*H100,2)</f>
        <v>0</v>
      </c>
      <c r="K100" s="192" t="s">
        <v>157</v>
      </c>
      <c r="L100" s="41"/>
      <c r="M100" s="197" t="s">
        <v>19</v>
      </c>
      <c r="N100" s="198" t="s">
        <v>47</v>
      </c>
      <c r="O100" s="66"/>
      <c r="P100" s="199">
        <f>O100*H100</f>
        <v>0</v>
      </c>
      <c r="Q100" s="199">
        <v>0</v>
      </c>
      <c r="R100" s="199">
        <f>Q100*H100</f>
        <v>0</v>
      </c>
      <c r="S100" s="199">
        <v>0</v>
      </c>
      <c r="T100" s="200">
        <f>S100*H100</f>
        <v>0</v>
      </c>
      <c r="U100" s="36"/>
      <c r="V100" s="36"/>
      <c r="W100" s="36"/>
      <c r="X100" s="36"/>
      <c r="Y100" s="36"/>
      <c r="Z100" s="36"/>
      <c r="AA100" s="36"/>
      <c r="AB100" s="36"/>
      <c r="AC100" s="36"/>
      <c r="AD100" s="36"/>
      <c r="AE100" s="36"/>
      <c r="AR100" s="201" t="s">
        <v>149</v>
      </c>
      <c r="AT100" s="201" t="s">
        <v>145</v>
      </c>
      <c r="AU100" s="201" t="s">
        <v>86</v>
      </c>
      <c r="AY100" s="19" t="s">
        <v>143</v>
      </c>
      <c r="BE100" s="202">
        <f>IF(N100="základní",J100,0)</f>
        <v>0</v>
      </c>
      <c r="BF100" s="202">
        <f>IF(N100="snížená",J100,0)</f>
        <v>0</v>
      </c>
      <c r="BG100" s="202">
        <f>IF(N100="zákl. přenesená",J100,0)</f>
        <v>0</v>
      </c>
      <c r="BH100" s="202">
        <f>IF(N100="sníž. přenesená",J100,0)</f>
        <v>0</v>
      </c>
      <c r="BI100" s="202">
        <f>IF(N100="nulová",J100,0)</f>
        <v>0</v>
      </c>
      <c r="BJ100" s="19" t="s">
        <v>84</v>
      </c>
      <c r="BK100" s="202">
        <f>ROUND(I100*H100,2)</f>
        <v>0</v>
      </c>
      <c r="BL100" s="19" t="s">
        <v>149</v>
      </c>
      <c r="BM100" s="201" t="s">
        <v>697</v>
      </c>
    </row>
    <row r="101" spans="1:65" s="2" customFormat="1">
      <c r="A101" s="36"/>
      <c r="B101" s="37"/>
      <c r="C101" s="38"/>
      <c r="D101" s="203" t="s">
        <v>151</v>
      </c>
      <c r="E101" s="38"/>
      <c r="F101" s="204" t="s">
        <v>698</v>
      </c>
      <c r="G101" s="38"/>
      <c r="H101" s="38"/>
      <c r="I101" s="111"/>
      <c r="J101" s="38"/>
      <c r="K101" s="38"/>
      <c r="L101" s="41"/>
      <c r="M101" s="205"/>
      <c r="N101" s="206"/>
      <c r="O101" s="66"/>
      <c r="P101" s="66"/>
      <c r="Q101" s="66"/>
      <c r="R101" s="66"/>
      <c r="S101" s="66"/>
      <c r="T101" s="67"/>
      <c r="U101" s="36"/>
      <c r="V101" s="36"/>
      <c r="W101" s="36"/>
      <c r="X101" s="36"/>
      <c r="Y101" s="36"/>
      <c r="Z101" s="36"/>
      <c r="AA101" s="36"/>
      <c r="AB101" s="36"/>
      <c r="AC101" s="36"/>
      <c r="AD101" s="36"/>
      <c r="AE101" s="36"/>
      <c r="AT101" s="19" t="s">
        <v>151</v>
      </c>
      <c r="AU101" s="19" t="s">
        <v>86</v>
      </c>
    </row>
    <row r="102" spans="1:65" s="2" customFormat="1" ht="97.5">
      <c r="A102" s="36"/>
      <c r="B102" s="37"/>
      <c r="C102" s="38"/>
      <c r="D102" s="203" t="s">
        <v>160</v>
      </c>
      <c r="E102" s="38"/>
      <c r="F102" s="207" t="s">
        <v>699</v>
      </c>
      <c r="G102" s="38"/>
      <c r="H102" s="38"/>
      <c r="I102" s="111"/>
      <c r="J102" s="38"/>
      <c r="K102" s="38"/>
      <c r="L102" s="41"/>
      <c r="M102" s="205"/>
      <c r="N102" s="206"/>
      <c r="O102" s="66"/>
      <c r="P102" s="66"/>
      <c r="Q102" s="66"/>
      <c r="R102" s="66"/>
      <c r="S102" s="66"/>
      <c r="T102" s="67"/>
      <c r="U102" s="36"/>
      <c r="V102" s="36"/>
      <c r="W102" s="36"/>
      <c r="X102" s="36"/>
      <c r="Y102" s="36"/>
      <c r="Z102" s="36"/>
      <c r="AA102" s="36"/>
      <c r="AB102" s="36"/>
      <c r="AC102" s="36"/>
      <c r="AD102" s="36"/>
      <c r="AE102" s="36"/>
      <c r="AT102" s="19" t="s">
        <v>160</v>
      </c>
      <c r="AU102" s="19" t="s">
        <v>86</v>
      </c>
    </row>
    <row r="103" spans="1:65" s="15" customFormat="1">
      <c r="B103" s="230"/>
      <c r="C103" s="231"/>
      <c r="D103" s="203" t="s">
        <v>162</v>
      </c>
      <c r="E103" s="232" t="s">
        <v>19</v>
      </c>
      <c r="F103" s="233" t="s">
        <v>700</v>
      </c>
      <c r="G103" s="231"/>
      <c r="H103" s="232" t="s">
        <v>19</v>
      </c>
      <c r="I103" s="234"/>
      <c r="J103" s="231"/>
      <c r="K103" s="231"/>
      <c r="L103" s="235"/>
      <c r="M103" s="236"/>
      <c r="N103" s="237"/>
      <c r="O103" s="237"/>
      <c r="P103" s="237"/>
      <c r="Q103" s="237"/>
      <c r="R103" s="237"/>
      <c r="S103" s="237"/>
      <c r="T103" s="238"/>
      <c r="AT103" s="239" t="s">
        <v>162</v>
      </c>
      <c r="AU103" s="239" t="s">
        <v>86</v>
      </c>
      <c r="AV103" s="15" t="s">
        <v>84</v>
      </c>
      <c r="AW103" s="15" t="s">
        <v>37</v>
      </c>
      <c r="AX103" s="15" t="s">
        <v>76</v>
      </c>
      <c r="AY103" s="239" t="s">
        <v>143</v>
      </c>
    </row>
    <row r="104" spans="1:65" s="15" customFormat="1">
      <c r="B104" s="230"/>
      <c r="C104" s="231"/>
      <c r="D104" s="203" t="s">
        <v>162</v>
      </c>
      <c r="E104" s="232" t="s">
        <v>19</v>
      </c>
      <c r="F104" s="233" t="s">
        <v>701</v>
      </c>
      <c r="G104" s="231"/>
      <c r="H104" s="232" t="s">
        <v>19</v>
      </c>
      <c r="I104" s="234"/>
      <c r="J104" s="231"/>
      <c r="K104" s="231"/>
      <c r="L104" s="235"/>
      <c r="M104" s="236"/>
      <c r="N104" s="237"/>
      <c r="O104" s="237"/>
      <c r="P104" s="237"/>
      <c r="Q104" s="237"/>
      <c r="R104" s="237"/>
      <c r="S104" s="237"/>
      <c r="T104" s="238"/>
      <c r="AT104" s="239" t="s">
        <v>162</v>
      </c>
      <c r="AU104" s="239" t="s">
        <v>86</v>
      </c>
      <c r="AV104" s="15" t="s">
        <v>84</v>
      </c>
      <c r="AW104" s="15" t="s">
        <v>37</v>
      </c>
      <c r="AX104" s="15" t="s">
        <v>76</v>
      </c>
      <c r="AY104" s="239" t="s">
        <v>143</v>
      </c>
    </row>
    <row r="105" spans="1:65" s="13" customFormat="1">
      <c r="B105" s="208"/>
      <c r="C105" s="209"/>
      <c r="D105" s="203" t="s">
        <v>162</v>
      </c>
      <c r="E105" s="210" t="s">
        <v>19</v>
      </c>
      <c r="F105" s="211" t="s">
        <v>702</v>
      </c>
      <c r="G105" s="209"/>
      <c r="H105" s="212">
        <v>7.5259999999999998</v>
      </c>
      <c r="I105" s="213"/>
      <c r="J105" s="209"/>
      <c r="K105" s="209"/>
      <c r="L105" s="214"/>
      <c r="M105" s="215"/>
      <c r="N105" s="216"/>
      <c r="O105" s="216"/>
      <c r="P105" s="216"/>
      <c r="Q105" s="216"/>
      <c r="R105" s="216"/>
      <c r="S105" s="216"/>
      <c r="T105" s="217"/>
      <c r="AT105" s="218" t="s">
        <v>162</v>
      </c>
      <c r="AU105" s="218" t="s">
        <v>86</v>
      </c>
      <c r="AV105" s="13" t="s">
        <v>86</v>
      </c>
      <c r="AW105" s="13" t="s">
        <v>37</v>
      </c>
      <c r="AX105" s="13" t="s">
        <v>76</v>
      </c>
      <c r="AY105" s="218" t="s">
        <v>143</v>
      </c>
    </row>
    <row r="106" spans="1:65" s="14" customFormat="1">
      <c r="B106" s="219"/>
      <c r="C106" s="220"/>
      <c r="D106" s="203" t="s">
        <v>162</v>
      </c>
      <c r="E106" s="221" t="s">
        <v>654</v>
      </c>
      <c r="F106" s="222" t="s">
        <v>172</v>
      </c>
      <c r="G106" s="220"/>
      <c r="H106" s="223">
        <v>7.5259999999999998</v>
      </c>
      <c r="I106" s="224"/>
      <c r="J106" s="220"/>
      <c r="K106" s="220"/>
      <c r="L106" s="225"/>
      <c r="M106" s="226"/>
      <c r="N106" s="227"/>
      <c r="O106" s="227"/>
      <c r="P106" s="227"/>
      <c r="Q106" s="227"/>
      <c r="R106" s="227"/>
      <c r="S106" s="227"/>
      <c r="T106" s="228"/>
      <c r="AT106" s="229" t="s">
        <v>162</v>
      </c>
      <c r="AU106" s="229" t="s">
        <v>86</v>
      </c>
      <c r="AV106" s="14" t="s">
        <v>149</v>
      </c>
      <c r="AW106" s="14" t="s">
        <v>37</v>
      </c>
      <c r="AX106" s="14" t="s">
        <v>76</v>
      </c>
      <c r="AY106" s="229" t="s">
        <v>143</v>
      </c>
    </row>
    <row r="107" spans="1:65" s="13" customFormat="1">
      <c r="B107" s="208"/>
      <c r="C107" s="209"/>
      <c r="D107" s="203" t="s">
        <v>162</v>
      </c>
      <c r="E107" s="210" t="s">
        <v>19</v>
      </c>
      <c r="F107" s="211" t="s">
        <v>703</v>
      </c>
      <c r="G107" s="209"/>
      <c r="H107" s="212">
        <v>3.7629999999999999</v>
      </c>
      <c r="I107" s="213"/>
      <c r="J107" s="209"/>
      <c r="K107" s="209"/>
      <c r="L107" s="214"/>
      <c r="M107" s="215"/>
      <c r="N107" s="216"/>
      <c r="O107" s="216"/>
      <c r="P107" s="216"/>
      <c r="Q107" s="216"/>
      <c r="R107" s="216"/>
      <c r="S107" s="216"/>
      <c r="T107" s="217"/>
      <c r="AT107" s="218" t="s">
        <v>162</v>
      </c>
      <c r="AU107" s="218" t="s">
        <v>86</v>
      </c>
      <c r="AV107" s="13" t="s">
        <v>86</v>
      </c>
      <c r="AW107" s="13" t="s">
        <v>37</v>
      </c>
      <c r="AX107" s="13" t="s">
        <v>84</v>
      </c>
      <c r="AY107" s="218" t="s">
        <v>143</v>
      </c>
    </row>
    <row r="108" spans="1:65" s="2" customFormat="1" ht="16.5" customHeight="1">
      <c r="A108" s="36"/>
      <c r="B108" s="37"/>
      <c r="C108" s="190" t="s">
        <v>149</v>
      </c>
      <c r="D108" s="190" t="s">
        <v>145</v>
      </c>
      <c r="E108" s="191" t="s">
        <v>704</v>
      </c>
      <c r="F108" s="192" t="s">
        <v>705</v>
      </c>
      <c r="G108" s="193" t="s">
        <v>92</v>
      </c>
      <c r="H108" s="194">
        <v>1.129</v>
      </c>
      <c r="I108" s="195"/>
      <c r="J108" s="196">
        <f>ROUND(I108*H108,2)</f>
        <v>0</v>
      </c>
      <c r="K108" s="192" t="s">
        <v>157</v>
      </c>
      <c r="L108" s="41"/>
      <c r="M108" s="197" t="s">
        <v>19</v>
      </c>
      <c r="N108" s="198" t="s">
        <v>47</v>
      </c>
      <c r="O108" s="66"/>
      <c r="P108" s="199">
        <f>O108*H108</f>
        <v>0</v>
      </c>
      <c r="Q108" s="199">
        <v>0</v>
      </c>
      <c r="R108" s="199">
        <f>Q108*H108</f>
        <v>0</v>
      </c>
      <c r="S108" s="199">
        <v>0</v>
      </c>
      <c r="T108" s="200">
        <f>S108*H108</f>
        <v>0</v>
      </c>
      <c r="U108" s="36"/>
      <c r="V108" s="36"/>
      <c r="W108" s="36"/>
      <c r="X108" s="36"/>
      <c r="Y108" s="36"/>
      <c r="Z108" s="36"/>
      <c r="AA108" s="36"/>
      <c r="AB108" s="36"/>
      <c r="AC108" s="36"/>
      <c r="AD108" s="36"/>
      <c r="AE108" s="36"/>
      <c r="AR108" s="201" t="s">
        <v>149</v>
      </c>
      <c r="AT108" s="201" t="s">
        <v>145</v>
      </c>
      <c r="AU108" s="201" t="s">
        <v>86</v>
      </c>
      <c r="AY108" s="19" t="s">
        <v>143</v>
      </c>
      <c r="BE108" s="202">
        <f>IF(N108="základní",J108,0)</f>
        <v>0</v>
      </c>
      <c r="BF108" s="202">
        <f>IF(N108="snížená",J108,0)</f>
        <v>0</v>
      </c>
      <c r="BG108" s="202">
        <f>IF(N108="zákl. přenesená",J108,0)</f>
        <v>0</v>
      </c>
      <c r="BH108" s="202">
        <f>IF(N108="sníž. přenesená",J108,0)</f>
        <v>0</v>
      </c>
      <c r="BI108" s="202">
        <f>IF(N108="nulová",J108,0)</f>
        <v>0</v>
      </c>
      <c r="BJ108" s="19" t="s">
        <v>84</v>
      </c>
      <c r="BK108" s="202">
        <f>ROUND(I108*H108,2)</f>
        <v>0</v>
      </c>
      <c r="BL108" s="19" t="s">
        <v>149</v>
      </c>
      <c r="BM108" s="201" t="s">
        <v>706</v>
      </c>
    </row>
    <row r="109" spans="1:65" s="2" customFormat="1" ht="19.5">
      <c r="A109" s="36"/>
      <c r="B109" s="37"/>
      <c r="C109" s="38"/>
      <c r="D109" s="203" t="s">
        <v>151</v>
      </c>
      <c r="E109" s="38"/>
      <c r="F109" s="204" t="s">
        <v>707</v>
      </c>
      <c r="G109" s="38"/>
      <c r="H109" s="38"/>
      <c r="I109" s="111"/>
      <c r="J109" s="38"/>
      <c r="K109" s="38"/>
      <c r="L109" s="41"/>
      <c r="M109" s="205"/>
      <c r="N109" s="206"/>
      <c r="O109" s="66"/>
      <c r="P109" s="66"/>
      <c r="Q109" s="66"/>
      <c r="R109" s="66"/>
      <c r="S109" s="66"/>
      <c r="T109" s="67"/>
      <c r="U109" s="36"/>
      <c r="V109" s="36"/>
      <c r="W109" s="36"/>
      <c r="X109" s="36"/>
      <c r="Y109" s="36"/>
      <c r="Z109" s="36"/>
      <c r="AA109" s="36"/>
      <c r="AB109" s="36"/>
      <c r="AC109" s="36"/>
      <c r="AD109" s="36"/>
      <c r="AE109" s="36"/>
      <c r="AT109" s="19" t="s">
        <v>151</v>
      </c>
      <c r="AU109" s="19" t="s">
        <v>86</v>
      </c>
    </row>
    <row r="110" spans="1:65" s="2" customFormat="1" ht="97.5">
      <c r="A110" s="36"/>
      <c r="B110" s="37"/>
      <c r="C110" s="38"/>
      <c r="D110" s="203" t="s">
        <v>160</v>
      </c>
      <c r="E110" s="38"/>
      <c r="F110" s="207" t="s">
        <v>699</v>
      </c>
      <c r="G110" s="38"/>
      <c r="H110" s="38"/>
      <c r="I110" s="111"/>
      <c r="J110" s="38"/>
      <c r="K110" s="38"/>
      <c r="L110" s="41"/>
      <c r="M110" s="205"/>
      <c r="N110" s="206"/>
      <c r="O110" s="66"/>
      <c r="P110" s="66"/>
      <c r="Q110" s="66"/>
      <c r="R110" s="66"/>
      <c r="S110" s="66"/>
      <c r="T110" s="67"/>
      <c r="U110" s="36"/>
      <c r="V110" s="36"/>
      <c r="W110" s="36"/>
      <c r="X110" s="36"/>
      <c r="Y110" s="36"/>
      <c r="Z110" s="36"/>
      <c r="AA110" s="36"/>
      <c r="AB110" s="36"/>
      <c r="AC110" s="36"/>
      <c r="AD110" s="36"/>
      <c r="AE110" s="36"/>
      <c r="AT110" s="19" t="s">
        <v>160</v>
      </c>
      <c r="AU110" s="19" t="s">
        <v>86</v>
      </c>
    </row>
    <row r="111" spans="1:65" s="13" customFormat="1">
      <c r="B111" s="208"/>
      <c r="C111" s="209"/>
      <c r="D111" s="203" t="s">
        <v>162</v>
      </c>
      <c r="E111" s="210" t="s">
        <v>19</v>
      </c>
      <c r="F111" s="211" t="s">
        <v>708</v>
      </c>
      <c r="G111" s="209"/>
      <c r="H111" s="212">
        <v>1.129</v>
      </c>
      <c r="I111" s="213"/>
      <c r="J111" s="209"/>
      <c r="K111" s="209"/>
      <c r="L111" s="214"/>
      <c r="M111" s="215"/>
      <c r="N111" s="216"/>
      <c r="O111" s="216"/>
      <c r="P111" s="216"/>
      <c r="Q111" s="216"/>
      <c r="R111" s="216"/>
      <c r="S111" s="216"/>
      <c r="T111" s="217"/>
      <c r="AT111" s="218" t="s">
        <v>162</v>
      </c>
      <c r="AU111" s="218" t="s">
        <v>86</v>
      </c>
      <c r="AV111" s="13" t="s">
        <v>86</v>
      </c>
      <c r="AW111" s="13" t="s">
        <v>37</v>
      </c>
      <c r="AX111" s="13" t="s">
        <v>84</v>
      </c>
      <c r="AY111" s="218" t="s">
        <v>143</v>
      </c>
    </row>
    <row r="112" spans="1:65" s="2" customFormat="1" ht="16.5" customHeight="1">
      <c r="A112" s="36"/>
      <c r="B112" s="37"/>
      <c r="C112" s="190" t="s">
        <v>202</v>
      </c>
      <c r="D112" s="190" t="s">
        <v>145</v>
      </c>
      <c r="E112" s="191" t="s">
        <v>709</v>
      </c>
      <c r="F112" s="192" t="s">
        <v>710</v>
      </c>
      <c r="G112" s="193" t="s">
        <v>92</v>
      </c>
      <c r="H112" s="194">
        <v>21.669</v>
      </c>
      <c r="I112" s="195"/>
      <c r="J112" s="196">
        <f>ROUND(I112*H112,2)</f>
        <v>0</v>
      </c>
      <c r="K112" s="192" t="s">
        <v>157</v>
      </c>
      <c r="L112" s="41"/>
      <c r="M112" s="197" t="s">
        <v>19</v>
      </c>
      <c r="N112" s="198" t="s">
        <v>47</v>
      </c>
      <c r="O112" s="66"/>
      <c r="P112" s="199">
        <f>O112*H112</f>
        <v>0</v>
      </c>
      <c r="Q112" s="199">
        <v>0</v>
      </c>
      <c r="R112" s="199">
        <f>Q112*H112</f>
        <v>0</v>
      </c>
      <c r="S112" s="199">
        <v>0</v>
      </c>
      <c r="T112" s="200">
        <f>S112*H112</f>
        <v>0</v>
      </c>
      <c r="U112" s="36"/>
      <c r="V112" s="36"/>
      <c r="W112" s="36"/>
      <c r="X112" s="36"/>
      <c r="Y112" s="36"/>
      <c r="Z112" s="36"/>
      <c r="AA112" s="36"/>
      <c r="AB112" s="36"/>
      <c r="AC112" s="36"/>
      <c r="AD112" s="36"/>
      <c r="AE112" s="36"/>
      <c r="AR112" s="201" t="s">
        <v>149</v>
      </c>
      <c r="AT112" s="201" t="s">
        <v>145</v>
      </c>
      <c r="AU112" s="201" t="s">
        <v>86</v>
      </c>
      <c r="AY112" s="19" t="s">
        <v>143</v>
      </c>
      <c r="BE112" s="202">
        <f>IF(N112="základní",J112,0)</f>
        <v>0</v>
      </c>
      <c r="BF112" s="202">
        <f>IF(N112="snížená",J112,0)</f>
        <v>0</v>
      </c>
      <c r="BG112" s="202">
        <f>IF(N112="zákl. přenesená",J112,0)</f>
        <v>0</v>
      </c>
      <c r="BH112" s="202">
        <f>IF(N112="sníž. přenesená",J112,0)</f>
        <v>0</v>
      </c>
      <c r="BI112" s="202">
        <f>IF(N112="nulová",J112,0)</f>
        <v>0</v>
      </c>
      <c r="BJ112" s="19" t="s">
        <v>84</v>
      </c>
      <c r="BK112" s="202">
        <f>ROUND(I112*H112,2)</f>
        <v>0</v>
      </c>
      <c r="BL112" s="19" t="s">
        <v>149</v>
      </c>
      <c r="BM112" s="201" t="s">
        <v>711</v>
      </c>
    </row>
    <row r="113" spans="1:65" s="2" customFormat="1" ht="19.5">
      <c r="A113" s="36"/>
      <c r="B113" s="37"/>
      <c r="C113" s="38"/>
      <c r="D113" s="203" t="s">
        <v>151</v>
      </c>
      <c r="E113" s="38"/>
      <c r="F113" s="204" t="s">
        <v>712</v>
      </c>
      <c r="G113" s="38"/>
      <c r="H113" s="38"/>
      <c r="I113" s="111"/>
      <c r="J113" s="38"/>
      <c r="K113" s="38"/>
      <c r="L113" s="41"/>
      <c r="M113" s="205"/>
      <c r="N113" s="206"/>
      <c r="O113" s="66"/>
      <c r="P113" s="66"/>
      <c r="Q113" s="66"/>
      <c r="R113" s="66"/>
      <c r="S113" s="66"/>
      <c r="T113" s="67"/>
      <c r="U113" s="36"/>
      <c r="V113" s="36"/>
      <c r="W113" s="36"/>
      <c r="X113" s="36"/>
      <c r="Y113" s="36"/>
      <c r="Z113" s="36"/>
      <c r="AA113" s="36"/>
      <c r="AB113" s="36"/>
      <c r="AC113" s="36"/>
      <c r="AD113" s="36"/>
      <c r="AE113" s="36"/>
      <c r="AT113" s="19" t="s">
        <v>151</v>
      </c>
      <c r="AU113" s="19" t="s">
        <v>86</v>
      </c>
    </row>
    <row r="114" spans="1:65" s="2" customFormat="1" ht="146.25">
      <c r="A114" s="36"/>
      <c r="B114" s="37"/>
      <c r="C114" s="38"/>
      <c r="D114" s="203" t="s">
        <v>160</v>
      </c>
      <c r="E114" s="38"/>
      <c r="F114" s="207" t="s">
        <v>177</v>
      </c>
      <c r="G114" s="38"/>
      <c r="H114" s="38"/>
      <c r="I114" s="111"/>
      <c r="J114" s="38"/>
      <c r="K114" s="38"/>
      <c r="L114" s="41"/>
      <c r="M114" s="205"/>
      <c r="N114" s="206"/>
      <c r="O114" s="66"/>
      <c r="P114" s="66"/>
      <c r="Q114" s="66"/>
      <c r="R114" s="66"/>
      <c r="S114" s="66"/>
      <c r="T114" s="67"/>
      <c r="U114" s="36"/>
      <c r="V114" s="36"/>
      <c r="W114" s="36"/>
      <c r="X114" s="36"/>
      <c r="Y114" s="36"/>
      <c r="Z114" s="36"/>
      <c r="AA114" s="36"/>
      <c r="AB114" s="36"/>
      <c r="AC114" s="36"/>
      <c r="AD114" s="36"/>
      <c r="AE114" s="36"/>
      <c r="AT114" s="19" t="s">
        <v>160</v>
      </c>
      <c r="AU114" s="19" t="s">
        <v>86</v>
      </c>
    </row>
    <row r="115" spans="1:65" s="2" customFormat="1" ht="19.5">
      <c r="A115" s="36"/>
      <c r="B115" s="37"/>
      <c r="C115" s="38"/>
      <c r="D115" s="203" t="s">
        <v>153</v>
      </c>
      <c r="E115" s="38"/>
      <c r="F115" s="207" t="s">
        <v>713</v>
      </c>
      <c r="G115" s="38"/>
      <c r="H115" s="38"/>
      <c r="I115" s="111"/>
      <c r="J115" s="38"/>
      <c r="K115" s="38"/>
      <c r="L115" s="41"/>
      <c r="M115" s="205"/>
      <c r="N115" s="206"/>
      <c r="O115" s="66"/>
      <c r="P115" s="66"/>
      <c r="Q115" s="66"/>
      <c r="R115" s="66"/>
      <c r="S115" s="66"/>
      <c r="T115" s="67"/>
      <c r="U115" s="36"/>
      <c r="V115" s="36"/>
      <c r="W115" s="36"/>
      <c r="X115" s="36"/>
      <c r="Y115" s="36"/>
      <c r="Z115" s="36"/>
      <c r="AA115" s="36"/>
      <c r="AB115" s="36"/>
      <c r="AC115" s="36"/>
      <c r="AD115" s="36"/>
      <c r="AE115" s="36"/>
      <c r="AT115" s="19" t="s">
        <v>153</v>
      </c>
      <c r="AU115" s="19" t="s">
        <v>86</v>
      </c>
    </row>
    <row r="116" spans="1:65" s="15" customFormat="1">
      <c r="B116" s="230"/>
      <c r="C116" s="231"/>
      <c r="D116" s="203" t="s">
        <v>162</v>
      </c>
      <c r="E116" s="232" t="s">
        <v>19</v>
      </c>
      <c r="F116" s="233" t="s">
        <v>700</v>
      </c>
      <c r="G116" s="231"/>
      <c r="H116" s="232" t="s">
        <v>19</v>
      </c>
      <c r="I116" s="234"/>
      <c r="J116" s="231"/>
      <c r="K116" s="231"/>
      <c r="L116" s="235"/>
      <c r="M116" s="236"/>
      <c r="N116" s="237"/>
      <c r="O116" s="237"/>
      <c r="P116" s="237"/>
      <c r="Q116" s="237"/>
      <c r="R116" s="237"/>
      <c r="S116" s="237"/>
      <c r="T116" s="238"/>
      <c r="AT116" s="239" t="s">
        <v>162</v>
      </c>
      <c r="AU116" s="239" t="s">
        <v>86</v>
      </c>
      <c r="AV116" s="15" t="s">
        <v>84</v>
      </c>
      <c r="AW116" s="15" t="s">
        <v>37</v>
      </c>
      <c r="AX116" s="15" t="s">
        <v>76</v>
      </c>
      <c r="AY116" s="239" t="s">
        <v>143</v>
      </c>
    </row>
    <row r="117" spans="1:65" s="15" customFormat="1">
      <c r="B117" s="230"/>
      <c r="C117" s="231"/>
      <c r="D117" s="203" t="s">
        <v>162</v>
      </c>
      <c r="E117" s="232" t="s">
        <v>19</v>
      </c>
      <c r="F117" s="233" t="s">
        <v>714</v>
      </c>
      <c r="G117" s="231"/>
      <c r="H117" s="232" t="s">
        <v>19</v>
      </c>
      <c r="I117" s="234"/>
      <c r="J117" s="231"/>
      <c r="K117" s="231"/>
      <c r="L117" s="235"/>
      <c r="M117" s="236"/>
      <c r="N117" s="237"/>
      <c r="O117" s="237"/>
      <c r="P117" s="237"/>
      <c r="Q117" s="237"/>
      <c r="R117" s="237"/>
      <c r="S117" s="237"/>
      <c r="T117" s="238"/>
      <c r="AT117" s="239" t="s">
        <v>162</v>
      </c>
      <c r="AU117" s="239" t="s">
        <v>86</v>
      </c>
      <c r="AV117" s="15" t="s">
        <v>84</v>
      </c>
      <c r="AW117" s="15" t="s">
        <v>37</v>
      </c>
      <c r="AX117" s="15" t="s">
        <v>76</v>
      </c>
      <c r="AY117" s="239" t="s">
        <v>143</v>
      </c>
    </row>
    <row r="118" spans="1:65" s="13" customFormat="1">
      <c r="B118" s="208"/>
      <c r="C118" s="209"/>
      <c r="D118" s="203" t="s">
        <v>162</v>
      </c>
      <c r="E118" s="210" t="s">
        <v>19</v>
      </c>
      <c r="F118" s="211" t="s">
        <v>715</v>
      </c>
      <c r="G118" s="209"/>
      <c r="H118" s="212">
        <v>27.597000000000001</v>
      </c>
      <c r="I118" s="213"/>
      <c r="J118" s="209"/>
      <c r="K118" s="209"/>
      <c r="L118" s="214"/>
      <c r="M118" s="215"/>
      <c r="N118" s="216"/>
      <c r="O118" s="216"/>
      <c r="P118" s="216"/>
      <c r="Q118" s="216"/>
      <c r="R118" s="216"/>
      <c r="S118" s="216"/>
      <c r="T118" s="217"/>
      <c r="AT118" s="218" t="s">
        <v>162</v>
      </c>
      <c r="AU118" s="218" t="s">
        <v>86</v>
      </c>
      <c r="AV118" s="13" t="s">
        <v>86</v>
      </c>
      <c r="AW118" s="13" t="s">
        <v>37</v>
      </c>
      <c r="AX118" s="13" t="s">
        <v>76</v>
      </c>
      <c r="AY118" s="218" t="s">
        <v>143</v>
      </c>
    </row>
    <row r="119" spans="1:65" s="16" customFormat="1">
      <c r="B119" s="240"/>
      <c r="C119" s="241"/>
      <c r="D119" s="203" t="s">
        <v>162</v>
      </c>
      <c r="E119" s="242" t="s">
        <v>19</v>
      </c>
      <c r="F119" s="243" t="s">
        <v>189</v>
      </c>
      <c r="G119" s="241"/>
      <c r="H119" s="244">
        <v>27.597000000000001</v>
      </c>
      <c r="I119" s="245"/>
      <c r="J119" s="241"/>
      <c r="K119" s="241"/>
      <c r="L119" s="246"/>
      <c r="M119" s="247"/>
      <c r="N119" s="248"/>
      <c r="O119" s="248"/>
      <c r="P119" s="248"/>
      <c r="Q119" s="248"/>
      <c r="R119" s="248"/>
      <c r="S119" s="248"/>
      <c r="T119" s="249"/>
      <c r="AT119" s="250" t="s">
        <v>162</v>
      </c>
      <c r="AU119" s="250" t="s">
        <v>86</v>
      </c>
      <c r="AV119" s="16" t="s">
        <v>164</v>
      </c>
      <c r="AW119" s="16" t="s">
        <v>37</v>
      </c>
      <c r="AX119" s="16" t="s">
        <v>76</v>
      </c>
      <c r="AY119" s="250" t="s">
        <v>143</v>
      </c>
    </row>
    <row r="120" spans="1:65" s="15" customFormat="1">
      <c r="B120" s="230"/>
      <c r="C120" s="231"/>
      <c r="D120" s="203" t="s">
        <v>162</v>
      </c>
      <c r="E120" s="232" t="s">
        <v>19</v>
      </c>
      <c r="F120" s="233" t="s">
        <v>716</v>
      </c>
      <c r="G120" s="231"/>
      <c r="H120" s="232" t="s">
        <v>19</v>
      </c>
      <c r="I120" s="234"/>
      <c r="J120" s="231"/>
      <c r="K120" s="231"/>
      <c r="L120" s="235"/>
      <c r="M120" s="236"/>
      <c r="N120" s="237"/>
      <c r="O120" s="237"/>
      <c r="P120" s="237"/>
      <c r="Q120" s="237"/>
      <c r="R120" s="237"/>
      <c r="S120" s="237"/>
      <c r="T120" s="238"/>
      <c r="AT120" s="239" t="s">
        <v>162</v>
      </c>
      <c r="AU120" s="239" t="s">
        <v>86</v>
      </c>
      <c r="AV120" s="15" t="s">
        <v>84</v>
      </c>
      <c r="AW120" s="15" t="s">
        <v>37</v>
      </c>
      <c r="AX120" s="15" t="s">
        <v>76</v>
      </c>
      <c r="AY120" s="239" t="s">
        <v>143</v>
      </c>
    </row>
    <row r="121" spans="1:65" s="13" customFormat="1">
      <c r="B121" s="208"/>
      <c r="C121" s="209"/>
      <c r="D121" s="203" t="s">
        <v>162</v>
      </c>
      <c r="E121" s="210" t="s">
        <v>19</v>
      </c>
      <c r="F121" s="211" t="s">
        <v>717</v>
      </c>
      <c r="G121" s="209"/>
      <c r="H121" s="212">
        <v>10.220000000000001</v>
      </c>
      <c r="I121" s="213"/>
      <c r="J121" s="209"/>
      <c r="K121" s="209"/>
      <c r="L121" s="214"/>
      <c r="M121" s="215"/>
      <c r="N121" s="216"/>
      <c r="O121" s="216"/>
      <c r="P121" s="216"/>
      <c r="Q121" s="216"/>
      <c r="R121" s="216"/>
      <c r="S121" s="216"/>
      <c r="T121" s="217"/>
      <c r="AT121" s="218" t="s">
        <v>162</v>
      </c>
      <c r="AU121" s="218" t="s">
        <v>86</v>
      </c>
      <c r="AV121" s="13" t="s">
        <v>86</v>
      </c>
      <c r="AW121" s="13" t="s">
        <v>37</v>
      </c>
      <c r="AX121" s="13" t="s">
        <v>76</v>
      </c>
      <c r="AY121" s="218" t="s">
        <v>143</v>
      </c>
    </row>
    <row r="122" spans="1:65" s="13" customFormat="1">
      <c r="B122" s="208"/>
      <c r="C122" s="209"/>
      <c r="D122" s="203" t="s">
        <v>162</v>
      </c>
      <c r="E122" s="210" t="s">
        <v>19</v>
      </c>
      <c r="F122" s="211" t="s">
        <v>718</v>
      </c>
      <c r="G122" s="209"/>
      <c r="H122" s="212">
        <v>5.52</v>
      </c>
      <c r="I122" s="213"/>
      <c r="J122" s="209"/>
      <c r="K122" s="209"/>
      <c r="L122" s="214"/>
      <c r="M122" s="215"/>
      <c r="N122" s="216"/>
      <c r="O122" s="216"/>
      <c r="P122" s="216"/>
      <c r="Q122" s="216"/>
      <c r="R122" s="216"/>
      <c r="S122" s="216"/>
      <c r="T122" s="217"/>
      <c r="AT122" s="218" t="s">
        <v>162</v>
      </c>
      <c r="AU122" s="218" t="s">
        <v>86</v>
      </c>
      <c r="AV122" s="13" t="s">
        <v>86</v>
      </c>
      <c r="AW122" s="13" t="s">
        <v>37</v>
      </c>
      <c r="AX122" s="13" t="s">
        <v>76</v>
      </c>
      <c r="AY122" s="218" t="s">
        <v>143</v>
      </c>
    </row>
    <row r="123" spans="1:65" s="16" customFormat="1">
      <c r="B123" s="240"/>
      <c r="C123" s="241"/>
      <c r="D123" s="203" t="s">
        <v>162</v>
      </c>
      <c r="E123" s="242" t="s">
        <v>657</v>
      </c>
      <c r="F123" s="243" t="s">
        <v>189</v>
      </c>
      <c r="G123" s="241"/>
      <c r="H123" s="244">
        <v>15.74</v>
      </c>
      <c r="I123" s="245"/>
      <c r="J123" s="241"/>
      <c r="K123" s="241"/>
      <c r="L123" s="246"/>
      <c r="M123" s="247"/>
      <c r="N123" s="248"/>
      <c r="O123" s="248"/>
      <c r="P123" s="248"/>
      <c r="Q123" s="248"/>
      <c r="R123" s="248"/>
      <c r="S123" s="248"/>
      <c r="T123" s="249"/>
      <c r="AT123" s="250" t="s">
        <v>162</v>
      </c>
      <c r="AU123" s="250" t="s">
        <v>86</v>
      </c>
      <c r="AV123" s="16" t="s">
        <v>164</v>
      </c>
      <c r="AW123" s="16" t="s">
        <v>37</v>
      </c>
      <c r="AX123" s="16" t="s">
        <v>76</v>
      </c>
      <c r="AY123" s="250" t="s">
        <v>143</v>
      </c>
    </row>
    <row r="124" spans="1:65" s="14" customFormat="1">
      <c r="B124" s="219"/>
      <c r="C124" s="220"/>
      <c r="D124" s="203" t="s">
        <v>162</v>
      </c>
      <c r="E124" s="221" t="s">
        <v>94</v>
      </c>
      <c r="F124" s="222" t="s">
        <v>172</v>
      </c>
      <c r="G124" s="220"/>
      <c r="H124" s="223">
        <v>43.337000000000003</v>
      </c>
      <c r="I124" s="224"/>
      <c r="J124" s="220"/>
      <c r="K124" s="220"/>
      <c r="L124" s="225"/>
      <c r="M124" s="226"/>
      <c r="N124" s="227"/>
      <c r="O124" s="227"/>
      <c r="P124" s="227"/>
      <c r="Q124" s="227"/>
      <c r="R124" s="227"/>
      <c r="S124" s="227"/>
      <c r="T124" s="228"/>
      <c r="AT124" s="229" t="s">
        <v>162</v>
      </c>
      <c r="AU124" s="229" t="s">
        <v>86</v>
      </c>
      <c r="AV124" s="14" t="s">
        <v>149</v>
      </c>
      <c r="AW124" s="14" t="s">
        <v>37</v>
      </c>
      <c r="AX124" s="14" t="s">
        <v>76</v>
      </c>
      <c r="AY124" s="229" t="s">
        <v>143</v>
      </c>
    </row>
    <row r="125" spans="1:65" s="13" customFormat="1">
      <c r="B125" s="208"/>
      <c r="C125" s="209"/>
      <c r="D125" s="203" t="s">
        <v>162</v>
      </c>
      <c r="E125" s="210" t="s">
        <v>19</v>
      </c>
      <c r="F125" s="211" t="s">
        <v>201</v>
      </c>
      <c r="G125" s="209"/>
      <c r="H125" s="212">
        <v>21.669</v>
      </c>
      <c r="I125" s="213"/>
      <c r="J125" s="209"/>
      <c r="K125" s="209"/>
      <c r="L125" s="214"/>
      <c r="M125" s="215"/>
      <c r="N125" s="216"/>
      <c r="O125" s="216"/>
      <c r="P125" s="216"/>
      <c r="Q125" s="216"/>
      <c r="R125" s="216"/>
      <c r="S125" s="216"/>
      <c r="T125" s="217"/>
      <c r="AT125" s="218" t="s">
        <v>162</v>
      </c>
      <c r="AU125" s="218" t="s">
        <v>86</v>
      </c>
      <c r="AV125" s="13" t="s">
        <v>86</v>
      </c>
      <c r="AW125" s="13" t="s">
        <v>37</v>
      </c>
      <c r="AX125" s="13" t="s">
        <v>84</v>
      </c>
      <c r="AY125" s="218" t="s">
        <v>143</v>
      </c>
    </row>
    <row r="126" spans="1:65" s="2" customFormat="1" ht="16.5" customHeight="1">
      <c r="A126" s="36"/>
      <c r="B126" s="37"/>
      <c r="C126" s="190" t="s">
        <v>208</v>
      </c>
      <c r="D126" s="190" t="s">
        <v>145</v>
      </c>
      <c r="E126" s="191" t="s">
        <v>203</v>
      </c>
      <c r="F126" s="192" t="s">
        <v>204</v>
      </c>
      <c r="G126" s="193" t="s">
        <v>92</v>
      </c>
      <c r="H126" s="194">
        <v>6.5010000000000003</v>
      </c>
      <c r="I126" s="195"/>
      <c r="J126" s="196">
        <f>ROUND(I126*H126,2)</f>
        <v>0</v>
      </c>
      <c r="K126" s="192" t="s">
        <v>157</v>
      </c>
      <c r="L126" s="41"/>
      <c r="M126" s="197" t="s">
        <v>19</v>
      </c>
      <c r="N126" s="198" t="s">
        <v>47</v>
      </c>
      <c r="O126" s="66"/>
      <c r="P126" s="199">
        <f>O126*H126</f>
        <v>0</v>
      </c>
      <c r="Q126" s="199">
        <v>0</v>
      </c>
      <c r="R126" s="199">
        <f>Q126*H126</f>
        <v>0</v>
      </c>
      <c r="S126" s="199">
        <v>0</v>
      </c>
      <c r="T126" s="200">
        <f>S126*H126</f>
        <v>0</v>
      </c>
      <c r="U126" s="36"/>
      <c r="V126" s="36"/>
      <c r="W126" s="36"/>
      <c r="X126" s="36"/>
      <c r="Y126" s="36"/>
      <c r="Z126" s="36"/>
      <c r="AA126" s="36"/>
      <c r="AB126" s="36"/>
      <c r="AC126" s="36"/>
      <c r="AD126" s="36"/>
      <c r="AE126" s="36"/>
      <c r="AR126" s="201" t="s">
        <v>149</v>
      </c>
      <c r="AT126" s="201" t="s">
        <v>145</v>
      </c>
      <c r="AU126" s="201" t="s">
        <v>86</v>
      </c>
      <c r="AY126" s="19" t="s">
        <v>143</v>
      </c>
      <c r="BE126" s="202">
        <f>IF(N126="základní",J126,0)</f>
        <v>0</v>
      </c>
      <c r="BF126" s="202">
        <f>IF(N126="snížená",J126,0)</f>
        <v>0</v>
      </c>
      <c r="BG126" s="202">
        <f>IF(N126="zákl. přenesená",J126,0)</f>
        <v>0</v>
      </c>
      <c r="BH126" s="202">
        <f>IF(N126="sníž. přenesená",J126,0)</f>
        <v>0</v>
      </c>
      <c r="BI126" s="202">
        <f>IF(N126="nulová",J126,0)</f>
        <v>0</v>
      </c>
      <c r="BJ126" s="19" t="s">
        <v>84</v>
      </c>
      <c r="BK126" s="202">
        <f>ROUND(I126*H126,2)</f>
        <v>0</v>
      </c>
      <c r="BL126" s="19" t="s">
        <v>149</v>
      </c>
      <c r="BM126" s="201" t="s">
        <v>719</v>
      </c>
    </row>
    <row r="127" spans="1:65" s="2" customFormat="1" ht="19.5">
      <c r="A127" s="36"/>
      <c r="B127" s="37"/>
      <c r="C127" s="38"/>
      <c r="D127" s="203" t="s">
        <v>151</v>
      </c>
      <c r="E127" s="38"/>
      <c r="F127" s="204" t="s">
        <v>206</v>
      </c>
      <c r="G127" s="38"/>
      <c r="H127" s="38"/>
      <c r="I127" s="111"/>
      <c r="J127" s="38"/>
      <c r="K127" s="38"/>
      <c r="L127" s="41"/>
      <c r="M127" s="205"/>
      <c r="N127" s="206"/>
      <c r="O127" s="66"/>
      <c r="P127" s="66"/>
      <c r="Q127" s="66"/>
      <c r="R127" s="66"/>
      <c r="S127" s="66"/>
      <c r="T127" s="67"/>
      <c r="U127" s="36"/>
      <c r="V127" s="36"/>
      <c r="W127" s="36"/>
      <c r="X127" s="36"/>
      <c r="Y127" s="36"/>
      <c r="Z127" s="36"/>
      <c r="AA127" s="36"/>
      <c r="AB127" s="36"/>
      <c r="AC127" s="36"/>
      <c r="AD127" s="36"/>
      <c r="AE127" s="36"/>
      <c r="AT127" s="19" t="s">
        <v>151</v>
      </c>
      <c r="AU127" s="19" t="s">
        <v>86</v>
      </c>
    </row>
    <row r="128" spans="1:65" s="2" customFormat="1" ht="146.25">
      <c r="A128" s="36"/>
      <c r="B128" s="37"/>
      <c r="C128" s="38"/>
      <c r="D128" s="203" t="s">
        <v>160</v>
      </c>
      <c r="E128" s="38"/>
      <c r="F128" s="207" t="s">
        <v>177</v>
      </c>
      <c r="G128" s="38"/>
      <c r="H128" s="38"/>
      <c r="I128" s="111"/>
      <c r="J128" s="38"/>
      <c r="K128" s="38"/>
      <c r="L128" s="41"/>
      <c r="M128" s="205"/>
      <c r="N128" s="206"/>
      <c r="O128" s="66"/>
      <c r="P128" s="66"/>
      <c r="Q128" s="66"/>
      <c r="R128" s="66"/>
      <c r="S128" s="66"/>
      <c r="T128" s="67"/>
      <c r="U128" s="36"/>
      <c r="V128" s="36"/>
      <c r="W128" s="36"/>
      <c r="X128" s="36"/>
      <c r="Y128" s="36"/>
      <c r="Z128" s="36"/>
      <c r="AA128" s="36"/>
      <c r="AB128" s="36"/>
      <c r="AC128" s="36"/>
      <c r="AD128" s="36"/>
      <c r="AE128" s="36"/>
      <c r="AT128" s="19" t="s">
        <v>160</v>
      </c>
      <c r="AU128" s="19" t="s">
        <v>86</v>
      </c>
    </row>
    <row r="129" spans="1:65" s="13" customFormat="1">
      <c r="B129" s="208"/>
      <c r="C129" s="209"/>
      <c r="D129" s="203" t="s">
        <v>162</v>
      </c>
      <c r="E129" s="210" t="s">
        <v>19</v>
      </c>
      <c r="F129" s="211" t="s">
        <v>207</v>
      </c>
      <c r="G129" s="209"/>
      <c r="H129" s="212">
        <v>6.5010000000000003</v>
      </c>
      <c r="I129" s="213"/>
      <c r="J129" s="209"/>
      <c r="K129" s="209"/>
      <c r="L129" s="214"/>
      <c r="M129" s="215"/>
      <c r="N129" s="216"/>
      <c r="O129" s="216"/>
      <c r="P129" s="216"/>
      <c r="Q129" s="216"/>
      <c r="R129" s="216"/>
      <c r="S129" s="216"/>
      <c r="T129" s="217"/>
      <c r="AT129" s="218" t="s">
        <v>162</v>
      </c>
      <c r="AU129" s="218" t="s">
        <v>86</v>
      </c>
      <c r="AV129" s="13" t="s">
        <v>86</v>
      </c>
      <c r="AW129" s="13" t="s">
        <v>37</v>
      </c>
      <c r="AX129" s="13" t="s">
        <v>84</v>
      </c>
      <c r="AY129" s="218" t="s">
        <v>143</v>
      </c>
    </row>
    <row r="130" spans="1:65" s="2" customFormat="1" ht="16.5" customHeight="1">
      <c r="A130" s="36"/>
      <c r="B130" s="37"/>
      <c r="C130" s="190" t="s">
        <v>214</v>
      </c>
      <c r="D130" s="190" t="s">
        <v>145</v>
      </c>
      <c r="E130" s="191" t="s">
        <v>720</v>
      </c>
      <c r="F130" s="192" t="s">
        <v>721</v>
      </c>
      <c r="G130" s="193" t="s">
        <v>92</v>
      </c>
      <c r="H130" s="194">
        <v>3.7629999999999999</v>
      </c>
      <c r="I130" s="195"/>
      <c r="J130" s="196">
        <f>ROUND(I130*H130,2)</f>
        <v>0</v>
      </c>
      <c r="K130" s="192" t="s">
        <v>157</v>
      </c>
      <c r="L130" s="41"/>
      <c r="M130" s="197" t="s">
        <v>19</v>
      </c>
      <c r="N130" s="198" t="s">
        <v>47</v>
      </c>
      <c r="O130" s="66"/>
      <c r="P130" s="199">
        <f>O130*H130</f>
        <v>0</v>
      </c>
      <c r="Q130" s="199">
        <v>0</v>
      </c>
      <c r="R130" s="199">
        <f>Q130*H130</f>
        <v>0</v>
      </c>
      <c r="S130" s="199">
        <v>0</v>
      </c>
      <c r="T130" s="200">
        <f>S130*H130</f>
        <v>0</v>
      </c>
      <c r="U130" s="36"/>
      <c r="V130" s="36"/>
      <c r="W130" s="36"/>
      <c r="X130" s="36"/>
      <c r="Y130" s="36"/>
      <c r="Z130" s="36"/>
      <c r="AA130" s="36"/>
      <c r="AB130" s="36"/>
      <c r="AC130" s="36"/>
      <c r="AD130" s="36"/>
      <c r="AE130" s="36"/>
      <c r="AR130" s="201" t="s">
        <v>149</v>
      </c>
      <c r="AT130" s="201" t="s">
        <v>145</v>
      </c>
      <c r="AU130" s="201" t="s">
        <v>86</v>
      </c>
      <c r="AY130" s="19" t="s">
        <v>143</v>
      </c>
      <c r="BE130" s="202">
        <f>IF(N130="základní",J130,0)</f>
        <v>0</v>
      </c>
      <c r="BF130" s="202">
        <f>IF(N130="snížená",J130,0)</f>
        <v>0</v>
      </c>
      <c r="BG130" s="202">
        <f>IF(N130="zákl. přenesená",J130,0)</f>
        <v>0</v>
      </c>
      <c r="BH130" s="202">
        <f>IF(N130="sníž. přenesená",J130,0)</f>
        <v>0</v>
      </c>
      <c r="BI130" s="202">
        <f>IF(N130="nulová",J130,0)</f>
        <v>0</v>
      </c>
      <c r="BJ130" s="19" t="s">
        <v>84</v>
      </c>
      <c r="BK130" s="202">
        <f>ROUND(I130*H130,2)</f>
        <v>0</v>
      </c>
      <c r="BL130" s="19" t="s">
        <v>149</v>
      </c>
      <c r="BM130" s="201" t="s">
        <v>722</v>
      </c>
    </row>
    <row r="131" spans="1:65" s="2" customFormat="1">
      <c r="A131" s="36"/>
      <c r="B131" s="37"/>
      <c r="C131" s="38"/>
      <c r="D131" s="203" t="s">
        <v>151</v>
      </c>
      <c r="E131" s="38"/>
      <c r="F131" s="204" t="s">
        <v>723</v>
      </c>
      <c r="G131" s="38"/>
      <c r="H131" s="38"/>
      <c r="I131" s="111"/>
      <c r="J131" s="38"/>
      <c r="K131" s="38"/>
      <c r="L131" s="41"/>
      <c r="M131" s="205"/>
      <c r="N131" s="206"/>
      <c r="O131" s="66"/>
      <c r="P131" s="66"/>
      <c r="Q131" s="66"/>
      <c r="R131" s="66"/>
      <c r="S131" s="66"/>
      <c r="T131" s="67"/>
      <c r="U131" s="36"/>
      <c r="V131" s="36"/>
      <c r="W131" s="36"/>
      <c r="X131" s="36"/>
      <c r="Y131" s="36"/>
      <c r="Z131" s="36"/>
      <c r="AA131" s="36"/>
      <c r="AB131" s="36"/>
      <c r="AC131" s="36"/>
      <c r="AD131" s="36"/>
      <c r="AE131" s="36"/>
      <c r="AT131" s="19" t="s">
        <v>151</v>
      </c>
      <c r="AU131" s="19" t="s">
        <v>86</v>
      </c>
    </row>
    <row r="132" spans="1:65" s="2" customFormat="1" ht="97.5">
      <c r="A132" s="36"/>
      <c r="B132" s="37"/>
      <c r="C132" s="38"/>
      <c r="D132" s="203" t="s">
        <v>160</v>
      </c>
      <c r="E132" s="38"/>
      <c r="F132" s="207" t="s">
        <v>699</v>
      </c>
      <c r="G132" s="38"/>
      <c r="H132" s="38"/>
      <c r="I132" s="111"/>
      <c r="J132" s="38"/>
      <c r="K132" s="38"/>
      <c r="L132" s="41"/>
      <c r="M132" s="205"/>
      <c r="N132" s="206"/>
      <c r="O132" s="66"/>
      <c r="P132" s="66"/>
      <c r="Q132" s="66"/>
      <c r="R132" s="66"/>
      <c r="S132" s="66"/>
      <c r="T132" s="67"/>
      <c r="U132" s="36"/>
      <c r="V132" s="36"/>
      <c r="W132" s="36"/>
      <c r="X132" s="36"/>
      <c r="Y132" s="36"/>
      <c r="Z132" s="36"/>
      <c r="AA132" s="36"/>
      <c r="AB132" s="36"/>
      <c r="AC132" s="36"/>
      <c r="AD132" s="36"/>
      <c r="AE132" s="36"/>
      <c r="AT132" s="19" t="s">
        <v>160</v>
      </c>
      <c r="AU132" s="19" t="s">
        <v>86</v>
      </c>
    </row>
    <row r="133" spans="1:65" s="13" customFormat="1">
      <c r="B133" s="208"/>
      <c r="C133" s="209"/>
      <c r="D133" s="203" t="s">
        <v>162</v>
      </c>
      <c r="E133" s="210" t="s">
        <v>19</v>
      </c>
      <c r="F133" s="211" t="s">
        <v>724</v>
      </c>
      <c r="G133" s="209"/>
      <c r="H133" s="212">
        <v>3.7629999999999999</v>
      </c>
      <c r="I133" s="213"/>
      <c r="J133" s="209"/>
      <c r="K133" s="209"/>
      <c r="L133" s="214"/>
      <c r="M133" s="215"/>
      <c r="N133" s="216"/>
      <c r="O133" s="216"/>
      <c r="P133" s="216"/>
      <c r="Q133" s="216"/>
      <c r="R133" s="216"/>
      <c r="S133" s="216"/>
      <c r="T133" s="217"/>
      <c r="AT133" s="218" t="s">
        <v>162</v>
      </c>
      <c r="AU133" s="218" t="s">
        <v>86</v>
      </c>
      <c r="AV133" s="13" t="s">
        <v>86</v>
      </c>
      <c r="AW133" s="13" t="s">
        <v>37</v>
      </c>
      <c r="AX133" s="13" t="s">
        <v>84</v>
      </c>
      <c r="AY133" s="218" t="s">
        <v>143</v>
      </c>
    </row>
    <row r="134" spans="1:65" s="2" customFormat="1" ht="16.5" customHeight="1">
      <c r="A134" s="36"/>
      <c r="B134" s="37"/>
      <c r="C134" s="190" t="s">
        <v>220</v>
      </c>
      <c r="D134" s="190" t="s">
        <v>145</v>
      </c>
      <c r="E134" s="191" t="s">
        <v>725</v>
      </c>
      <c r="F134" s="192" t="s">
        <v>726</v>
      </c>
      <c r="G134" s="193" t="s">
        <v>92</v>
      </c>
      <c r="H134" s="194">
        <v>1.129</v>
      </c>
      <c r="I134" s="195"/>
      <c r="J134" s="196">
        <f>ROUND(I134*H134,2)</f>
        <v>0</v>
      </c>
      <c r="K134" s="192" t="s">
        <v>157</v>
      </c>
      <c r="L134" s="41"/>
      <c r="M134" s="197" t="s">
        <v>19</v>
      </c>
      <c r="N134" s="198" t="s">
        <v>47</v>
      </c>
      <c r="O134" s="66"/>
      <c r="P134" s="199">
        <f>O134*H134</f>
        <v>0</v>
      </c>
      <c r="Q134" s="199">
        <v>0</v>
      </c>
      <c r="R134" s="199">
        <f>Q134*H134</f>
        <v>0</v>
      </c>
      <c r="S134" s="199">
        <v>0</v>
      </c>
      <c r="T134" s="200">
        <f>S134*H134</f>
        <v>0</v>
      </c>
      <c r="U134" s="36"/>
      <c r="V134" s="36"/>
      <c r="W134" s="36"/>
      <c r="X134" s="36"/>
      <c r="Y134" s="36"/>
      <c r="Z134" s="36"/>
      <c r="AA134" s="36"/>
      <c r="AB134" s="36"/>
      <c r="AC134" s="36"/>
      <c r="AD134" s="36"/>
      <c r="AE134" s="36"/>
      <c r="AR134" s="201" t="s">
        <v>149</v>
      </c>
      <c r="AT134" s="201" t="s">
        <v>145</v>
      </c>
      <c r="AU134" s="201" t="s">
        <v>86</v>
      </c>
      <c r="AY134" s="19" t="s">
        <v>143</v>
      </c>
      <c r="BE134" s="202">
        <f>IF(N134="základní",J134,0)</f>
        <v>0</v>
      </c>
      <c r="BF134" s="202">
        <f>IF(N134="snížená",J134,0)</f>
        <v>0</v>
      </c>
      <c r="BG134" s="202">
        <f>IF(N134="zákl. přenesená",J134,0)</f>
        <v>0</v>
      </c>
      <c r="BH134" s="202">
        <f>IF(N134="sníž. přenesená",J134,0)</f>
        <v>0</v>
      </c>
      <c r="BI134" s="202">
        <f>IF(N134="nulová",J134,0)</f>
        <v>0</v>
      </c>
      <c r="BJ134" s="19" t="s">
        <v>84</v>
      </c>
      <c r="BK134" s="202">
        <f>ROUND(I134*H134,2)</f>
        <v>0</v>
      </c>
      <c r="BL134" s="19" t="s">
        <v>149</v>
      </c>
      <c r="BM134" s="201" t="s">
        <v>727</v>
      </c>
    </row>
    <row r="135" spans="1:65" s="2" customFormat="1" ht="19.5">
      <c r="A135" s="36"/>
      <c r="B135" s="37"/>
      <c r="C135" s="38"/>
      <c r="D135" s="203" t="s">
        <v>151</v>
      </c>
      <c r="E135" s="38"/>
      <c r="F135" s="204" t="s">
        <v>728</v>
      </c>
      <c r="G135" s="38"/>
      <c r="H135" s="38"/>
      <c r="I135" s="111"/>
      <c r="J135" s="38"/>
      <c r="K135" s="38"/>
      <c r="L135" s="41"/>
      <c r="M135" s="205"/>
      <c r="N135" s="206"/>
      <c r="O135" s="66"/>
      <c r="P135" s="66"/>
      <c r="Q135" s="66"/>
      <c r="R135" s="66"/>
      <c r="S135" s="66"/>
      <c r="T135" s="67"/>
      <c r="U135" s="36"/>
      <c r="V135" s="36"/>
      <c r="W135" s="36"/>
      <c r="X135" s="36"/>
      <c r="Y135" s="36"/>
      <c r="Z135" s="36"/>
      <c r="AA135" s="36"/>
      <c r="AB135" s="36"/>
      <c r="AC135" s="36"/>
      <c r="AD135" s="36"/>
      <c r="AE135" s="36"/>
      <c r="AT135" s="19" t="s">
        <v>151</v>
      </c>
      <c r="AU135" s="19" t="s">
        <v>86</v>
      </c>
    </row>
    <row r="136" spans="1:65" s="2" customFormat="1" ht="97.5">
      <c r="A136" s="36"/>
      <c r="B136" s="37"/>
      <c r="C136" s="38"/>
      <c r="D136" s="203" t="s">
        <v>160</v>
      </c>
      <c r="E136" s="38"/>
      <c r="F136" s="207" t="s">
        <v>699</v>
      </c>
      <c r="G136" s="38"/>
      <c r="H136" s="38"/>
      <c r="I136" s="111"/>
      <c r="J136" s="38"/>
      <c r="K136" s="38"/>
      <c r="L136" s="41"/>
      <c r="M136" s="205"/>
      <c r="N136" s="206"/>
      <c r="O136" s="66"/>
      <c r="P136" s="66"/>
      <c r="Q136" s="66"/>
      <c r="R136" s="66"/>
      <c r="S136" s="66"/>
      <c r="T136" s="67"/>
      <c r="U136" s="36"/>
      <c r="V136" s="36"/>
      <c r="W136" s="36"/>
      <c r="X136" s="36"/>
      <c r="Y136" s="36"/>
      <c r="Z136" s="36"/>
      <c r="AA136" s="36"/>
      <c r="AB136" s="36"/>
      <c r="AC136" s="36"/>
      <c r="AD136" s="36"/>
      <c r="AE136" s="36"/>
      <c r="AT136" s="19" t="s">
        <v>160</v>
      </c>
      <c r="AU136" s="19" t="s">
        <v>86</v>
      </c>
    </row>
    <row r="137" spans="1:65" s="13" customFormat="1">
      <c r="B137" s="208"/>
      <c r="C137" s="209"/>
      <c r="D137" s="203" t="s">
        <v>162</v>
      </c>
      <c r="E137" s="210" t="s">
        <v>19</v>
      </c>
      <c r="F137" s="211" t="s">
        <v>729</v>
      </c>
      <c r="G137" s="209"/>
      <c r="H137" s="212">
        <v>1.129</v>
      </c>
      <c r="I137" s="213"/>
      <c r="J137" s="209"/>
      <c r="K137" s="209"/>
      <c r="L137" s="214"/>
      <c r="M137" s="215"/>
      <c r="N137" s="216"/>
      <c r="O137" s="216"/>
      <c r="P137" s="216"/>
      <c r="Q137" s="216"/>
      <c r="R137" s="216"/>
      <c r="S137" s="216"/>
      <c r="T137" s="217"/>
      <c r="AT137" s="218" t="s">
        <v>162</v>
      </c>
      <c r="AU137" s="218" t="s">
        <v>86</v>
      </c>
      <c r="AV137" s="13" t="s">
        <v>86</v>
      </c>
      <c r="AW137" s="13" t="s">
        <v>37</v>
      </c>
      <c r="AX137" s="13" t="s">
        <v>84</v>
      </c>
      <c r="AY137" s="218" t="s">
        <v>143</v>
      </c>
    </row>
    <row r="138" spans="1:65" s="2" customFormat="1" ht="16.5" customHeight="1">
      <c r="A138" s="36"/>
      <c r="B138" s="37"/>
      <c r="C138" s="190" t="s">
        <v>241</v>
      </c>
      <c r="D138" s="190" t="s">
        <v>145</v>
      </c>
      <c r="E138" s="191" t="s">
        <v>730</v>
      </c>
      <c r="F138" s="192" t="s">
        <v>731</v>
      </c>
      <c r="G138" s="193" t="s">
        <v>92</v>
      </c>
      <c r="H138" s="194">
        <v>21.669</v>
      </c>
      <c r="I138" s="195"/>
      <c r="J138" s="196">
        <f>ROUND(I138*H138,2)</f>
        <v>0</v>
      </c>
      <c r="K138" s="192" t="s">
        <v>157</v>
      </c>
      <c r="L138" s="41"/>
      <c r="M138" s="197" t="s">
        <v>19</v>
      </c>
      <c r="N138" s="198" t="s">
        <v>47</v>
      </c>
      <c r="O138" s="66"/>
      <c r="P138" s="199">
        <f>O138*H138</f>
        <v>0</v>
      </c>
      <c r="Q138" s="199">
        <v>0</v>
      </c>
      <c r="R138" s="199">
        <f>Q138*H138</f>
        <v>0</v>
      </c>
      <c r="S138" s="199">
        <v>0</v>
      </c>
      <c r="T138" s="200">
        <f>S138*H138</f>
        <v>0</v>
      </c>
      <c r="U138" s="36"/>
      <c r="V138" s="36"/>
      <c r="W138" s="36"/>
      <c r="X138" s="36"/>
      <c r="Y138" s="36"/>
      <c r="Z138" s="36"/>
      <c r="AA138" s="36"/>
      <c r="AB138" s="36"/>
      <c r="AC138" s="36"/>
      <c r="AD138" s="36"/>
      <c r="AE138" s="36"/>
      <c r="AR138" s="201" t="s">
        <v>149</v>
      </c>
      <c r="AT138" s="201" t="s">
        <v>145</v>
      </c>
      <c r="AU138" s="201" t="s">
        <v>86</v>
      </c>
      <c r="AY138" s="19" t="s">
        <v>143</v>
      </c>
      <c r="BE138" s="202">
        <f>IF(N138="základní",J138,0)</f>
        <v>0</v>
      </c>
      <c r="BF138" s="202">
        <f>IF(N138="snížená",J138,0)</f>
        <v>0</v>
      </c>
      <c r="BG138" s="202">
        <f>IF(N138="zákl. přenesená",J138,0)</f>
        <v>0</v>
      </c>
      <c r="BH138" s="202">
        <f>IF(N138="sníž. přenesená",J138,0)</f>
        <v>0</v>
      </c>
      <c r="BI138" s="202">
        <f>IF(N138="nulová",J138,0)</f>
        <v>0</v>
      </c>
      <c r="BJ138" s="19" t="s">
        <v>84</v>
      </c>
      <c r="BK138" s="202">
        <f>ROUND(I138*H138,2)</f>
        <v>0</v>
      </c>
      <c r="BL138" s="19" t="s">
        <v>149</v>
      </c>
      <c r="BM138" s="201" t="s">
        <v>732</v>
      </c>
    </row>
    <row r="139" spans="1:65" s="2" customFormat="1" ht="19.5">
      <c r="A139" s="36"/>
      <c r="B139" s="37"/>
      <c r="C139" s="38"/>
      <c r="D139" s="203" t="s">
        <v>151</v>
      </c>
      <c r="E139" s="38"/>
      <c r="F139" s="204" t="s">
        <v>733</v>
      </c>
      <c r="G139" s="38"/>
      <c r="H139" s="38"/>
      <c r="I139" s="111"/>
      <c r="J139" s="38"/>
      <c r="K139" s="38"/>
      <c r="L139" s="41"/>
      <c r="M139" s="205"/>
      <c r="N139" s="206"/>
      <c r="O139" s="66"/>
      <c r="P139" s="66"/>
      <c r="Q139" s="66"/>
      <c r="R139" s="66"/>
      <c r="S139" s="66"/>
      <c r="T139" s="67"/>
      <c r="U139" s="36"/>
      <c r="V139" s="36"/>
      <c r="W139" s="36"/>
      <c r="X139" s="36"/>
      <c r="Y139" s="36"/>
      <c r="Z139" s="36"/>
      <c r="AA139" s="36"/>
      <c r="AB139" s="36"/>
      <c r="AC139" s="36"/>
      <c r="AD139" s="36"/>
      <c r="AE139" s="36"/>
      <c r="AT139" s="19" t="s">
        <v>151</v>
      </c>
      <c r="AU139" s="19" t="s">
        <v>86</v>
      </c>
    </row>
    <row r="140" spans="1:65" s="2" customFormat="1" ht="146.25">
      <c r="A140" s="36"/>
      <c r="B140" s="37"/>
      <c r="C140" s="38"/>
      <c r="D140" s="203" t="s">
        <v>160</v>
      </c>
      <c r="E140" s="38"/>
      <c r="F140" s="207" t="s">
        <v>177</v>
      </c>
      <c r="G140" s="38"/>
      <c r="H140" s="38"/>
      <c r="I140" s="111"/>
      <c r="J140" s="38"/>
      <c r="K140" s="38"/>
      <c r="L140" s="41"/>
      <c r="M140" s="205"/>
      <c r="N140" s="206"/>
      <c r="O140" s="66"/>
      <c r="P140" s="66"/>
      <c r="Q140" s="66"/>
      <c r="R140" s="66"/>
      <c r="S140" s="66"/>
      <c r="T140" s="67"/>
      <c r="U140" s="36"/>
      <c r="V140" s="36"/>
      <c r="W140" s="36"/>
      <c r="X140" s="36"/>
      <c r="Y140" s="36"/>
      <c r="Z140" s="36"/>
      <c r="AA140" s="36"/>
      <c r="AB140" s="36"/>
      <c r="AC140" s="36"/>
      <c r="AD140" s="36"/>
      <c r="AE140" s="36"/>
      <c r="AT140" s="19" t="s">
        <v>160</v>
      </c>
      <c r="AU140" s="19" t="s">
        <v>86</v>
      </c>
    </row>
    <row r="141" spans="1:65" s="13" customFormat="1">
      <c r="B141" s="208"/>
      <c r="C141" s="209"/>
      <c r="D141" s="203" t="s">
        <v>162</v>
      </c>
      <c r="E141" s="210" t="s">
        <v>19</v>
      </c>
      <c r="F141" s="211" t="s">
        <v>213</v>
      </c>
      <c r="G141" s="209"/>
      <c r="H141" s="212">
        <v>21.669</v>
      </c>
      <c r="I141" s="213"/>
      <c r="J141" s="209"/>
      <c r="K141" s="209"/>
      <c r="L141" s="214"/>
      <c r="M141" s="215"/>
      <c r="N141" s="216"/>
      <c r="O141" s="216"/>
      <c r="P141" s="216"/>
      <c r="Q141" s="216"/>
      <c r="R141" s="216"/>
      <c r="S141" s="216"/>
      <c r="T141" s="217"/>
      <c r="AT141" s="218" t="s">
        <v>162</v>
      </c>
      <c r="AU141" s="218" t="s">
        <v>86</v>
      </c>
      <c r="AV141" s="13" t="s">
        <v>86</v>
      </c>
      <c r="AW141" s="13" t="s">
        <v>37</v>
      </c>
      <c r="AX141" s="13" t="s">
        <v>84</v>
      </c>
      <c r="AY141" s="218" t="s">
        <v>143</v>
      </c>
    </row>
    <row r="142" spans="1:65" s="2" customFormat="1" ht="16.5" customHeight="1">
      <c r="A142" s="36"/>
      <c r="B142" s="37"/>
      <c r="C142" s="190" t="s">
        <v>246</v>
      </c>
      <c r="D142" s="190" t="s">
        <v>145</v>
      </c>
      <c r="E142" s="191" t="s">
        <v>215</v>
      </c>
      <c r="F142" s="192" t="s">
        <v>216</v>
      </c>
      <c r="G142" s="193" t="s">
        <v>92</v>
      </c>
      <c r="H142" s="194">
        <v>6.5010000000000003</v>
      </c>
      <c r="I142" s="195"/>
      <c r="J142" s="196">
        <f>ROUND(I142*H142,2)</f>
        <v>0</v>
      </c>
      <c r="K142" s="192" t="s">
        <v>157</v>
      </c>
      <c r="L142" s="41"/>
      <c r="M142" s="197" t="s">
        <v>19</v>
      </c>
      <c r="N142" s="198" t="s">
        <v>47</v>
      </c>
      <c r="O142" s="66"/>
      <c r="P142" s="199">
        <f>O142*H142</f>
        <v>0</v>
      </c>
      <c r="Q142" s="199">
        <v>0</v>
      </c>
      <c r="R142" s="199">
        <f>Q142*H142</f>
        <v>0</v>
      </c>
      <c r="S142" s="199">
        <v>0</v>
      </c>
      <c r="T142" s="200">
        <f>S142*H142</f>
        <v>0</v>
      </c>
      <c r="U142" s="36"/>
      <c r="V142" s="36"/>
      <c r="W142" s="36"/>
      <c r="X142" s="36"/>
      <c r="Y142" s="36"/>
      <c r="Z142" s="36"/>
      <c r="AA142" s="36"/>
      <c r="AB142" s="36"/>
      <c r="AC142" s="36"/>
      <c r="AD142" s="36"/>
      <c r="AE142" s="36"/>
      <c r="AR142" s="201" t="s">
        <v>149</v>
      </c>
      <c r="AT142" s="201" t="s">
        <v>145</v>
      </c>
      <c r="AU142" s="201" t="s">
        <v>86</v>
      </c>
      <c r="AY142" s="19" t="s">
        <v>143</v>
      </c>
      <c r="BE142" s="202">
        <f>IF(N142="základní",J142,0)</f>
        <v>0</v>
      </c>
      <c r="BF142" s="202">
        <f>IF(N142="snížená",J142,0)</f>
        <v>0</v>
      </c>
      <c r="BG142" s="202">
        <f>IF(N142="zákl. přenesená",J142,0)</f>
        <v>0</v>
      </c>
      <c r="BH142" s="202">
        <f>IF(N142="sníž. přenesená",J142,0)</f>
        <v>0</v>
      </c>
      <c r="BI142" s="202">
        <f>IF(N142="nulová",J142,0)</f>
        <v>0</v>
      </c>
      <c r="BJ142" s="19" t="s">
        <v>84</v>
      </c>
      <c r="BK142" s="202">
        <f>ROUND(I142*H142,2)</f>
        <v>0</v>
      </c>
      <c r="BL142" s="19" t="s">
        <v>149</v>
      </c>
      <c r="BM142" s="201" t="s">
        <v>734</v>
      </c>
    </row>
    <row r="143" spans="1:65" s="2" customFormat="1" ht="19.5">
      <c r="A143" s="36"/>
      <c r="B143" s="37"/>
      <c r="C143" s="38"/>
      <c r="D143" s="203" t="s">
        <v>151</v>
      </c>
      <c r="E143" s="38"/>
      <c r="F143" s="204" t="s">
        <v>218</v>
      </c>
      <c r="G143" s="38"/>
      <c r="H143" s="38"/>
      <c r="I143" s="111"/>
      <c r="J143" s="38"/>
      <c r="K143" s="38"/>
      <c r="L143" s="41"/>
      <c r="M143" s="205"/>
      <c r="N143" s="206"/>
      <c r="O143" s="66"/>
      <c r="P143" s="66"/>
      <c r="Q143" s="66"/>
      <c r="R143" s="66"/>
      <c r="S143" s="66"/>
      <c r="T143" s="67"/>
      <c r="U143" s="36"/>
      <c r="V143" s="36"/>
      <c r="W143" s="36"/>
      <c r="X143" s="36"/>
      <c r="Y143" s="36"/>
      <c r="Z143" s="36"/>
      <c r="AA143" s="36"/>
      <c r="AB143" s="36"/>
      <c r="AC143" s="36"/>
      <c r="AD143" s="36"/>
      <c r="AE143" s="36"/>
      <c r="AT143" s="19" t="s">
        <v>151</v>
      </c>
      <c r="AU143" s="19" t="s">
        <v>86</v>
      </c>
    </row>
    <row r="144" spans="1:65" s="2" customFormat="1" ht="146.25">
      <c r="A144" s="36"/>
      <c r="B144" s="37"/>
      <c r="C144" s="38"/>
      <c r="D144" s="203" t="s">
        <v>160</v>
      </c>
      <c r="E144" s="38"/>
      <c r="F144" s="207" t="s">
        <v>177</v>
      </c>
      <c r="G144" s="38"/>
      <c r="H144" s="38"/>
      <c r="I144" s="111"/>
      <c r="J144" s="38"/>
      <c r="K144" s="38"/>
      <c r="L144" s="41"/>
      <c r="M144" s="205"/>
      <c r="N144" s="206"/>
      <c r="O144" s="66"/>
      <c r="P144" s="66"/>
      <c r="Q144" s="66"/>
      <c r="R144" s="66"/>
      <c r="S144" s="66"/>
      <c r="T144" s="67"/>
      <c r="U144" s="36"/>
      <c r="V144" s="36"/>
      <c r="W144" s="36"/>
      <c r="X144" s="36"/>
      <c r="Y144" s="36"/>
      <c r="Z144" s="36"/>
      <c r="AA144" s="36"/>
      <c r="AB144" s="36"/>
      <c r="AC144" s="36"/>
      <c r="AD144" s="36"/>
      <c r="AE144" s="36"/>
      <c r="AT144" s="19" t="s">
        <v>160</v>
      </c>
      <c r="AU144" s="19" t="s">
        <v>86</v>
      </c>
    </row>
    <row r="145" spans="1:65" s="13" customFormat="1">
      <c r="B145" s="208"/>
      <c r="C145" s="209"/>
      <c r="D145" s="203" t="s">
        <v>162</v>
      </c>
      <c r="E145" s="210" t="s">
        <v>19</v>
      </c>
      <c r="F145" s="211" t="s">
        <v>219</v>
      </c>
      <c r="G145" s="209"/>
      <c r="H145" s="212">
        <v>6.5010000000000003</v>
      </c>
      <c r="I145" s="213"/>
      <c r="J145" s="209"/>
      <c r="K145" s="209"/>
      <c r="L145" s="214"/>
      <c r="M145" s="215"/>
      <c r="N145" s="216"/>
      <c r="O145" s="216"/>
      <c r="P145" s="216"/>
      <c r="Q145" s="216"/>
      <c r="R145" s="216"/>
      <c r="S145" s="216"/>
      <c r="T145" s="217"/>
      <c r="AT145" s="218" t="s">
        <v>162</v>
      </c>
      <c r="AU145" s="218" t="s">
        <v>86</v>
      </c>
      <c r="AV145" s="13" t="s">
        <v>86</v>
      </c>
      <c r="AW145" s="13" t="s">
        <v>37</v>
      </c>
      <c r="AX145" s="13" t="s">
        <v>84</v>
      </c>
      <c r="AY145" s="218" t="s">
        <v>143</v>
      </c>
    </row>
    <row r="146" spans="1:65" s="2" customFormat="1" ht="24" customHeight="1">
      <c r="A146" s="36"/>
      <c r="B146" s="37"/>
      <c r="C146" s="190" t="s">
        <v>252</v>
      </c>
      <c r="D146" s="190" t="s">
        <v>145</v>
      </c>
      <c r="E146" s="191" t="s">
        <v>735</v>
      </c>
      <c r="F146" s="192" t="s">
        <v>736</v>
      </c>
      <c r="G146" s="193" t="s">
        <v>110</v>
      </c>
      <c r="H146" s="194">
        <v>9.1</v>
      </c>
      <c r="I146" s="195"/>
      <c r="J146" s="196">
        <f>ROUND(I146*H146,2)</f>
        <v>0</v>
      </c>
      <c r="K146" s="192" t="s">
        <v>157</v>
      </c>
      <c r="L146" s="41"/>
      <c r="M146" s="197" t="s">
        <v>19</v>
      </c>
      <c r="N146" s="198" t="s">
        <v>47</v>
      </c>
      <c r="O146" s="66"/>
      <c r="P146" s="199">
        <f>O146*H146</f>
        <v>0</v>
      </c>
      <c r="Q146" s="199">
        <v>4.4000000000000003E-3</v>
      </c>
      <c r="R146" s="199">
        <f>Q146*H146</f>
        <v>4.0039999999999999E-2</v>
      </c>
      <c r="S146" s="199">
        <v>0</v>
      </c>
      <c r="T146" s="200">
        <f>S146*H146</f>
        <v>0</v>
      </c>
      <c r="U146" s="36"/>
      <c r="V146" s="36"/>
      <c r="W146" s="36"/>
      <c r="X146" s="36"/>
      <c r="Y146" s="36"/>
      <c r="Z146" s="36"/>
      <c r="AA146" s="36"/>
      <c r="AB146" s="36"/>
      <c r="AC146" s="36"/>
      <c r="AD146" s="36"/>
      <c r="AE146" s="36"/>
      <c r="AR146" s="201" t="s">
        <v>149</v>
      </c>
      <c r="AT146" s="201" t="s">
        <v>145</v>
      </c>
      <c r="AU146" s="201" t="s">
        <v>86</v>
      </c>
      <c r="AY146" s="19" t="s">
        <v>143</v>
      </c>
      <c r="BE146" s="202">
        <f>IF(N146="základní",J146,0)</f>
        <v>0</v>
      </c>
      <c r="BF146" s="202">
        <f>IF(N146="snížená",J146,0)</f>
        <v>0</v>
      </c>
      <c r="BG146" s="202">
        <f>IF(N146="zákl. přenesená",J146,0)</f>
        <v>0</v>
      </c>
      <c r="BH146" s="202">
        <f>IF(N146="sníž. přenesená",J146,0)</f>
        <v>0</v>
      </c>
      <c r="BI146" s="202">
        <f>IF(N146="nulová",J146,0)</f>
        <v>0</v>
      </c>
      <c r="BJ146" s="19" t="s">
        <v>84</v>
      </c>
      <c r="BK146" s="202">
        <f>ROUND(I146*H146,2)</f>
        <v>0</v>
      </c>
      <c r="BL146" s="19" t="s">
        <v>149</v>
      </c>
      <c r="BM146" s="201" t="s">
        <v>737</v>
      </c>
    </row>
    <row r="147" spans="1:65" s="2" customFormat="1" ht="19.5">
      <c r="A147" s="36"/>
      <c r="B147" s="37"/>
      <c r="C147" s="38"/>
      <c r="D147" s="203" t="s">
        <v>151</v>
      </c>
      <c r="E147" s="38"/>
      <c r="F147" s="204" t="s">
        <v>738</v>
      </c>
      <c r="G147" s="38"/>
      <c r="H147" s="38"/>
      <c r="I147" s="111"/>
      <c r="J147" s="38"/>
      <c r="K147" s="38"/>
      <c r="L147" s="41"/>
      <c r="M147" s="205"/>
      <c r="N147" s="206"/>
      <c r="O147" s="66"/>
      <c r="P147" s="66"/>
      <c r="Q147" s="66"/>
      <c r="R147" s="66"/>
      <c r="S147" s="66"/>
      <c r="T147" s="67"/>
      <c r="U147" s="36"/>
      <c r="V147" s="36"/>
      <c r="W147" s="36"/>
      <c r="X147" s="36"/>
      <c r="Y147" s="36"/>
      <c r="Z147" s="36"/>
      <c r="AA147" s="36"/>
      <c r="AB147" s="36"/>
      <c r="AC147" s="36"/>
      <c r="AD147" s="36"/>
      <c r="AE147" s="36"/>
      <c r="AT147" s="19" t="s">
        <v>151</v>
      </c>
      <c r="AU147" s="19" t="s">
        <v>86</v>
      </c>
    </row>
    <row r="148" spans="1:65" s="2" customFormat="1" ht="146.25">
      <c r="A148" s="36"/>
      <c r="B148" s="37"/>
      <c r="C148" s="38"/>
      <c r="D148" s="203" t="s">
        <v>160</v>
      </c>
      <c r="E148" s="38"/>
      <c r="F148" s="207" t="s">
        <v>739</v>
      </c>
      <c r="G148" s="38"/>
      <c r="H148" s="38"/>
      <c r="I148" s="111"/>
      <c r="J148" s="38"/>
      <c r="K148" s="38"/>
      <c r="L148" s="41"/>
      <c r="M148" s="205"/>
      <c r="N148" s="206"/>
      <c r="O148" s="66"/>
      <c r="P148" s="66"/>
      <c r="Q148" s="66"/>
      <c r="R148" s="66"/>
      <c r="S148" s="66"/>
      <c r="T148" s="67"/>
      <c r="U148" s="36"/>
      <c r="V148" s="36"/>
      <c r="W148" s="36"/>
      <c r="X148" s="36"/>
      <c r="Y148" s="36"/>
      <c r="Z148" s="36"/>
      <c r="AA148" s="36"/>
      <c r="AB148" s="36"/>
      <c r="AC148" s="36"/>
      <c r="AD148" s="36"/>
      <c r="AE148" s="36"/>
      <c r="AT148" s="19" t="s">
        <v>160</v>
      </c>
      <c r="AU148" s="19" t="s">
        <v>86</v>
      </c>
    </row>
    <row r="149" spans="1:65" s="13" customFormat="1">
      <c r="B149" s="208"/>
      <c r="C149" s="209"/>
      <c r="D149" s="203" t="s">
        <v>162</v>
      </c>
      <c r="E149" s="210" t="s">
        <v>662</v>
      </c>
      <c r="F149" s="211" t="s">
        <v>740</v>
      </c>
      <c r="G149" s="209"/>
      <c r="H149" s="212">
        <v>9.1</v>
      </c>
      <c r="I149" s="213"/>
      <c r="J149" s="209"/>
      <c r="K149" s="209"/>
      <c r="L149" s="214"/>
      <c r="M149" s="215"/>
      <c r="N149" s="216"/>
      <c r="O149" s="216"/>
      <c r="P149" s="216"/>
      <c r="Q149" s="216"/>
      <c r="R149" s="216"/>
      <c r="S149" s="216"/>
      <c r="T149" s="217"/>
      <c r="AT149" s="218" t="s">
        <v>162</v>
      </c>
      <c r="AU149" s="218" t="s">
        <v>86</v>
      </c>
      <c r="AV149" s="13" t="s">
        <v>86</v>
      </c>
      <c r="AW149" s="13" t="s">
        <v>37</v>
      </c>
      <c r="AX149" s="13" t="s">
        <v>84</v>
      </c>
      <c r="AY149" s="218" t="s">
        <v>143</v>
      </c>
    </row>
    <row r="150" spans="1:65" s="2" customFormat="1" ht="16.5" customHeight="1">
      <c r="A150" s="36"/>
      <c r="B150" s="37"/>
      <c r="C150" s="251" t="s">
        <v>259</v>
      </c>
      <c r="D150" s="251" t="s">
        <v>288</v>
      </c>
      <c r="E150" s="252" t="s">
        <v>741</v>
      </c>
      <c r="F150" s="253" t="s">
        <v>742</v>
      </c>
      <c r="G150" s="254" t="s">
        <v>110</v>
      </c>
      <c r="H150" s="255">
        <v>9.3729999999999993</v>
      </c>
      <c r="I150" s="256"/>
      <c r="J150" s="257">
        <f>ROUND(I150*H150,2)</f>
        <v>0</v>
      </c>
      <c r="K150" s="253" t="s">
        <v>157</v>
      </c>
      <c r="L150" s="258"/>
      <c r="M150" s="259" t="s">
        <v>19</v>
      </c>
      <c r="N150" s="260" t="s">
        <v>47</v>
      </c>
      <c r="O150" s="66"/>
      <c r="P150" s="199">
        <f>O150*H150</f>
        <v>0</v>
      </c>
      <c r="Q150" s="199">
        <v>1.0489999999999999E-2</v>
      </c>
      <c r="R150" s="199">
        <f>Q150*H150</f>
        <v>9.832276999999999E-2</v>
      </c>
      <c r="S150" s="199">
        <v>0</v>
      </c>
      <c r="T150" s="200">
        <f>S150*H150</f>
        <v>0</v>
      </c>
      <c r="U150" s="36"/>
      <c r="V150" s="36"/>
      <c r="W150" s="36"/>
      <c r="X150" s="36"/>
      <c r="Y150" s="36"/>
      <c r="Z150" s="36"/>
      <c r="AA150" s="36"/>
      <c r="AB150" s="36"/>
      <c r="AC150" s="36"/>
      <c r="AD150" s="36"/>
      <c r="AE150" s="36"/>
      <c r="AR150" s="201" t="s">
        <v>220</v>
      </c>
      <c r="AT150" s="201" t="s">
        <v>288</v>
      </c>
      <c r="AU150" s="201" t="s">
        <v>86</v>
      </c>
      <c r="AY150" s="19" t="s">
        <v>143</v>
      </c>
      <c r="BE150" s="202">
        <f>IF(N150="základní",J150,0)</f>
        <v>0</v>
      </c>
      <c r="BF150" s="202">
        <f>IF(N150="snížená",J150,0)</f>
        <v>0</v>
      </c>
      <c r="BG150" s="202">
        <f>IF(N150="zákl. přenesená",J150,0)</f>
        <v>0</v>
      </c>
      <c r="BH150" s="202">
        <f>IF(N150="sníž. přenesená",J150,0)</f>
        <v>0</v>
      </c>
      <c r="BI150" s="202">
        <f>IF(N150="nulová",J150,0)</f>
        <v>0</v>
      </c>
      <c r="BJ150" s="19" t="s">
        <v>84</v>
      </c>
      <c r="BK150" s="202">
        <f>ROUND(I150*H150,2)</f>
        <v>0</v>
      </c>
      <c r="BL150" s="19" t="s">
        <v>149</v>
      </c>
      <c r="BM150" s="201" t="s">
        <v>743</v>
      </c>
    </row>
    <row r="151" spans="1:65" s="2" customFormat="1">
      <c r="A151" s="36"/>
      <c r="B151" s="37"/>
      <c r="C151" s="38"/>
      <c r="D151" s="203" t="s">
        <v>151</v>
      </c>
      <c r="E151" s="38"/>
      <c r="F151" s="204" t="s">
        <v>742</v>
      </c>
      <c r="G151" s="38"/>
      <c r="H151" s="38"/>
      <c r="I151" s="111"/>
      <c r="J151" s="38"/>
      <c r="K151" s="38"/>
      <c r="L151" s="41"/>
      <c r="M151" s="205"/>
      <c r="N151" s="206"/>
      <c r="O151" s="66"/>
      <c r="P151" s="66"/>
      <c r="Q151" s="66"/>
      <c r="R151" s="66"/>
      <c r="S151" s="66"/>
      <c r="T151" s="67"/>
      <c r="U151" s="36"/>
      <c r="V151" s="36"/>
      <c r="W151" s="36"/>
      <c r="X151" s="36"/>
      <c r="Y151" s="36"/>
      <c r="Z151" s="36"/>
      <c r="AA151" s="36"/>
      <c r="AB151" s="36"/>
      <c r="AC151" s="36"/>
      <c r="AD151" s="36"/>
      <c r="AE151" s="36"/>
      <c r="AT151" s="19" t="s">
        <v>151</v>
      </c>
      <c r="AU151" s="19" t="s">
        <v>86</v>
      </c>
    </row>
    <row r="152" spans="1:65" s="13" customFormat="1">
      <c r="B152" s="208"/>
      <c r="C152" s="209"/>
      <c r="D152" s="203" t="s">
        <v>162</v>
      </c>
      <c r="E152" s="210" t="s">
        <v>19</v>
      </c>
      <c r="F152" s="211" t="s">
        <v>744</v>
      </c>
      <c r="G152" s="209"/>
      <c r="H152" s="212">
        <v>9.3729999999999993</v>
      </c>
      <c r="I152" s="213"/>
      <c r="J152" s="209"/>
      <c r="K152" s="209"/>
      <c r="L152" s="214"/>
      <c r="M152" s="215"/>
      <c r="N152" s="216"/>
      <c r="O152" s="216"/>
      <c r="P152" s="216"/>
      <c r="Q152" s="216"/>
      <c r="R152" s="216"/>
      <c r="S152" s="216"/>
      <c r="T152" s="217"/>
      <c r="AT152" s="218" t="s">
        <v>162</v>
      </c>
      <c r="AU152" s="218" t="s">
        <v>86</v>
      </c>
      <c r="AV152" s="13" t="s">
        <v>86</v>
      </c>
      <c r="AW152" s="13" t="s">
        <v>37</v>
      </c>
      <c r="AX152" s="13" t="s">
        <v>84</v>
      </c>
      <c r="AY152" s="218" t="s">
        <v>143</v>
      </c>
    </row>
    <row r="153" spans="1:65" s="2" customFormat="1" ht="16.5" customHeight="1">
      <c r="A153" s="36"/>
      <c r="B153" s="37"/>
      <c r="C153" s="190" t="s">
        <v>287</v>
      </c>
      <c r="D153" s="190" t="s">
        <v>145</v>
      </c>
      <c r="E153" s="191" t="s">
        <v>745</v>
      </c>
      <c r="F153" s="192" t="s">
        <v>746</v>
      </c>
      <c r="G153" s="193" t="s">
        <v>100</v>
      </c>
      <c r="H153" s="194">
        <v>37.631999999999998</v>
      </c>
      <c r="I153" s="195"/>
      <c r="J153" s="196">
        <f>ROUND(I153*H153,2)</f>
        <v>0</v>
      </c>
      <c r="K153" s="192" t="s">
        <v>157</v>
      </c>
      <c r="L153" s="41"/>
      <c r="M153" s="197" t="s">
        <v>19</v>
      </c>
      <c r="N153" s="198" t="s">
        <v>47</v>
      </c>
      <c r="O153" s="66"/>
      <c r="P153" s="199">
        <f>O153*H153</f>
        <v>0</v>
      </c>
      <c r="Q153" s="199">
        <v>8.4000000000000003E-4</v>
      </c>
      <c r="R153" s="199">
        <f>Q153*H153</f>
        <v>3.1610880000000001E-2</v>
      </c>
      <c r="S153" s="199">
        <v>0</v>
      </c>
      <c r="T153" s="200">
        <f>S153*H153</f>
        <v>0</v>
      </c>
      <c r="U153" s="36"/>
      <c r="V153" s="36"/>
      <c r="W153" s="36"/>
      <c r="X153" s="36"/>
      <c r="Y153" s="36"/>
      <c r="Z153" s="36"/>
      <c r="AA153" s="36"/>
      <c r="AB153" s="36"/>
      <c r="AC153" s="36"/>
      <c r="AD153" s="36"/>
      <c r="AE153" s="36"/>
      <c r="AR153" s="201" t="s">
        <v>149</v>
      </c>
      <c r="AT153" s="201" t="s">
        <v>145</v>
      </c>
      <c r="AU153" s="201" t="s">
        <v>86</v>
      </c>
      <c r="AY153" s="19" t="s">
        <v>143</v>
      </c>
      <c r="BE153" s="202">
        <f>IF(N153="základní",J153,0)</f>
        <v>0</v>
      </c>
      <c r="BF153" s="202">
        <f>IF(N153="snížená",J153,0)</f>
        <v>0</v>
      </c>
      <c r="BG153" s="202">
        <f>IF(N153="zákl. přenesená",J153,0)</f>
        <v>0</v>
      </c>
      <c r="BH153" s="202">
        <f>IF(N153="sníž. přenesená",J153,0)</f>
        <v>0</v>
      </c>
      <c r="BI153" s="202">
        <f>IF(N153="nulová",J153,0)</f>
        <v>0</v>
      </c>
      <c r="BJ153" s="19" t="s">
        <v>84</v>
      </c>
      <c r="BK153" s="202">
        <f>ROUND(I153*H153,2)</f>
        <v>0</v>
      </c>
      <c r="BL153" s="19" t="s">
        <v>149</v>
      </c>
      <c r="BM153" s="201" t="s">
        <v>747</v>
      </c>
    </row>
    <row r="154" spans="1:65" s="2" customFormat="1">
      <c r="A154" s="36"/>
      <c r="B154" s="37"/>
      <c r="C154" s="38"/>
      <c r="D154" s="203" t="s">
        <v>151</v>
      </c>
      <c r="E154" s="38"/>
      <c r="F154" s="204" t="s">
        <v>748</v>
      </c>
      <c r="G154" s="38"/>
      <c r="H154" s="38"/>
      <c r="I154" s="111"/>
      <c r="J154" s="38"/>
      <c r="K154" s="38"/>
      <c r="L154" s="41"/>
      <c r="M154" s="205"/>
      <c r="N154" s="206"/>
      <c r="O154" s="66"/>
      <c r="P154" s="66"/>
      <c r="Q154" s="66"/>
      <c r="R154" s="66"/>
      <c r="S154" s="66"/>
      <c r="T154" s="67"/>
      <c r="U154" s="36"/>
      <c r="V154" s="36"/>
      <c r="W154" s="36"/>
      <c r="X154" s="36"/>
      <c r="Y154" s="36"/>
      <c r="Z154" s="36"/>
      <c r="AA154" s="36"/>
      <c r="AB154" s="36"/>
      <c r="AC154" s="36"/>
      <c r="AD154" s="36"/>
      <c r="AE154" s="36"/>
      <c r="AT154" s="19" t="s">
        <v>151</v>
      </c>
      <c r="AU154" s="19" t="s">
        <v>86</v>
      </c>
    </row>
    <row r="155" spans="1:65" s="2" customFormat="1" ht="126.75">
      <c r="A155" s="36"/>
      <c r="B155" s="37"/>
      <c r="C155" s="38"/>
      <c r="D155" s="203" t="s">
        <v>160</v>
      </c>
      <c r="E155" s="38"/>
      <c r="F155" s="207" t="s">
        <v>749</v>
      </c>
      <c r="G155" s="38"/>
      <c r="H155" s="38"/>
      <c r="I155" s="111"/>
      <c r="J155" s="38"/>
      <c r="K155" s="38"/>
      <c r="L155" s="41"/>
      <c r="M155" s="205"/>
      <c r="N155" s="206"/>
      <c r="O155" s="66"/>
      <c r="P155" s="66"/>
      <c r="Q155" s="66"/>
      <c r="R155" s="66"/>
      <c r="S155" s="66"/>
      <c r="T155" s="67"/>
      <c r="U155" s="36"/>
      <c r="V155" s="36"/>
      <c r="W155" s="36"/>
      <c r="X155" s="36"/>
      <c r="Y155" s="36"/>
      <c r="Z155" s="36"/>
      <c r="AA155" s="36"/>
      <c r="AB155" s="36"/>
      <c r="AC155" s="36"/>
      <c r="AD155" s="36"/>
      <c r="AE155" s="36"/>
      <c r="AT155" s="19" t="s">
        <v>160</v>
      </c>
      <c r="AU155" s="19" t="s">
        <v>86</v>
      </c>
    </row>
    <row r="156" spans="1:65" s="15" customFormat="1">
      <c r="B156" s="230"/>
      <c r="C156" s="231"/>
      <c r="D156" s="203" t="s">
        <v>162</v>
      </c>
      <c r="E156" s="232" t="s">
        <v>19</v>
      </c>
      <c r="F156" s="233" t="s">
        <v>700</v>
      </c>
      <c r="G156" s="231"/>
      <c r="H156" s="232" t="s">
        <v>19</v>
      </c>
      <c r="I156" s="234"/>
      <c r="J156" s="231"/>
      <c r="K156" s="231"/>
      <c r="L156" s="235"/>
      <c r="M156" s="236"/>
      <c r="N156" s="237"/>
      <c r="O156" s="237"/>
      <c r="P156" s="237"/>
      <c r="Q156" s="237"/>
      <c r="R156" s="237"/>
      <c r="S156" s="237"/>
      <c r="T156" s="238"/>
      <c r="AT156" s="239" t="s">
        <v>162</v>
      </c>
      <c r="AU156" s="239" t="s">
        <v>86</v>
      </c>
      <c r="AV156" s="15" t="s">
        <v>84</v>
      </c>
      <c r="AW156" s="15" t="s">
        <v>37</v>
      </c>
      <c r="AX156" s="15" t="s">
        <v>76</v>
      </c>
      <c r="AY156" s="239" t="s">
        <v>143</v>
      </c>
    </row>
    <row r="157" spans="1:65" s="15" customFormat="1">
      <c r="B157" s="230"/>
      <c r="C157" s="231"/>
      <c r="D157" s="203" t="s">
        <v>162</v>
      </c>
      <c r="E157" s="232" t="s">
        <v>19</v>
      </c>
      <c r="F157" s="233" t="s">
        <v>701</v>
      </c>
      <c r="G157" s="231"/>
      <c r="H157" s="232" t="s">
        <v>19</v>
      </c>
      <c r="I157" s="234"/>
      <c r="J157" s="231"/>
      <c r="K157" s="231"/>
      <c r="L157" s="235"/>
      <c r="M157" s="236"/>
      <c r="N157" s="237"/>
      <c r="O157" s="237"/>
      <c r="P157" s="237"/>
      <c r="Q157" s="237"/>
      <c r="R157" s="237"/>
      <c r="S157" s="237"/>
      <c r="T157" s="238"/>
      <c r="AT157" s="239" t="s">
        <v>162</v>
      </c>
      <c r="AU157" s="239" t="s">
        <v>86</v>
      </c>
      <c r="AV157" s="15" t="s">
        <v>84</v>
      </c>
      <c r="AW157" s="15" t="s">
        <v>37</v>
      </c>
      <c r="AX157" s="15" t="s">
        <v>76</v>
      </c>
      <c r="AY157" s="239" t="s">
        <v>143</v>
      </c>
    </row>
    <row r="158" spans="1:65" s="13" customFormat="1">
      <c r="B158" s="208"/>
      <c r="C158" s="209"/>
      <c r="D158" s="203" t="s">
        <v>162</v>
      </c>
      <c r="E158" s="210" t="s">
        <v>19</v>
      </c>
      <c r="F158" s="211" t="s">
        <v>750</v>
      </c>
      <c r="G158" s="209"/>
      <c r="H158" s="212">
        <v>37.631999999999998</v>
      </c>
      <c r="I158" s="213"/>
      <c r="J158" s="209"/>
      <c r="K158" s="209"/>
      <c r="L158" s="214"/>
      <c r="M158" s="215"/>
      <c r="N158" s="216"/>
      <c r="O158" s="216"/>
      <c r="P158" s="216"/>
      <c r="Q158" s="216"/>
      <c r="R158" s="216"/>
      <c r="S158" s="216"/>
      <c r="T158" s="217"/>
      <c r="AT158" s="218" t="s">
        <v>162</v>
      </c>
      <c r="AU158" s="218" t="s">
        <v>86</v>
      </c>
      <c r="AV158" s="13" t="s">
        <v>86</v>
      </c>
      <c r="AW158" s="13" t="s">
        <v>37</v>
      </c>
      <c r="AX158" s="13" t="s">
        <v>76</v>
      </c>
      <c r="AY158" s="218" t="s">
        <v>143</v>
      </c>
    </row>
    <row r="159" spans="1:65" s="14" customFormat="1">
      <c r="B159" s="219"/>
      <c r="C159" s="220"/>
      <c r="D159" s="203" t="s">
        <v>162</v>
      </c>
      <c r="E159" s="221" t="s">
        <v>665</v>
      </c>
      <c r="F159" s="222" t="s">
        <v>172</v>
      </c>
      <c r="G159" s="220"/>
      <c r="H159" s="223">
        <v>37.631999999999998</v>
      </c>
      <c r="I159" s="224"/>
      <c r="J159" s="220"/>
      <c r="K159" s="220"/>
      <c r="L159" s="225"/>
      <c r="M159" s="226"/>
      <c r="N159" s="227"/>
      <c r="O159" s="227"/>
      <c r="P159" s="227"/>
      <c r="Q159" s="227"/>
      <c r="R159" s="227"/>
      <c r="S159" s="227"/>
      <c r="T159" s="228"/>
      <c r="AT159" s="229" t="s">
        <v>162</v>
      </c>
      <c r="AU159" s="229" t="s">
        <v>86</v>
      </c>
      <c r="AV159" s="14" t="s">
        <v>149</v>
      </c>
      <c r="AW159" s="14" t="s">
        <v>37</v>
      </c>
      <c r="AX159" s="14" t="s">
        <v>84</v>
      </c>
      <c r="AY159" s="229" t="s">
        <v>143</v>
      </c>
    </row>
    <row r="160" spans="1:65" s="2" customFormat="1" ht="16.5" customHeight="1">
      <c r="A160" s="36"/>
      <c r="B160" s="37"/>
      <c r="C160" s="190" t="s">
        <v>295</v>
      </c>
      <c r="D160" s="190" t="s">
        <v>145</v>
      </c>
      <c r="E160" s="191" t="s">
        <v>751</v>
      </c>
      <c r="F160" s="192" t="s">
        <v>752</v>
      </c>
      <c r="G160" s="193" t="s">
        <v>100</v>
      </c>
      <c r="H160" s="194">
        <v>37.631999999999998</v>
      </c>
      <c r="I160" s="195"/>
      <c r="J160" s="196">
        <f>ROUND(I160*H160,2)</f>
        <v>0</v>
      </c>
      <c r="K160" s="192" t="s">
        <v>19</v>
      </c>
      <c r="L160" s="41"/>
      <c r="M160" s="197" t="s">
        <v>19</v>
      </c>
      <c r="N160" s="198" t="s">
        <v>47</v>
      </c>
      <c r="O160" s="66"/>
      <c r="P160" s="199">
        <f>O160*H160</f>
        <v>0</v>
      </c>
      <c r="Q160" s="199">
        <v>0</v>
      </c>
      <c r="R160" s="199">
        <f>Q160*H160</f>
        <v>0</v>
      </c>
      <c r="S160" s="199">
        <v>0</v>
      </c>
      <c r="T160" s="200">
        <f>S160*H160</f>
        <v>0</v>
      </c>
      <c r="U160" s="36"/>
      <c r="V160" s="36"/>
      <c r="W160" s="36"/>
      <c r="X160" s="36"/>
      <c r="Y160" s="36"/>
      <c r="Z160" s="36"/>
      <c r="AA160" s="36"/>
      <c r="AB160" s="36"/>
      <c r="AC160" s="36"/>
      <c r="AD160" s="36"/>
      <c r="AE160" s="36"/>
      <c r="AR160" s="201" t="s">
        <v>149</v>
      </c>
      <c r="AT160" s="201" t="s">
        <v>145</v>
      </c>
      <c r="AU160" s="201" t="s">
        <v>86</v>
      </c>
      <c r="AY160" s="19" t="s">
        <v>143</v>
      </c>
      <c r="BE160" s="202">
        <f>IF(N160="základní",J160,0)</f>
        <v>0</v>
      </c>
      <c r="BF160" s="202">
        <f>IF(N160="snížená",J160,0)</f>
        <v>0</v>
      </c>
      <c r="BG160" s="202">
        <f>IF(N160="zákl. přenesená",J160,0)</f>
        <v>0</v>
      </c>
      <c r="BH160" s="202">
        <f>IF(N160="sníž. přenesená",J160,0)</f>
        <v>0</v>
      </c>
      <c r="BI160" s="202">
        <f>IF(N160="nulová",J160,0)</f>
        <v>0</v>
      </c>
      <c r="BJ160" s="19" t="s">
        <v>84</v>
      </c>
      <c r="BK160" s="202">
        <f>ROUND(I160*H160,2)</f>
        <v>0</v>
      </c>
      <c r="BL160" s="19" t="s">
        <v>149</v>
      </c>
      <c r="BM160" s="201" t="s">
        <v>753</v>
      </c>
    </row>
    <row r="161" spans="1:65" s="2" customFormat="1" ht="19.5">
      <c r="A161" s="36"/>
      <c r="B161" s="37"/>
      <c r="C161" s="38"/>
      <c r="D161" s="203" t="s">
        <v>151</v>
      </c>
      <c r="E161" s="38"/>
      <c r="F161" s="204" t="s">
        <v>754</v>
      </c>
      <c r="G161" s="38"/>
      <c r="H161" s="38"/>
      <c r="I161" s="111"/>
      <c r="J161" s="38"/>
      <c r="K161" s="38"/>
      <c r="L161" s="41"/>
      <c r="M161" s="205"/>
      <c r="N161" s="206"/>
      <c r="O161" s="66"/>
      <c r="P161" s="66"/>
      <c r="Q161" s="66"/>
      <c r="R161" s="66"/>
      <c r="S161" s="66"/>
      <c r="T161" s="67"/>
      <c r="U161" s="36"/>
      <c r="V161" s="36"/>
      <c r="W161" s="36"/>
      <c r="X161" s="36"/>
      <c r="Y161" s="36"/>
      <c r="Z161" s="36"/>
      <c r="AA161" s="36"/>
      <c r="AB161" s="36"/>
      <c r="AC161" s="36"/>
      <c r="AD161" s="36"/>
      <c r="AE161" s="36"/>
      <c r="AT161" s="19" t="s">
        <v>151</v>
      </c>
      <c r="AU161" s="19" t="s">
        <v>86</v>
      </c>
    </row>
    <row r="162" spans="1:65" s="13" customFormat="1">
      <c r="B162" s="208"/>
      <c r="C162" s="209"/>
      <c r="D162" s="203" t="s">
        <v>162</v>
      </c>
      <c r="E162" s="210" t="s">
        <v>19</v>
      </c>
      <c r="F162" s="211" t="s">
        <v>665</v>
      </c>
      <c r="G162" s="209"/>
      <c r="H162" s="212">
        <v>37.631999999999998</v>
      </c>
      <c r="I162" s="213"/>
      <c r="J162" s="209"/>
      <c r="K162" s="209"/>
      <c r="L162" s="214"/>
      <c r="M162" s="215"/>
      <c r="N162" s="216"/>
      <c r="O162" s="216"/>
      <c r="P162" s="216"/>
      <c r="Q162" s="216"/>
      <c r="R162" s="216"/>
      <c r="S162" s="216"/>
      <c r="T162" s="217"/>
      <c r="AT162" s="218" t="s">
        <v>162</v>
      </c>
      <c r="AU162" s="218" t="s">
        <v>86</v>
      </c>
      <c r="AV162" s="13" t="s">
        <v>86</v>
      </c>
      <c r="AW162" s="13" t="s">
        <v>37</v>
      </c>
      <c r="AX162" s="13" t="s">
        <v>84</v>
      </c>
      <c r="AY162" s="218" t="s">
        <v>143</v>
      </c>
    </row>
    <row r="163" spans="1:65" s="2" customFormat="1" ht="16.5" customHeight="1">
      <c r="A163" s="36"/>
      <c r="B163" s="37"/>
      <c r="C163" s="190" t="s">
        <v>8</v>
      </c>
      <c r="D163" s="190" t="s">
        <v>145</v>
      </c>
      <c r="E163" s="191" t="s">
        <v>755</v>
      </c>
      <c r="F163" s="192" t="s">
        <v>756</v>
      </c>
      <c r="G163" s="193" t="s">
        <v>100</v>
      </c>
      <c r="H163" s="194">
        <v>30.46</v>
      </c>
      <c r="I163" s="195"/>
      <c r="J163" s="196">
        <f>ROUND(I163*H163,2)</f>
        <v>0</v>
      </c>
      <c r="K163" s="192" t="s">
        <v>157</v>
      </c>
      <c r="L163" s="41"/>
      <c r="M163" s="197" t="s">
        <v>19</v>
      </c>
      <c r="N163" s="198" t="s">
        <v>47</v>
      </c>
      <c r="O163" s="66"/>
      <c r="P163" s="199">
        <f>O163*H163</f>
        <v>0</v>
      </c>
      <c r="Q163" s="199">
        <v>6.9999999999999999E-4</v>
      </c>
      <c r="R163" s="199">
        <f>Q163*H163</f>
        <v>2.1322000000000001E-2</v>
      </c>
      <c r="S163" s="199">
        <v>0</v>
      </c>
      <c r="T163" s="200">
        <f>S163*H163</f>
        <v>0</v>
      </c>
      <c r="U163" s="36"/>
      <c r="V163" s="36"/>
      <c r="W163" s="36"/>
      <c r="X163" s="36"/>
      <c r="Y163" s="36"/>
      <c r="Z163" s="36"/>
      <c r="AA163" s="36"/>
      <c r="AB163" s="36"/>
      <c r="AC163" s="36"/>
      <c r="AD163" s="36"/>
      <c r="AE163" s="36"/>
      <c r="AR163" s="201" t="s">
        <v>149</v>
      </c>
      <c r="AT163" s="201" t="s">
        <v>145</v>
      </c>
      <c r="AU163" s="201" t="s">
        <v>86</v>
      </c>
      <c r="AY163" s="19" t="s">
        <v>143</v>
      </c>
      <c r="BE163" s="202">
        <f>IF(N163="základní",J163,0)</f>
        <v>0</v>
      </c>
      <c r="BF163" s="202">
        <f>IF(N163="snížená",J163,0)</f>
        <v>0</v>
      </c>
      <c r="BG163" s="202">
        <f>IF(N163="zákl. přenesená",J163,0)</f>
        <v>0</v>
      </c>
      <c r="BH163" s="202">
        <f>IF(N163="sníž. přenesená",J163,0)</f>
        <v>0</v>
      </c>
      <c r="BI163" s="202">
        <f>IF(N163="nulová",J163,0)</f>
        <v>0</v>
      </c>
      <c r="BJ163" s="19" t="s">
        <v>84</v>
      </c>
      <c r="BK163" s="202">
        <f>ROUND(I163*H163,2)</f>
        <v>0</v>
      </c>
      <c r="BL163" s="19" t="s">
        <v>149</v>
      </c>
      <c r="BM163" s="201" t="s">
        <v>757</v>
      </c>
    </row>
    <row r="164" spans="1:65" s="2" customFormat="1">
      <c r="A164" s="36"/>
      <c r="B164" s="37"/>
      <c r="C164" s="38"/>
      <c r="D164" s="203" t="s">
        <v>151</v>
      </c>
      <c r="E164" s="38"/>
      <c r="F164" s="204" t="s">
        <v>758</v>
      </c>
      <c r="G164" s="38"/>
      <c r="H164" s="38"/>
      <c r="I164" s="111"/>
      <c r="J164" s="38"/>
      <c r="K164" s="38"/>
      <c r="L164" s="41"/>
      <c r="M164" s="205"/>
      <c r="N164" s="206"/>
      <c r="O164" s="66"/>
      <c r="P164" s="66"/>
      <c r="Q164" s="66"/>
      <c r="R164" s="66"/>
      <c r="S164" s="66"/>
      <c r="T164" s="67"/>
      <c r="U164" s="36"/>
      <c r="V164" s="36"/>
      <c r="W164" s="36"/>
      <c r="X164" s="36"/>
      <c r="Y164" s="36"/>
      <c r="Z164" s="36"/>
      <c r="AA164" s="36"/>
      <c r="AB164" s="36"/>
      <c r="AC164" s="36"/>
      <c r="AD164" s="36"/>
      <c r="AE164" s="36"/>
      <c r="AT164" s="19" t="s">
        <v>151</v>
      </c>
      <c r="AU164" s="19" t="s">
        <v>86</v>
      </c>
    </row>
    <row r="165" spans="1:65" s="2" customFormat="1" ht="58.5">
      <c r="A165" s="36"/>
      <c r="B165" s="37"/>
      <c r="C165" s="38"/>
      <c r="D165" s="203" t="s">
        <v>160</v>
      </c>
      <c r="E165" s="38"/>
      <c r="F165" s="207" t="s">
        <v>759</v>
      </c>
      <c r="G165" s="38"/>
      <c r="H165" s="38"/>
      <c r="I165" s="111"/>
      <c r="J165" s="38"/>
      <c r="K165" s="38"/>
      <c r="L165" s="41"/>
      <c r="M165" s="205"/>
      <c r="N165" s="206"/>
      <c r="O165" s="66"/>
      <c r="P165" s="66"/>
      <c r="Q165" s="66"/>
      <c r="R165" s="66"/>
      <c r="S165" s="66"/>
      <c r="T165" s="67"/>
      <c r="U165" s="36"/>
      <c r="V165" s="36"/>
      <c r="W165" s="36"/>
      <c r="X165" s="36"/>
      <c r="Y165" s="36"/>
      <c r="Z165" s="36"/>
      <c r="AA165" s="36"/>
      <c r="AB165" s="36"/>
      <c r="AC165" s="36"/>
      <c r="AD165" s="36"/>
      <c r="AE165" s="36"/>
      <c r="AT165" s="19" t="s">
        <v>160</v>
      </c>
      <c r="AU165" s="19" t="s">
        <v>86</v>
      </c>
    </row>
    <row r="166" spans="1:65" s="15" customFormat="1">
      <c r="B166" s="230"/>
      <c r="C166" s="231"/>
      <c r="D166" s="203" t="s">
        <v>162</v>
      </c>
      <c r="E166" s="232" t="s">
        <v>19</v>
      </c>
      <c r="F166" s="233" t="s">
        <v>700</v>
      </c>
      <c r="G166" s="231"/>
      <c r="H166" s="232" t="s">
        <v>19</v>
      </c>
      <c r="I166" s="234"/>
      <c r="J166" s="231"/>
      <c r="K166" s="231"/>
      <c r="L166" s="235"/>
      <c r="M166" s="236"/>
      <c r="N166" s="237"/>
      <c r="O166" s="237"/>
      <c r="P166" s="237"/>
      <c r="Q166" s="237"/>
      <c r="R166" s="237"/>
      <c r="S166" s="237"/>
      <c r="T166" s="238"/>
      <c r="AT166" s="239" t="s">
        <v>162</v>
      </c>
      <c r="AU166" s="239" t="s">
        <v>86</v>
      </c>
      <c r="AV166" s="15" t="s">
        <v>84</v>
      </c>
      <c r="AW166" s="15" t="s">
        <v>37</v>
      </c>
      <c r="AX166" s="15" t="s">
        <v>76</v>
      </c>
      <c r="AY166" s="239" t="s">
        <v>143</v>
      </c>
    </row>
    <row r="167" spans="1:65" s="15" customFormat="1">
      <c r="B167" s="230"/>
      <c r="C167" s="231"/>
      <c r="D167" s="203" t="s">
        <v>162</v>
      </c>
      <c r="E167" s="232" t="s">
        <v>19</v>
      </c>
      <c r="F167" s="233" t="s">
        <v>716</v>
      </c>
      <c r="G167" s="231"/>
      <c r="H167" s="232" t="s">
        <v>19</v>
      </c>
      <c r="I167" s="234"/>
      <c r="J167" s="231"/>
      <c r="K167" s="231"/>
      <c r="L167" s="235"/>
      <c r="M167" s="236"/>
      <c r="N167" s="237"/>
      <c r="O167" s="237"/>
      <c r="P167" s="237"/>
      <c r="Q167" s="237"/>
      <c r="R167" s="237"/>
      <c r="S167" s="237"/>
      <c r="T167" s="238"/>
      <c r="AT167" s="239" t="s">
        <v>162</v>
      </c>
      <c r="AU167" s="239" t="s">
        <v>86</v>
      </c>
      <c r="AV167" s="15" t="s">
        <v>84</v>
      </c>
      <c r="AW167" s="15" t="s">
        <v>37</v>
      </c>
      <c r="AX167" s="15" t="s">
        <v>76</v>
      </c>
      <c r="AY167" s="239" t="s">
        <v>143</v>
      </c>
    </row>
    <row r="168" spans="1:65" s="13" customFormat="1">
      <c r="B168" s="208"/>
      <c r="C168" s="209"/>
      <c r="D168" s="203" t="s">
        <v>162</v>
      </c>
      <c r="E168" s="210" t="s">
        <v>19</v>
      </c>
      <c r="F168" s="211" t="s">
        <v>760</v>
      </c>
      <c r="G168" s="209"/>
      <c r="H168" s="212">
        <v>17.739999999999998</v>
      </c>
      <c r="I168" s="213"/>
      <c r="J168" s="209"/>
      <c r="K168" s="209"/>
      <c r="L168" s="214"/>
      <c r="M168" s="215"/>
      <c r="N168" s="216"/>
      <c r="O168" s="216"/>
      <c r="P168" s="216"/>
      <c r="Q168" s="216"/>
      <c r="R168" s="216"/>
      <c r="S168" s="216"/>
      <c r="T168" s="217"/>
      <c r="AT168" s="218" t="s">
        <v>162</v>
      </c>
      <c r="AU168" s="218" t="s">
        <v>86</v>
      </c>
      <c r="AV168" s="13" t="s">
        <v>86</v>
      </c>
      <c r="AW168" s="13" t="s">
        <v>37</v>
      </c>
      <c r="AX168" s="13" t="s">
        <v>76</v>
      </c>
      <c r="AY168" s="218" t="s">
        <v>143</v>
      </c>
    </row>
    <row r="169" spans="1:65" s="13" customFormat="1">
      <c r="B169" s="208"/>
      <c r="C169" s="209"/>
      <c r="D169" s="203" t="s">
        <v>162</v>
      </c>
      <c r="E169" s="210" t="s">
        <v>19</v>
      </c>
      <c r="F169" s="211" t="s">
        <v>761</v>
      </c>
      <c r="G169" s="209"/>
      <c r="H169" s="212">
        <v>12.72</v>
      </c>
      <c r="I169" s="213"/>
      <c r="J169" s="209"/>
      <c r="K169" s="209"/>
      <c r="L169" s="214"/>
      <c r="M169" s="215"/>
      <c r="N169" s="216"/>
      <c r="O169" s="216"/>
      <c r="P169" s="216"/>
      <c r="Q169" s="216"/>
      <c r="R169" s="216"/>
      <c r="S169" s="216"/>
      <c r="T169" s="217"/>
      <c r="AT169" s="218" t="s">
        <v>162</v>
      </c>
      <c r="AU169" s="218" t="s">
        <v>86</v>
      </c>
      <c r="AV169" s="13" t="s">
        <v>86</v>
      </c>
      <c r="AW169" s="13" t="s">
        <v>37</v>
      </c>
      <c r="AX169" s="13" t="s">
        <v>76</v>
      </c>
      <c r="AY169" s="218" t="s">
        <v>143</v>
      </c>
    </row>
    <row r="170" spans="1:65" s="14" customFormat="1">
      <c r="B170" s="219"/>
      <c r="C170" s="220"/>
      <c r="D170" s="203" t="s">
        <v>162</v>
      </c>
      <c r="E170" s="221" t="s">
        <v>668</v>
      </c>
      <c r="F170" s="222" t="s">
        <v>172</v>
      </c>
      <c r="G170" s="220"/>
      <c r="H170" s="223">
        <v>30.46</v>
      </c>
      <c r="I170" s="224"/>
      <c r="J170" s="220"/>
      <c r="K170" s="220"/>
      <c r="L170" s="225"/>
      <c r="M170" s="226"/>
      <c r="N170" s="227"/>
      <c r="O170" s="227"/>
      <c r="P170" s="227"/>
      <c r="Q170" s="227"/>
      <c r="R170" s="227"/>
      <c r="S170" s="227"/>
      <c r="T170" s="228"/>
      <c r="AT170" s="229" t="s">
        <v>162</v>
      </c>
      <c r="AU170" s="229" t="s">
        <v>86</v>
      </c>
      <c r="AV170" s="14" t="s">
        <v>149</v>
      </c>
      <c r="AW170" s="14" t="s">
        <v>37</v>
      </c>
      <c r="AX170" s="14" t="s">
        <v>84</v>
      </c>
      <c r="AY170" s="229" t="s">
        <v>143</v>
      </c>
    </row>
    <row r="171" spans="1:65" s="2" customFormat="1" ht="16.5" customHeight="1">
      <c r="A171" s="36"/>
      <c r="B171" s="37"/>
      <c r="C171" s="190" t="s">
        <v>320</v>
      </c>
      <c r="D171" s="190" t="s">
        <v>145</v>
      </c>
      <c r="E171" s="191" t="s">
        <v>762</v>
      </c>
      <c r="F171" s="192" t="s">
        <v>763</v>
      </c>
      <c r="G171" s="193" t="s">
        <v>100</v>
      </c>
      <c r="H171" s="194">
        <v>30.46</v>
      </c>
      <c r="I171" s="195"/>
      <c r="J171" s="196">
        <f>ROUND(I171*H171,2)</f>
        <v>0</v>
      </c>
      <c r="K171" s="192" t="s">
        <v>19</v>
      </c>
      <c r="L171" s="41"/>
      <c r="M171" s="197" t="s">
        <v>19</v>
      </c>
      <c r="N171" s="198" t="s">
        <v>47</v>
      </c>
      <c r="O171" s="66"/>
      <c r="P171" s="199">
        <f>O171*H171</f>
        <v>0</v>
      </c>
      <c r="Q171" s="199">
        <v>0</v>
      </c>
      <c r="R171" s="199">
        <f>Q171*H171</f>
        <v>0</v>
      </c>
      <c r="S171" s="199">
        <v>0</v>
      </c>
      <c r="T171" s="200">
        <f>S171*H171</f>
        <v>0</v>
      </c>
      <c r="U171" s="36"/>
      <c r="V171" s="36"/>
      <c r="W171" s="36"/>
      <c r="X171" s="36"/>
      <c r="Y171" s="36"/>
      <c r="Z171" s="36"/>
      <c r="AA171" s="36"/>
      <c r="AB171" s="36"/>
      <c r="AC171" s="36"/>
      <c r="AD171" s="36"/>
      <c r="AE171" s="36"/>
      <c r="AR171" s="201" t="s">
        <v>149</v>
      </c>
      <c r="AT171" s="201" t="s">
        <v>145</v>
      </c>
      <c r="AU171" s="201" t="s">
        <v>86</v>
      </c>
      <c r="AY171" s="19" t="s">
        <v>143</v>
      </c>
      <c r="BE171" s="202">
        <f>IF(N171="základní",J171,0)</f>
        <v>0</v>
      </c>
      <c r="BF171" s="202">
        <f>IF(N171="snížená",J171,0)</f>
        <v>0</v>
      </c>
      <c r="BG171" s="202">
        <f>IF(N171="zákl. přenesená",J171,0)</f>
        <v>0</v>
      </c>
      <c r="BH171" s="202">
        <f>IF(N171="sníž. přenesená",J171,0)</f>
        <v>0</v>
      </c>
      <c r="BI171" s="202">
        <f>IF(N171="nulová",J171,0)</f>
        <v>0</v>
      </c>
      <c r="BJ171" s="19" t="s">
        <v>84</v>
      </c>
      <c r="BK171" s="202">
        <f>ROUND(I171*H171,2)</f>
        <v>0</v>
      </c>
      <c r="BL171" s="19" t="s">
        <v>149</v>
      </c>
      <c r="BM171" s="201" t="s">
        <v>764</v>
      </c>
    </row>
    <row r="172" spans="1:65" s="2" customFormat="1">
      <c r="A172" s="36"/>
      <c r="B172" s="37"/>
      <c r="C172" s="38"/>
      <c r="D172" s="203" t="s">
        <v>151</v>
      </c>
      <c r="E172" s="38"/>
      <c r="F172" s="204" t="s">
        <v>765</v>
      </c>
      <c r="G172" s="38"/>
      <c r="H172" s="38"/>
      <c r="I172" s="111"/>
      <c r="J172" s="38"/>
      <c r="K172" s="38"/>
      <c r="L172" s="41"/>
      <c r="M172" s="205"/>
      <c r="N172" s="206"/>
      <c r="O172" s="66"/>
      <c r="P172" s="66"/>
      <c r="Q172" s="66"/>
      <c r="R172" s="66"/>
      <c r="S172" s="66"/>
      <c r="T172" s="67"/>
      <c r="U172" s="36"/>
      <c r="V172" s="36"/>
      <c r="W172" s="36"/>
      <c r="X172" s="36"/>
      <c r="Y172" s="36"/>
      <c r="Z172" s="36"/>
      <c r="AA172" s="36"/>
      <c r="AB172" s="36"/>
      <c r="AC172" s="36"/>
      <c r="AD172" s="36"/>
      <c r="AE172" s="36"/>
      <c r="AT172" s="19" t="s">
        <v>151</v>
      </c>
      <c r="AU172" s="19" t="s">
        <v>86</v>
      </c>
    </row>
    <row r="173" spans="1:65" s="13" customFormat="1">
      <c r="B173" s="208"/>
      <c r="C173" s="209"/>
      <c r="D173" s="203" t="s">
        <v>162</v>
      </c>
      <c r="E173" s="210" t="s">
        <v>19</v>
      </c>
      <c r="F173" s="211" t="s">
        <v>668</v>
      </c>
      <c r="G173" s="209"/>
      <c r="H173" s="212">
        <v>30.46</v>
      </c>
      <c r="I173" s="213"/>
      <c r="J173" s="209"/>
      <c r="K173" s="209"/>
      <c r="L173" s="214"/>
      <c r="M173" s="215"/>
      <c r="N173" s="216"/>
      <c r="O173" s="216"/>
      <c r="P173" s="216"/>
      <c r="Q173" s="216"/>
      <c r="R173" s="216"/>
      <c r="S173" s="216"/>
      <c r="T173" s="217"/>
      <c r="AT173" s="218" t="s">
        <v>162</v>
      </c>
      <c r="AU173" s="218" t="s">
        <v>86</v>
      </c>
      <c r="AV173" s="13" t="s">
        <v>86</v>
      </c>
      <c r="AW173" s="13" t="s">
        <v>37</v>
      </c>
      <c r="AX173" s="13" t="s">
        <v>84</v>
      </c>
      <c r="AY173" s="218" t="s">
        <v>143</v>
      </c>
    </row>
    <row r="174" spans="1:65" s="2" customFormat="1" ht="16.5" customHeight="1">
      <c r="A174" s="36"/>
      <c r="B174" s="37"/>
      <c r="C174" s="190" t="s">
        <v>338</v>
      </c>
      <c r="D174" s="190" t="s">
        <v>145</v>
      </c>
      <c r="E174" s="191" t="s">
        <v>766</v>
      </c>
      <c r="F174" s="192" t="s">
        <v>767</v>
      </c>
      <c r="G174" s="193" t="s">
        <v>92</v>
      </c>
      <c r="H174" s="194">
        <v>15.74</v>
      </c>
      <c r="I174" s="195"/>
      <c r="J174" s="196">
        <f>ROUND(I174*H174,2)</f>
        <v>0</v>
      </c>
      <c r="K174" s="192" t="s">
        <v>157</v>
      </c>
      <c r="L174" s="41"/>
      <c r="M174" s="197" t="s">
        <v>19</v>
      </c>
      <c r="N174" s="198" t="s">
        <v>47</v>
      </c>
      <c r="O174" s="66"/>
      <c r="P174" s="199">
        <f>O174*H174</f>
        <v>0</v>
      </c>
      <c r="Q174" s="199">
        <v>4.6000000000000001E-4</v>
      </c>
      <c r="R174" s="199">
        <f>Q174*H174</f>
        <v>7.2404000000000001E-3</v>
      </c>
      <c r="S174" s="199">
        <v>0</v>
      </c>
      <c r="T174" s="200">
        <f>S174*H174</f>
        <v>0</v>
      </c>
      <c r="U174" s="36"/>
      <c r="V174" s="36"/>
      <c r="W174" s="36"/>
      <c r="X174" s="36"/>
      <c r="Y174" s="36"/>
      <c r="Z174" s="36"/>
      <c r="AA174" s="36"/>
      <c r="AB174" s="36"/>
      <c r="AC174" s="36"/>
      <c r="AD174" s="36"/>
      <c r="AE174" s="36"/>
      <c r="AR174" s="201" t="s">
        <v>149</v>
      </c>
      <c r="AT174" s="201" t="s">
        <v>145</v>
      </c>
      <c r="AU174" s="201" t="s">
        <v>86</v>
      </c>
      <c r="AY174" s="19" t="s">
        <v>143</v>
      </c>
      <c r="BE174" s="202">
        <f>IF(N174="základní",J174,0)</f>
        <v>0</v>
      </c>
      <c r="BF174" s="202">
        <f>IF(N174="snížená",J174,0)</f>
        <v>0</v>
      </c>
      <c r="BG174" s="202">
        <f>IF(N174="zákl. přenesená",J174,0)</f>
        <v>0</v>
      </c>
      <c r="BH174" s="202">
        <f>IF(N174="sníž. přenesená",J174,0)</f>
        <v>0</v>
      </c>
      <c r="BI174" s="202">
        <f>IF(N174="nulová",J174,0)</f>
        <v>0</v>
      </c>
      <c r="BJ174" s="19" t="s">
        <v>84</v>
      </c>
      <c r="BK174" s="202">
        <f>ROUND(I174*H174,2)</f>
        <v>0</v>
      </c>
      <c r="BL174" s="19" t="s">
        <v>149</v>
      </c>
      <c r="BM174" s="201" t="s">
        <v>768</v>
      </c>
    </row>
    <row r="175" spans="1:65" s="2" customFormat="1">
      <c r="A175" s="36"/>
      <c r="B175" s="37"/>
      <c r="C175" s="38"/>
      <c r="D175" s="203" t="s">
        <v>151</v>
      </c>
      <c r="E175" s="38"/>
      <c r="F175" s="204" t="s">
        <v>769</v>
      </c>
      <c r="G175" s="38"/>
      <c r="H175" s="38"/>
      <c r="I175" s="111"/>
      <c r="J175" s="38"/>
      <c r="K175" s="38"/>
      <c r="L175" s="41"/>
      <c r="M175" s="205"/>
      <c r="N175" s="206"/>
      <c r="O175" s="66"/>
      <c r="P175" s="66"/>
      <c r="Q175" s="66"/>
      <c r="R175" s="66"/>
      <c r="S175" s="66"/>
      <c r="T175" s="67"/>
      <c r="U175" s="36"/>
      <c r="V175" s="36"/>
      <c r="W175" s="36"/>
      <c r="X175" s="36"/>
      <c r="Y175" s="36"/>
      <c r="Z175" s="36"/>
      <c r="AA175" s="36"/>
      <c r="AB175" s="36"/>
      <c r="AC175" s="36"/>
      <c r="AD175" s="36"/>
      <c r="AE175" s="36"/>
      <c r="AT175" s="19" t="s">
        <v>151</v>
      </c>
      <c r="AU175" s="19" t="s">
        <v>86</v>
      </c>
    </row>
    <row r="176" spans="1:65" s="2" customFormat="1" ht="39">
      <c r="A176" s="36"/>
      <c r="B176" s="37"/>
      <c r="C176" s="38"/>
      <c r="D176" s="203" t="s">
        <v>160</v>
      </c>
      <c r="E176" s="38"/>
      <c r="F176" s="207" t="s">
        <v>770</v>
      </c>
      <c r="G176" s="38"/>
      <c r="H176" s="38"/>
      <c r="I176" s="111"/>
      <c r="J176" s="38"/>
      <c r="K176" s="38"/>
      <c r="L176" s="41"/>
      <c r="M176" s="205"/>
      <c r="N176" s="206"/>
      <c r="O176" s="66"/>
      <c r="P176" s="66"/>
      <c r="Q176" s="66"/>
      <c r="R176" s="66"/>
      <c r="S176" s="66"/>
      <c r="T176" s="67"/>
      <c r="U176" s="36"/>
      <c r="V176" s="36"/>
      <c r="W176" s="36"/>
      <c r="X176" s="36"/>
      <c r="Y176" s="36"/>
      <c r="Z176" s="36"/>
      <c r="AA176" s="36"/>
      <c r="AB176" s="36"/>
      <c r="AC176" s="36"/>
      <c r="AD176" s="36"/>
      <c r="AE176" s="36"/>
      <c r="AT176" s="19" t="s">
        <v>160</v>
      </c>
      <c r="AU176" s="19" t="s">
        <v>86</v>
      </c>
    </row>
    <row r="177" spans="1:65" s="13" customFormat="1">
      <c r="B177" s="208"/>
      <c r="C177" s="209"/>
      <c r="D177" s="203" t="s">
        <v>162</v>
      </c>
      <c r="E177" s="210" t="s">
        <v>19</v>
      </c>
      <c r="F177" s="211" t="s">
        <v>657</v>
      </c>
      <c r="G177" s="209"/>
      <c r="H177" s="212">
        <v>15.74</v>
      </c>
      <c r="I177" s="213"/>
      <c r="J177" s="209"/>
      <c r="K177" s="209"/>
      <c r="L177" s="214"/>
      <c r="M177" s="215"/>
      <c r="N177" s="216"/>
      <c r="O177" s="216"/>
      <c r="P177" s="216"/>
      <c r="Q177" s="216"/>
      <c r="R177" s="216"/>
      <c r="S177" s="216"/>
      <c r="T177" s="217"/>
      <c r="AT177" s="218" t="s">
        <v>162</v>
      </c>
      <c r="AU177" s="218" t="s">
        <v>86</v>
      </c>
      <c r="AV177" s="13" t="s">
        <v>86</v>
      </c>
      <c r="AW177" s="13" t="s">
        <v>37</v>
      </c>
      <c r="AX177" s="13" t="s">
        <v>84</v>
      </c>
      <c r="AY177" s="218" t="s">
        <v>143</v>
      </c>
    </row>
    <row r="178" spans="1:65" s="2" customFormat="1" ht="16.5" customHeight="1">
      <c r="A178" s="36"/>
      <c r="B178" s="37"/>
      <c r="C178" s="190" t="s">
        <v>352</v>
      </c>
      <c r="D178" s="190" t="s">
        <v>145</v>
      </c>
      <c r="E178" s="191" t="s">
        <v>771</v>
      </c>
      <c r="F178" s="192" t="s">
        <v>772</v>
      </c>
      <c r="G178" s="193" t="s">
        <v>92</v>
      </c>
      <c r="H178" s="194">
        <v>15.74</v>
      </c>
      <c r="I178" s="195"/>
      <c r="J178" s="196">
        <f>ROUND(I178*H178,2)</f>
        <v>0</v>
      </c>
      <c r="K178" s="192" t="s">
        <v>157</v>
      </c>
      <c r="L178" s="41"/>
      <c r="M178" s="197" t="s">
        <v>19</v>
      </c>
      <c r="N178" s="198" t="s">
        <v>47</v>
      </c>
      <c r="O178" s="66"/>
      <c r="P178" s="199">
        <f>O178*H178</f>
        <v>0</v>
      </c>
      <c r="Q178" s="199">
        <v>0</v>
      </c>
      <c r="R178" s="199">
        <f>Q178*H178</f>
        <v>0</v>
      </c>
      <c r="S178" s="199">
        <v>0</v>
      </c>
      <c r="T178" s="200">
        <f>S178*H178</f>
        <v>0</v>
      </c>
      <c r="U178" s="36"/>
      <c r="V178" s="36"/>
      <c r="W178" s="36"/>
      <c r="X178" s="36"/>
      <c r="Y178" s="36"/>
      <c r="Z178" s="36"/>
      <c r="AA178" s="36"/>
      <c r="AB178" s="36"/>
      <c r="AC178" s="36"/>
      <c r="AD178" s="36"/>
      <c r="AE178" s="36"/>
      <c r="AR178" s="201" t="s">
        <v>149</v>
      </c>
      <c r="AT178" s="201" t="s">
        <v>145</v>
      </c>
      <c r="AU178" s="201" t="s">
        <v>86</v>
      </c>
      <c r="AY178" s="19" t="s">
        <v>143</v>
      </c>
      <c r="BE178" s="202">
        <f>IF(N178="základní",J178,0)</f>
        <v>0</v>
      </c>
      <c r="BF178" s="202">
        <f>IF(N178="snížená",J178,0)</f>
        <v>0</v>
      </c>
      <c r="BG178" s="202">
        <f>IF(N178="zákl. přenesená",J178,0)</f>
        <v>0</v>
      </c>
      <c r="BH178" s="202">
        <f>IF(N178="sníž. přenesená",J178,0)</f>
        <v>0</v>
      </c>
      <c r="BI178" s="202">
        <f>IF(N178="nulová",J178,0)</f>
        <v>0</v>
      </c>
      <c r="BJ178" s="19" t="s">
        <v>84</v>
      </c>
      <c r="BK178" s="202">
        <f>ROUND(I178*H178,2)</f>
        <v>0</v>
      </c>
      <c r="BL178" s="19" t="s">
        <v>149</v>
      </c>
      <c r="BM178" s="201" t="s">
        <v>773</v>
      </c>
    </row>
    <row r="179" spans="1:65" s="2" customFormat="1">
      <c r="A179" s="36"/>
      <c r="B179" s="37"/>
      <c r="C179" s="38"/>
      <c r="D179" s="203" t="s">
        <v>151</v>
      </c>
      <c r="E179" s="38"/>
      <c r="F179" s="204" t="s">
        <v>774</v>
      </c>
      <c r="G179" s="38"/>
      <c r="H179" s="38"/>
      <c r="I179" s="111"/>
      <c r="J179" s="38"/>
      <c r="K179" s="38"/>
      <c r="L179" s="41"/>
      <c r="M179" s="205"/>
      <c r="N179" s="206"/>
      <c r="O179" s="66"/>
      <c r="P179" s="66"/>
      <c r="Q179" s="66"/>
      <c r="R179" s="66"/>
      <c r="S179" s="66"/>
      <c r="T179" s="67"/>
      <c r="U179" s="36"/>
      <c r="V179" s="36"/>
      <c r="W179" s="36"/>
      <c r="X179" s="36"/>
      <c r="Y179" s="36"/>
      <c r="Z179" s="36"/>
      <c r="AA179" s="36"/>
      <c r="AB179" s="36"/>
      <c r="AC179" s="36"/>
      <c r="AD179" s="36"/>
      <c r="AE179" s="36"/>
      <c r="AT179" s="19" t="s">
        <v>151</v>
      </c>
      <c r="AU179" s="19" t="s">
        <v>86</v>
      </c>
    </row>
    <row r="180" spans="1:65" s="13" customFormat="1">
      <c r="B180" s="208"/>
      <c r="C180" s="209"/>
      <c r="D180" s="203" t="s">
        <v>162</v>
      </c>
      <c r="E180" s="210" t="s">
        <v>19</v>
      </c>
      <c r="F180" s="211" t="s">
        <v>657</v>
      </c>
      <c r="G180" s="209"/>
      <c r="H180" s="212">
        <v>15.74</v>
      </c>
      <c r="I180" s="213"/>
      <c r="J180" s="209"/>
      <c r="K180" s="209"/>
      <c r="L180" s="214"/>
      <c r="M180" s="215"/>
      <c r="N180" s="216"/>
      <c r="O180" s="216"/>
      <c r="P180" s="216"/>
      <c r="Q180" s="216"/>
      <c r="R180" s="216"/>
      <c r="S180" s="216"/>
      <c r="T180" s="217"/>
      <c r="AT180" s="218" t="s">
        <v>162</v>
      </c>
      <c r="AU180" s="218" t="s">
        <v>86</v>
      </c>
      <c r="AV180" s="13" t="s">
        <v>86</v>
      </c>
      <c r="AW180" s="13" t="s">
        <v>37</v>
      </c>
      <c r="AX180" s="13" t="s">
        <v>84</v>
      </c>
      <c r="AY180" s="218" t="s">
        <v>143</v>
      </c>
    </row>
    <row r="181" spans="1:65" s="2" customFormat="1" ht="16.5" customHeight="1">
      <c r="A181" s="36"/>
      <c r="B181" s="37"/>
      <c r="C181" s="190" t="s">
        <v>363</v>
      </c>
      <c r="D181" s="190" t="s">
        <v>145</v>
      </c>
      <c r="E181" s="191" t="s">
        <v>775</v>
      </c>
      <c r="F181" s="192" t="s">
        <v>776</v>
      </c>
      <c r="G181" s="193" t="s">
        <v>100</v>
      </c>
      <c r="H181" s="194">
        <v>68.992000000000004</v>
      </c>
      <c r="I181" s="195"/>
      <c r="J181" s="196">
        <f>ROUND(I181*H181,2)</f>
        <v>0</v>
      </c>
      <c r="K181" s="192" t="s">
        <v>157</v>
      </c>
      <c r="L181" s="41"/>
      <c r="M181" s="197" t="s">
        <v>19</v>
      </c>
      <c r="N181" s="198" t="s">
        <v>47</v>
      </c>
      <c r="O181" s="66"/>
      <c r="P181" s="199">
        <f>O181*H181</f>
        <v>0</v>
      </c>
      <c r="Q181" s="199">
        <v>5.8E-4</v>
      </c>
      <c r="R181" s="199">
        <f>Q181*H181</f>
        <v>4.001536E-2</v>
      </c>
      <c r="S181" s="199">
        <v>0</v>
      </c>
      <c r="T181" s="200">
        <f>S181*H181</f>
        <v>0</v>
      </c>
      <c r="U181" s="36"/>
      <c r="V181" s="36"/>
      <c r="W181" s="36"/>
      <c r="X181" s="36"/>
      <c r="Y181" s="36"/>
      <c r="Z181" s="36"/>
      <c r="AA181" s="36"/>
      <c r="AB181" s="36"/>
      <c r="AC181" s="36"/>
      <c r="AD181" s="36"/>
      <c r="AE181" s="36"/>
      <c r="AR181" s="201" t="s">
        <v>149</v>
      </c>
      <c r="AT181" s="201" t="s">
        <v>145</v>
      </c>
      <c r="AU181" s="201" t="s">
        <v>86</v>
      </c>
      <c r="AY181" s="19" t="s">
        <v>143</v>
      </c>
      <c r="BE181" s="202">
        <f>IF(N181="základní",J181,0)</f>
        <v>0</v>
      </c>
      <c r="BF181" s="202">
        <f>IF(N181="snížená",J181,0)</f>
        <v>0</v>
      </c>
      <c r="BG181" s="202">
        <f>IF(N181="zákl. přenesená",J181,0)</f>
        <v>0</v>
      </c>
      <c r="BH181" s="202">
        <f>IF(N181="sníž. přenesená",J181,0)</f>
        <v>0</v>
      </c>
      <c r="BI181" s="202">
        <f>IF(N181="nulová",J181,0)</f>
        <v>0</v>
      </c>
      <c r="BJ181" s="19" t="s">
        <v>84</v>
      </c>
      <c r="BK181" s="202">
        <f>ROUND(I181*H181,2)</f>
        <v>0</v>
      </c>
      <c r="BL181" s="19" t="s">
        <v>149</v>
      </c>
      <c r="BM181" s="201" t="s">
        <v>777</v>
      </c>
    </row>
    <row r="182" spans="1:65" s="2" customFormat="1">
      <c r="A182" s="36"/>
      <c r="B182" s="37"/>
      <c r="C182" s="38"/>
      <c r="D182" s="203" t="s">
        <v>151</v>
      </c>
      <c r="E182" s="38"/>
      <c r="F182" s="204" t="s">
        <v>778</v>
      </c>
      <c r="G182" s="38"/>
      <c r="H182" s="38"/>
      <c r="I182" s="111"/>
      <c r="J182" s="38"/>
      <c r="K182" s="38"/>
      <c r="L182" s="41"/>
      <c r="M182" s="205"/>
      <c r="N182" s="206"/>
      <c r="O182" s="66"/>
      <c r="P182" s="66"/>
      <c r="Q182" s="66"/>
      <c r="R182" s="66"/>
      <c r="S182" s="66"/>
      <c r="T182" s="67"/>
      <c r="U182" s="36"/>
      <c r="V182" s="36"/>
      <c r="W182" s="36"/>
      <c r="X182" s="36"/>
      <c r="Y182" s="36"/>
      <c r="Z182" s="36"/>
      <c r="AA182" s="36"/>
      <c r="AB182" s="36"/>
      <c r="AC182" s="36"/>
      <c r="AD182" s="36"/>
      <c r="AE182" s="36"/>
      <c r="AT182" s="19" t="s">
        <v>151</v>
      </c>
      <c r="AU182" s="19" t="s">
        <v>86</v>
      </c>
    </row>
    <row r="183" spans="1:65" s="2" customFormat="1" ht="29.25">
      <c r="A183" s="36"/>
      <c r="B183" s="37"/>
      <c r="C183" s="38"/>
      <c r="D183" s="203" t="s">
        <v>160</v>
      </c>
      <c r="E183" s="38"/>
      <c r="F183" s="207" t="s">
        <v>225</v>
      </c>
      <c r="G183" s="38"/>
      <c r="H183" s="38"/>
      <c r="I183" s="111"/>
      <c r="J183" s="38"/>
      <c r="K183" s="38"/>
      <c r="L183" s="41"/>
      <c r="M183" s="205"/>
      <c r="N183" s="206"/>
      <c r="O183" s="66"/>
      <c r="P183" s="66"/>
      <c r="Q183" s="66"/>
      <c r="R183" s="66"/>
      <c r="S183" s="66"/>
      <c r="T183" s="67"/>
      <c r="U183" s="36"/>
      <c r="V183" s="36"/>
      <c r="W183" s="36"/>
      <c r="X183" s="36"/>
      <c r="Y183" s="36"/>
      <c r="Z183" s="36"/>
      <c r="AA183" s="36"/>
      <c r="AB183" s="36"/>
      <c r="AC183" s="36"/>
      <c r="AD183" s="36"/>
      <c r="AE183" s="36"/>
      <c r="AT183" s="19" t="s">
        <v>160</v>
      </c>
      <c r="AU183" s="19" t="s">
        <v>86</v>
      </c>
    </row>
    <row r="184" spans="1:65" s="15" customFormat="1">
      <c r="B184" s="230"/>
      <c r="C184" s="231"/>
      <c r="D184" s="203" t="s">
        <v>162</v>
      </c>
      <c r="E184" s="232" t="s">
        <v>19</v>
      </c>
      <c r="F184" s="233" t="s">
        <v>700</v>
      </c>
      <c r="G184" s="231"/>
      <c r="H184" s="232" t="s">
        <v>19</v>
      </c>
      <c r="I184" s="234"/>
      <c r="J184" s="231"/>
      <c r="K184" s="231"/>
      <c r="L184" s="235"/>
      <c r="M184" s="236"/>
      <c r="N184" s="237"/>
      <c r="O184" s="237"/>
      <c r="P184" s="237"/>
      <c r="Q184" s="237"/>
      <c r="R184" s="237"/>
      <c r="S184" s="237"/>
      <c r="T184" s="238"/>
      <c r="AT184" s="239" t="s">
        <v>162</v>
      </c>
      <c r="AU184" s="239" t="s">
        <v>86</v>
      </c>
      <c r="AV184" s="15" t="s">
        <v>84</v>
      </c>
      <c r="AW184" s="15" t="s">
        <v>37</v>
      </c>
      <c r="AX184" s="15" t="s">
        <v>76</v>
      </c>
      <c r="AY184" s="239" t="s">
        <v>143</v>
      </c>
    </row>
    <row r="185" spans="1:65" s="15" customFormat="1">
      <c r="B185" s="230"/>
      <c r="C185" s="231"/>
      <c r="D185" s="203" t="s">
        <v>162</v>
      </c>
      <c r="E185" s="232" t="s">
        <v>19</v>
      </c>
      <c r="F185" s="233" t="s">
        <v>714</v>
      </c>
      <c r="G185" s="231"/>
      <c r="H185" s="232" t="s">
        <v>19</v>
      </c>
      <c r="I185" s="234"/>
      <c r="J185" s="231"/>
      <c r="K185" s="231"/>
      <c r="L185" s="235"/>
      <c r="M185" s="236"/>
      <c r="N185" s="237"/>
      <c r="O185" s="237"/>
      <c r="P185" s="237"/>
      <c r="Q185" s="237"/>
      <c r="R185" s="237"/>
      <c r="S185" s="237"/>
      <c r="T185" s="238"/>
      <c r="AT185" s="239" t="s">
        <v>162</v>
      </c>
      <c r="AU185" s="239" t="s">
        <v>86</v>
      </c>
      <c r="AV185" s="15" t="s">
        <v>84</v>
      </c>
      <c r="AW185" s="15" t="s">
        <v>37</v>
      </c>
      <c r="AX185" s="15" t="s">
        <v>76</v>
      </c>
      <c r="AY185" s="239" t="s">
        <v>143</v>
      </c>
    </row>
    <row r="186" spans="1:65" s="13" customFormat="1">
      <c r="B186" s="208"/>
      <c r="C186" s="209"/>
      <c r="D186" s="203" t="s">
        <v>162</v>
      </c>
      <c r="E186" s="210" t="s">
        <v>19</v>
      </c>
      <c r="F186" s="211" t="s">
        <v>779</v>
      </c>
      <c r="G186" s="209"/>
      <c r="H186" s="212">
        <v>68.992000000000004</v>
      </c>
      <c r="I186" s="213"/>
      <c r="J186" s="209"/>
      <c r="K186" s="209"/>
      <c r="L186" s="214"/>
      <c r="M186" s="215"/>
      <c r="N186" s="216"/>
      <c r="O186" s="216"/>
      <c r="P186" s="216"/>
      <c r="Q186" s="216"/>
      <c r="R186" s="216"/>
      <c r="S186" s="216"/>
      <c r="T186" s="217"/>
      <c r="AT186" s="218" t="s">
        <v>162</v>
      </c>
      <c r="AU186" s="218" t="s">
        <v>86</v>
      </c>
      <c r="AV186" s="13" t="s">
        <v>86</v>
      </c>
      <c r="AW186" s="13" t="s">
        <v>37</v>
      </c>
      <c r="AX186" s="13" t="s">
        <v>76</v>
      </c>
      <c r="AY186" s="218" t="s">
        <v>143</v>
      </c>
    </row>
    <row r="187" spans="1:65" s="14" customFormat="1">
      <c r="B187" s="219"/>
      <c r="C187" s="220"/>
      <c r="D187" s="203" t="s">
        <v>162</v>
      </c>
      <c r="E187" s="221" t="s">
        <v>672</v>
      </c>
      <c r="F187" s="222" t="s">
        <v>172</v>
      </c>
      <c r="G187" s="220"/>
      <c r="H187" s="223">
        <v>68.992000000000004</v>
      </c>
      <c r="I187" s="224"/>
      <c r="J187" s="220"/>
      <c r="K187" s="220"/>
      <c r="L187" s="225"/>
      <c r="M187" s="226"/>
      <c r="N187" s="227"/>
      <c r="O187" s="227"/>
      <c r="P187" s="227"/>
      <c r="Q187" s="227"/>
      <c r="R187" s="227"/>
      <c r="S187" s="227"/>
      <c r="T187" s="228"/>
      <c r="AT187" s="229" t="s">
        <v>162</v>
      </c>
      <c r="AU187" s="229" t="s">
        <v>86</v>
      </c>
      <c r="AV187" s="14" t="s">
        <v>149</v>
      </c>
      <c r="AW187" s="14" t="s">
        <v>37</v>
      </c>
      <c r="AX187" s="14" t="s">
        <v>84</v>
      </c>
      <c r="AY187" s="229" t="s">
        <v>143</v>
      </c>
    </row>
    <row r="188" spans="1:65" s="2" customFormat="1" ht="16.5" customHeight="1">
      <c r="A188" s="36"/>
      <c r="B188" s="37"/>
      <c r="C188" s="190" t="s">
        <v>370</v>
      </c>
      <c r="D188" s="190" t="s">
        <v>145</v>
      </c>
      <c r="E188" s="191" t="s">
        <v>780</v>
      </c>
      <c r="F188" s="192" t="s">
        <v>781</v>
      </c>
      <c r="G188" s="193" t="s">
        <v>100</v>
      </c>
      <c r="H188" s="194">
        <v>68.992000000000004</v>
      </c>
      <c r="I188" s="195"/>
      <c r="J188" s="196">
        <f>ROUND(I188*H188,2)</f>
        <v>0</v>
      </c>
      <c r="K188" s="192" t="s">
        <v>157</v>
      </c>
      <c r="L188" s="41"/>
      <c r="M188" s="197" t="s">
        <v>19</v>
      </c>
      <c r="N188" s="198" t="s">
        <v>47</v>
      </c>
      <c r="O188" s="66"/>
      <c r="P188" s="199">
        <f>O188*H188</f>
        <v>0</v>
      </c>
      <c r="Q188" s="199">
        <v>0</v>
      </c>
      <c r="R188" s="199">
        <f>Q188*H188</f>
        <v>0</v>
      </c>
      <c r="S188" s="199">
        <v>0</v>
      </c>
      <c r="T188" s="200">
        <f>S188*H188</f>
        <v>0</v>
      </c>
      <c r="U188" s="36"/>
      <c r="V188" s="36"/>
      <c r="W188" s="36"/>
      <c r="X188" s="36"/>
      <c r="Y188" s="36"/>
      <c r="Z188" s="36"/>
      <c r="AA188" s="36"/>
      <c r="AB188" s="36"/>
      <c r="AC188" s="36"/>
      <c r="AD188" s="36"/>
      <c r="AE188" s="36"/>
      <c r="AR188" s="201" t="s">
        <v>149</v>
      </c>
      <c r="AT188" s="201" t="s">
        <v>145</v>
      </c>
      <c r="AU188" s="201" t="s">
        <v>86</v>
      </c>
      <c r="AY188" s="19" t="s">
        <v>143</v>
      </c>
      <c r="BE188" s="202">
        <f>IF(N188="základní",J188,0)</f>
        <v>0</v>
      </c>
      <c r="BF188" s="202">
        <f>IF(N188="snížená",J188,0)</f>
        <v>0</v>
      </c>
      <c r="BG188" s="202">
        <f>IF(N188="zákl. přenesená",J188,0)</f>
        <v>0</v>
      </c>
      <c r="BH188" s="202">
        <f>IF(N188="sníž. přenesená",J188,0)</f>
        <v>0</v>
      </c>
      <c r="BI188" s="202">
        <f>IF(N188="nulová",J188,0)</f>
        <v>0</v>
      </c>
      <c r="BJ188" s="19" t="s">
        <v>84</v>
      </c>
      <c r="BK188" s="202">
        <f>ROUND(I188*H188,2)</f>
        <v>0</v>
      </c>
      <c r="BL188" s="19" t="s">
        <v>149</v>
      </c>
      <c r="BM188" s="201" t="s">
        <v>782</v>
      </c>
    </row>
    <row r="189" spans="1:65" s="2" customFormat="1">
      <c r="A189" s="36"/>
      <c r="B189" s="37"/>
      <c r="C189" s="38"/>
      <c r="D189" s="203" t="s">
        <v>151</v>
      </c>
      <c r="E189" s="38"/>
      <c r="F189" s="204" t="s">
        <v>783</v>
      </c>
      <c r="G189" s="38"/>
      <c r="H189" s="38"/>
      <c r="I189" s="111"/>
      <c r="J189" s="38"/>
      <c r="K189" s="38"/>
      <c r="L189" s="41"/>
      <c r="M189" s="205"/>
      <c r="N189" s="206"/>
      <c r="O189" s="66"/>
      <c r="P189" s="66"/>
      <c r="Q189" s="66"/>
      <c r="R189" s="66"/>
      <c r="S189" s="66"/>
      <c r="T189" s="67"/>
      <c r="U189" s="36"/>
      <c r="V189" s="36"/>
      <c r="W189" s="36"/>
      <c r="X189" s="36"/>
      <c r="Y189" s="36"/>
      <c r="Z189" s="36"/>
      <c r="AA189" s="36"/>
      <c r="AB189" s="36"/>
      <c r="AC189" s="36"/>
      <c r="AD189" s="36"/>
      <c r="AE189" s="36"/>
      <c r="AT189" s="19" t="s">
        <v>151</v>
      </c>
      <c r="AU189" s="19" t="s">
        <v>86</v>
      </c>
    </row>
    <row r="190" spans="1:65" s="13" customFormat="1">
      <c r="B190" s="208"/>
      <c r="C190" s="209"/>
      <c r="D190" s="203" t="s">
        <v>162</v>
      </c>
      <c r="E190" s="210" t="s">
        <v>19</v>
      </c>
      <c r="F190" s="211" t="s">
        <v>672</v>
      </c>
      <c r="G190" s="209"/>
      <c r="H190" s="212">
        <v>68.992000000000004</v>
      </c>
      <c r="I190" s="213"/>
      <c r="J190" s="209"/>
      <c r="K190" s="209"/>
      <c r="L190" s="214"/>
      <c r="M190" s="215"/>
      <c r="N190" s="216"/>
      <c r="O190" s="216"/>
      <c r="P190" s="216"/>
      <c r="Q190" s="216"/>
      <c r="R190" s="216"/>
      <c r="S190" s="216"/>
      <c r="T190" s="217"/>
      <c r="AT190" s="218" t="s">
        <v>162</v>
      </c>
      <c r="AU190" s="218" t="s">
        <v>86</v>
      </c>
      <c r="AV190" s="13" t="s">
        <v>86</v>
      </c>
      <c r="AW190" s="13" t="s">
        <v>37</v>
      </c>
      <c r="AX190" s="13" t="s">
        <v>84</v>
      </c>
      <c r="AY190" s="218" t="s">
        <v>143</v>
      </c>
    </row>
    <row r="191" spans="1:65" s="2" customFormat="1" ht="16.5" customHeight="1">
      <c r="A191" s="36"/>
      <c r="B191" s="37"/>
      <c r="C191" s="190" t="s">
        <v>7</v>
      </c>
      <c r="D191" s="190" t="s">
        <v>145</v>
      </c>
      <c r="E191" s="191" t="s">
        <v>247</v>
      </c>
      <c r="F191" s="192" t="s">
        <v>248</v>
      </c>
      <c r="G191" s="193" t="s">
        <v>92</v>
      </c>
      <c r="H191" s="194">
        <v>50.863</v>
      </c>
      <c r="I191" s="195"/>
      <c r="J191" s="196">
        <f>ROUND(I191*H191,2)</f>
        <v>0</v>
      </c>
      <c r="K191" s="192" t="s">
        <v>157</v>
      </c>
      <c r="L191" s="41"/>
      <c r="M191" s="197" t="s">
        <v>19</v>
      </c>
      <c r="N191" s="198" t="s">
        <v>47</v>
      </c>
      <c r="O191" s="66"/>
      <c r="P191" s="199">
        <f>O191*H191</f>
        <v>0</v>
      </c>
      <c r="Q191" s="199">
        <v>0</v>
      </c>
      <c r="R191" s="199">
        <f>Q191*H191</f>
        <v>0</v>
      </c>
      <c r="S191" s="199">
        <v>0</v>
      </c>
      <c r="T191" s="200">
        <f>S191*H191</f>
        <v>0</v>
      </c>
      <c r="U191" s="36"/>
      <c r="V191" s="36"/>
      <c r="W191" s="36"/>
      <c r="X191" s="36"/>
      <c r="Y191" s="36"/>
      <c r="Z191" s="36"/>
      <c r="AA191" s="36"/>
      <c r="AB191" s="36"/>
      <c r="AC191" s="36"/>
      <c r="AD191" s="36"/>
      <c r="AE191" s="36"/>
      <c r="AR191" s="201" t="s">
        <v>149</v>
      </c>
      <c r="AT191" s="201" t="s">
        <v>145</v>
      </c>
      <c r="AU191" s="201" t="s">
        <v>86</v>
      </c>
      <c r="AY191" s="19" t="s">
        <v>143</v>
      </c>
      <c r="BE191" s="202">
        <f>IF(N191="základní",J191,0)</f>
        <v>0</v>
      </c>
      <c r="BF191" s="202">
        <f>IF(N191="snížená",J191,0)</f>
        <v>0</v>
      </c>
      <c r="BG191" s="202">
        <f>IF(N191="zákl. přenesená",J191,0)</f>
        <v>0</v>
      </c>
      <c r="BH191" s="202">
        <f>IF(N191="sníž. přenesená",J191,0)</f>
        <v>0</v>
      </c>
      <c r="BI191" s="202">
        <f>IF(N191="nulová",J191,0)</f>
        <v>0</v>
      </c>
      <c r="BJ191" s="19" t="s">
        <v>84</v>
      </c>
      <c r="BK191" s="202">
        <f>ROUND(I191*H191,2)</f>
        <v>0</v>
      </c>
      <c r="BL191" s="19" t="s">
        <v>149</v>
      </c>
      <c r="BM191" s="201" t="s">
        <v>784</v>
      </c>
    </row>
    <row r="192" spans="1:65" s="2" customFormat="1" ht="19.5">
      <c r="A192" s="36"/>
      <c r="B192" s="37"/>
      <c r="C192" s="38"/>
      <c r="D192" s="203" t="s">
        <v>151</v>
      </c>
      <c r="E192" s="38"/>
      <c r="F192" s="204" t="s">
        <v>250</v>
      </c>
      <c r="G192" s="38"/>
      <c r="H192" s="38"/>
      <c r="I192" s="111"/>
      <c r="J192" s="38"/>
      <c r="K192" s="38"/>
      <c r="L192" s="41"/>
      <c r="M192" s="205"/>
      <c r="N192" s="206"/>
      <c r="O192" s="66"/>
      <c r="P192" s="66"/>
      <c r="Q192" s="66"/>
      <c r="R192" s="66"/>
      <c r="S192" s="66"/>
      <c r="T192" s="67"/>
      <c r="U192" s="36"/>
      <c r="V192" s="36"/>
      <c r="W192" s="36"/>
      <c r="X192" s="36"/>
      <c r="Y192" s="36"/>
      <c r="Z192" s="36"/>
      <c r="AA192" s="36"/>
      <c r="AB192" s="36"/>
      <c r="AC192" s="36"/>
      <c r="AD192" s="36"/>
      <c r="AE192" s="36"/>
      <c r="AT192" s="19" t="s">
        <v>151</v>
      </c>
      <c r="AU192" s="19" t="s">
        <v>86</v>
      </c>
    </row>
    <row r="193" spans="1:65" s="2" customFormat="1" ht="58.5">
      <c r="A193" s="36"/>
      <c r="B193" s="37"/>
      <c r="C193" s="38"/>
      <c r="D193" s="203" t="s">
        <v>160</v>
      </c>
      <c r="E193" s="38"/>
      <c r="F193" s="207" t="s">
        <v>251</v>
      </c>
      <c r="G193" s="38"/>
      <c r="H193" s="38"/>
      <c r="I193" s="111"/>
      <c r="J193" s="38"/>
      <c r="K193" s="38"/>
      <c r="L193" s="41"/>
      <c r="M193" s="205"/>
      <c r="N193" s="206"/>
      <c r="O193" s="66"/>
      <c r="P193" s="66"/>
      <c r="Q193" s="66"/>
      <c r="R193" s="66"/>
      <c r="S193" s="66"/>
      <c r="T193" s="67"/>
      <c r="U193" s="36"/>
      <c r="V193" s="36"/>
      <c r="W193" s="36"/>
      <c r="X193" s="36"/>
      <c r="Y193" s="36"/>
      <c r="Z193" s="36"/>
      <c r="AA193" s="36"/>
      <c r="AB193" s="36"/>
      <c r="AC193" s="36"/>
      <c r="AD193" s="36"/>
      <c r="AE193" s="36"/>
      <c r="AT193" s="19" t="s">
        <v>160</v>
      </c>
      <c r="AU193" s="19" t="s">
        <v>86</v>
      </c>
    </row>
    <row r="194" spans="1:65" s="13" customFormat="1">
      <c r="B194" s="208"/>
      <c r="C194" s="209"/>
      <c r="D194" s="203" t="s">
        <v>162</v>
      </c>
      <c r="E194" s="210" t="s">
        <v>19</v>
      </c>
      <c r="F194" s="211" t="s">
        <v>94</v>
      </c>
      <c r="G194" s="209"/>
      <c r="H194" s="212">
        <v>43.337000000000003</v>
      </c>
      <c r="I194" s="213"/>
      <c r="J194" s="209"/>
      <c r="K194" s="209"/>
      <c r="L194" s="214"/>
      <c r="M194" s="215"/>
      <c r="N194" s="216"/>
      <c r="O194" s="216"/>
      <c r="P194" s="216"/>
      <c r="Q194" s="216"/>
      <c r="R194" s="216"/>
      <c r="S194" s="216"/>
      <c r="T194" s="217"/>
      <c r="AT194" s="218" t="s">
        <v>162</v>
      </c>
      <c r="AU194" s="218" t="s">
        <v>86</v>
      </c>
      <c r="AV194" s="13" t="s">
        <v>86</v>
      </c>
      <c r="AW194" s="13" t="s">
        <v>37</v>
      </c>
      <c r="AX194" s="13" t="s">
        <v>76</v>
      </c>
      <c r="AY194" s="218" t="s">
        <v>143</v>
      </c>
    </row>
    <row r="195" spans="1:65" s="13" customFormat="1">
      <c r="B195" s="208"/>
      <c r="C195" s="209"/>
      <c r="D195" s="203" t="s">
        <v>162</v>
      </c>
      <c r="E195" s="210" t="s">
        <v>19</v>
      </c>
      <c r="F195" s="211" t="s">
        <v>654</v>
      </c>
      <c r="G195" s="209"/>
      <c r="H195" s="212">
        <v>7.5259999999999998</v>
      </c>
      <c r="I195" s="213"/>
      <c r="J195" s="209"/>
      <c r="K195" s="209"/>
      <c r="L195" s="214"/>
      <c r="M195" s="215"/>
      <c r="N195" s="216"/>
      <c r="O195" s="216"/>
      <c r="P195" s="216"/>
      <c r="Q195" s="216"/>
      <c r="R195" s="216"/>
      <c r="S195" s="216"/>
      <c r="T195" s="217"/>
      <c r="AT195" s="218" t="s">
        <v>162</v>
      </c>
      <c r="AU195" s="218" t="s">
        <v>86</v>
      </c>
      <c r="AV195" s="13" t="s">
        <v>86</v>
      </c>
      <c r="AW195" s="13" t="s">
        <v>37</v>
      </c>
      <c r="AX195" s="13" t="s">
        <v>76</v>
      </c>
      <c r="AY195" s="218" t="s">
        <v>143</v>
      </c>
    </row>
    <row r="196" spans="1:65" s="14" customFormat="1">
      <c r="B196" s="219"/>
      <c r="C196" s="220"/>
      <c r="D196" s="203" t="s">
        <v>162</v>
      </c>
      <c r="E196" s="221" t="s">
        <v>19</v>
      </c>
      <c r="F196" s="222" t="s">
        <v>172</v>
      </c>
      <c r="G196" s="220"/>
      <c r="H196" s="223">
        <v>50.863</v>
      </c>
      <c r="I196" s="224"/>
      <c r="J196" s="220"/>
      <c r="K196" s="220"/>
      <c r="L196" s="225"/>
      <c r="M196" s="226"/>
      <c r="N196" s="227"/>
      <c r="O196" s="227"/>
      <c r="P196" s="227"/>
      <c r="Q196" s="227"/>
      <c r="R196" s="227"/>
      <c r="S196" s="227"/>
      <c r="T196" s="228"/>
      <c r="AT196" s="229" t="s">
        <v>162</v>
      </c>
      <c r="AU196" s="229" t="s">
        <v>86</v>
      </c>
      <c r="AV196" s="14" t="s">
        <v>149</v>
      </c>
      <c r="AW196" s="14" t="s">
        <v>37</v>
      </c>
      <c r="AX196" s="14" t="s">
        <v>84</v>
      </c>
      <c r="AY196" s="229" t="s">
        <v>143</v>
      </c>
    </row>
    <row r="197" spans="1:65" s="2" customFormat="1" ht="16.5" customHeight="1">
      <c r="A197" s="36"/>
      <c r="B197" s="37"/>
      <c r="C197" s="190" t="s">
        <v>377</v>
      </c>
      <c r="D197" s="190" t="s">
        <v>145</v>
      </c>
      <c r="E197" s="191" t="s">
        <v>253</v>
      </c>
      <c r="F197" s="192" t="s">
        <v>254</v>
      </c>
      <c r="G197" s="193" t="s">
        <v>92</v>
      </c>
      <c r="H197" s="194">
        <v>50.863</v>
      </c>
      <c r="I197" s="195"/>
      <c r="J197" s="196">
        <f>ROUND(I197*H197,2)</f>
        <v>0</v>
      </c>
      <c r="K197" s="192" t="s">
        <v>19</v>
      </c>
      <c r="L197" s="41"/>
      <c r="M197" s="197" t="s">
        <v>19</v>
      </c>
      <c r="N197" s="198" t="s">
        <v>47</v>
      </c>
      <c r="O197" s="66"/>
      <c r="P197" s="199">
        <f>O197*H197</f>
        <v>0</v>
      </c>
      <c r="Q197" s="199">
        <v>0</v>
      </c>
      <c r="R197" s="199">
        <f>Q197*H197</f>
        <v>0</v>
      </c>
      <c r="S197" s="199">
        <v>0</v>
      </c>
      <c r="T197" s="200">
        <f>S197*H197</f>
        <v>0</v>
      </c>
      <c r="U197" s="36"/>
      <c r="V197" s="36"/>
      <c r="W197" s="36"/>
      <c r="X197" s="36"/>
      <c r="Y197" s="36"/>
      <c r="Z197" s="36"/>
      <c r="AA197" s="36"/>
      <c r="AB197" s="36"/>
      <c r="AC197" s="36"/>
      <c r="AD197" s="36"/>
      <c r="AE197" s="36"/>
      <c r="AR197" s="201" t="s">
        <v>149</v>
      </c>
      <c r="AT197" s="201" t="s">
        <v>145</v>
      </c>
      <c r="AU197" s="201" t="s">
        <v>86</v>
      </c>
      <c r="AY197" s="19" t="s">
        <v>143</v>
      </c>
      <c r="BE197" s="202">
        <f>IF(N197="základní",J197,0)</f>
        <v>0</v>
      </c>
      <c r="BF197" s="202">
        <f>IF(N197="snížená",J197,0)</f>
        <v>0</v>
      </c>
      <c r="BG197" s="202">
        <f>IF(N197="zákl. přenesená",J197,0)</f>
        <v>0</v>
      </c>
      <c r="BH197" s="202">
        <f>IF(N197="sníž. přenesená",J197,0)</f>
        <v>0</v>
      </c>
      <c r="BI197" s="202">
        <f>IF(N197="nulová",J197,0)</f>
        <v>0</v>
      </c>
      <c r="BJ197" s="19" t="s">
        <v>84</v>
      </c>
      <c r="BK197" s="202">
        <f>ROUND(I197*H197,2)</f>
        <v>0</v>
      </c>
      <c r="BL197" s="19" t="s">
        <v>149</v>
      </c>
      <c r="BM197" s="201" t="s">
        <v>785</v>
      </c>
    </row>
    <row r="198" spans="1:65" s="2" customFormat="1" ht="19.5">
      <c r="A198" s="36"/>
      <c r="B198" s="37"/>
      <c r="C198" s="38"/>
      <c r="D198" s="203" t="s">
        <v>151</v>
      </c>
      <c r="E198" s="38"/>
      <c r="F198" s="204" t="s">
        <v>256</v>
      </c>
      <c r="G198" s="38"/>
      <c r="H198" s="38"/>
      <c r="I198" s="111"/>
      <c r="J198" s="38"/>
      <c r="K198" s="38"/>
      <c r="L198" s="41"/>
      <c r="M198" s="205"/>
      <c r="N198" s="206"/>
      <c r="O198" s="66"/>
      <c r="P198" s="66"/>
      <c r="Q198" s="66"/>
      <c r="R198" s="66"/>
      <c r="S198" s="66"/>
      <c r="T198" s="67"/>
      <c r="U198" s="36"/>
      <c r="V198" s="36"/>
      <c r="W198" s="36"/>
      <c r="X198" s="36"/>
      <c r="Y198" s="36"/>
      <c r="Z198" s="36"/>
      <c r="AA198" s="36"/>
      <c r="AB198" s="36"/>
      <c r="AC198" s="36"/>
      <c r="AD198" s="36"/>
      <c r="AE198" s="36"/>
      <c r="AT198" s="19" t="s">
        <v>151</v>
      </c>
      <c r="AU198" s="19" t="s">
        <v>86</v>
      </c>
    </row>
    <row r="199" spans="1:65" s="2" customFormat="1" ht="19.5">
      <c r="A199" s="36"/>
      <c r="B199" s="37"/>
      <c r="C199" s="38"/>
      <c r="D199" s="203" t="s">
        <v>153</v>
      </c>
      <c r="E199" s="38"/>
      <c r="F199" s="207" t="s">
        <v>257</v>
      </c>
      <c r="G199" s="38"/>
      <c r="H199" s="38"/>
      <c r="I199" s="111"/>
      <c r="J199" s="38"/>
      <c r="K199" s="38"/>
      <c r="L199" s="41"/>
      <c r="M199" s="205"/>
      <c r="N199" s="206"/>
      <c r="O199" s="66"/>
      <c r="P199" s="66"/>
      <c r="Q199" s="66"/>
      <c r="R199" s="66"/>
      <c r="S199" s="66"/>
      <c r="T199" s="67"/>
      <c r="U199" s="36"/>
      <c r="V199" s="36"/>
      <c r="W199" s="36"/>
      <c r="X199" s="36"/>
      <c r="Y199" s="36"/>
      <c r="Z199" s="36"/>
      <c r="AA199" s="36"/>
      <c r="AB199" s="36"/>
      <c r="AC199" s="36"/>
      <c r="AD199" s="36"/>
      <c r="AE199" s="36"/>
      <c r="AT199" s="19" t="s">
        <v>153</v>
      </c>
      <c r="AU199" s="19" t="s">
        <v>86</v>
      </c>
    </row>
    <row r="200" spans="1:65" s="13" customFormat="1">
      <c r="B200" s="208"/>
      <c r="C200" s="209"/>
      <c r="D200" s="203" t="s">
        <v>162</v>
      </c>
      <c r="E200" s="210" t="s">
        <v>19</v>
      </c>
      <c r="F200" s="211" t="s">
        <v>94</v>
      </c>
      <c r="G200" s="209"/>
      <c r="H200" s="212">
        <v>43.337000000000003</v>
      </c>
      <c r="I200" s="213"/>
      <c r="J200" s="209"/>
      <c r="K200" s="209"/>
      <c r="L200" s="214"/>
      <c r="M200" s="215"/>
      <c r="N200" s="216"/>
      <c r="O200" s="216"/>
      <c r="P200" s="216"/>
      <c r="Q200" s="216"/>
      <c r="R200" s="216"/>
      <c r="S200" s="216"/>
      <c r="T200" s="217"/>
      <c r="AT200" s="218" t="s">
        <v>162</v>
      </c>
      <c r="AU200" s="218" t="s">
        <v>86</v>
      </c>
      <c r="AV200" s="13" t="s">
        <v>86</v>
      </c>
      <c r="AW200" s="13" t="s">
        <v>37</v>
      </c>
      <c r="AX200" s="13" t="s">
        <v>76</v>
      </c>
      <c r="AY200" s="218" t="s">
        <v>143</v>
      </c>
    </row>
    <row r="201" spans="1:65" s="13" customFormat="1">
      <c r="B201" s="208"/>
      <c r="C201" s="209"/>
      <c r="D201" s="203" t="s">
        <v>162</v>
      </c>
      <c r="E201" s="210" t="s">
        <v>19</v>
      </c>
      <c r="F201" s="211" t="s">
        <v>654</v>
      </c>
      <c r="G201" s="209"/>
      <c r="H201" s="212">
        <v>7.5259999999999998</v>
      </c>
      <c r="I201" s="213"/>
      <c r="J201" s="209"/>
      <c r="K201" s="209"/>
      <c r="L201" s="214"/>
      <c r="M201" s="215"/>
      <c r="N201" s="216"/>
      <c r="O201" s="216"/>
      <c r="P201" s="216"/>
      <c r="Q201" s="216"/>
      <c r="R201" s="216"/>
      <c r="S201" s="216"/>
      <c r="T201" s="217"/>
      <c r="AT201" s="218" t="s">
        <v>162</v>
      </c>
      <c r="AU201" s="218" t="s">
        <v>86</v>
      </c>
      <c r="AV201" s="13" t="s">
        <v>86</v>
      </c>
      <c r="AW201" s="13" t="s">
        <v>37</v>
      </c>
      <c r="AX201" s="13" t="s">
        <v>76</v>
      </c>
      <c r="AY201" s="218" t="s">
        <v>143</v>
      </c>
    </row>
    <row r="202" spans="1:65" s="14" customFormat="1">
      <c r="B202" s="219"/>
      <c r="C202" s="220"/>
      <c r="D202" s="203" t="s">
        <v>162</v>
      </c>
      <c r="E202" s="221" t="s">
        <v>19</v>
      </c>
      <c r="F202" s="222" t="s">
        <v>172</v>
      </c>
      <c r="G202" s="220"/>
      <c r="H202" s="223">
        <v>50.863</v>
      </c>
      <c r="I202" s="224"/>
      <c r="J202" s="220"/>
      <c r="K202" s="220"/>
      <c r="L202" s="225"/>
      <c r="M202" s="226"/>
      <c r="N202" s="227"/>
      <c r="O202" s="227"/>
      <c r="P202" s="227"/>
      <c r="Q202" s="227"/>
      <c r="R202" s="227"/>
      <c r="S202" s="227"/>
      <c r="T202" s="228"/>
      <c r="AT202" s="229" t="s">
        <v>162</v>
      </c>
      <c r="AU202" s="229" t="s">
        <v>86</v>
      </c>
      <c r="AV202" s="14" t="s">
        <v>149</v>
      </c>
      <c r="AW202" s="14" t="s">
        <v>37</v>
      </c>
      <c r="AX202" s="14" t="s">
        <v>84</v>
      </c>
      <c r="AY202" s="229" t="s">
        <v>143</v>
      </c>
    </row>
    <row r="203" spans="1:65" s="2" customFormat="1" ht="16.5" customHeight="1">
      <c r="A203" s="36"/>
      <c r="B203" s="37"/>
      <c r="C203" s="190" t="s">
        <v>387</v>
      </c>
      <c r="D203" s="190" t="s">
        <v>145</v>
      </c>
      <c r="E203" s="191" t="s">
        <v>260</v>
      </c>
      <c r="F203" s="192" t="s">
        <v>261</v>
      </c>
      <c r="G203" s="193" t="s">
        <v>92</v>
      </c>
      <c r="H203" s="194">
        <v>30.94</v>
      </c>
      <c r="I203" s="195"/>
      <c r="J203" s="196">
        <f>ROUND(I203*H203,2)</f>
        <v>0</v>
      </c>
      <c r="K203" s="192" t="s">
        <v>157</v>
      </c>
      <c r="L203" s="41"/>
      <c r="M203" s="197" t="s">
        <v>19</v>
      </c>
      <c r="N203" s="198" t="s">
        <v>47</v>
      </c>
      <c r="O203" s="66"/>
      <c r="P203" s="199">
        <f>O203*H203</f>
        <v>0</v>
      </c>
      <c r="Q203" s="199">
        <v>0</v>
      </c>
      <c r="R203" s="199">
        <f>Q203*H203</f>
        <v>0</v>
      </c>
      <c r="S203" s="199">
        <v>0</v>
      </c>
      <c r="T203" s="200">
        <f>S203*H203</f>
        <v>0</v>
      </c>
      <c r="U203" s="36"/>
      <c r="V203" s="36"/>
      <c r="W203" s="36"/>
      <c r="X203" s="36"/>
      <c r="Y203" s="36"/>
      <c r="Z203" s="36"/>
      <c r="AA203" s="36"/>
      <c r="AB203" s="36"/>
      <c r="AC203" s="36"/>
      <c r="AD203" s="36"/>
      <c r="AE203" s="36"/>
      <c r="AR203" s="201" t="s">
        <v>149</v>
      </c>
      <c r="AT203" s="201" t="s">
        <v>145</v>
      </c>
      <c r="AU203" s="201" t="s">
        <v>86</v>
      </c>
      <c r="AY203" s="19" t="s">
        <v>143</v>
      </c>
      <c r="BE203" s="202">
        <f>IF(N203="základní",J203,0)</f>
        <v>0</v>
      </c>
      <c r="BF203" s="202">
        <f>IF(N203="snížená",J203,0)</f>
        <v>0</v>
      </c>
      <c r="BG203" s="202">
        <f>IF(N203="zákl. přenesená",J203,0)</f>
        <v>0</v>
      </c>
      <c r="BH203" s="202">
        <f>IF(N203="sníž. přenesená",J203,0)</f>
        <v>0</v>
      </c>
      <c r="BI203" s="202">
        <f>IF(N203="nulová",J203,0)</f>
        <v>0</v>
      </c>
      <c r="BJ203" s="19" t="s">
        <v>84</v>
      </c>
      <c r="BK203" s="202">
        <f>ROUND(I203*H203,2)</f>
        <v>0</v>
      </c>
      <c r="BL203" s="19" t="s">
        <v>149</v>
      </c>
      <c r="BM203" s="201" t="s">
        <v>786</v>
      </c>
    </row>
    <row r="204" spans="1:65" s="2" customFormat="1" ht="19.5">
      <c r="A204" s="36"/>
      <c r="B204" s="37"/>
      <c r="C204" s="38"/>
      <c r="D204" s="203" t="s">
        <v>151</v>
      </c>
      <c r="E204" s="38"/>
      <c r="F204" s="204" t="s">
        <v>263</v>
      </c>
      <c r="G204" s="38"/>
      <c r="H204" s="38"/>
      <c r="I204" s="111"/>
      <c r="J204" s="38"/>
      <c r="K204" s="38"/>
      <c r="L204" s="41"/>
      <c r="M204" s="205"/>
      <c r="N204" s="206"/>
      <c r="O204" s="66"/>
      <c r="P204" s="66"/>
      <c r="Q204" s="66"/>
      <c r="R204" s="66"/>
      <c r="S204" s="66"/>
      <c r="T204" s="67"/>
      <c r="U204" s="36"/>
      <c r="V204" s="36"/>
      <c r="W204" s="36"/>
      <c r="X204" s="36"/>
      <c r="Y204" s="36"/>
      <c r="Z204" s="36"/>
      <c r="AA204" s="36"/>
      <c r="AB204" s="36"/>
      <c r="AC204" s="36"/>
      <c r="AD204" s="36"/>
      <c r="AE204" s="36"/>
      <c r="AT204" s="19" t="s">
        <v>151</v>
      </c>
      <c r="AU204" s="19" t="s">
        <v>86</v>
      </c>
    </row>
    <row r="205" spans="1:65" s="2" customFormat="1" ht="321.75">
      <c r="A205" s="36"/>
      <c r="B205" s="37"/>
      <c r="C205" s="38"/>
      <c r="D205" s="203" t="s">
        <v>160</v>
      </c>
      <c r="E205" s="38"/>
      <c r="F205" s="207" t="s">
        <v>264</v>
      </c>
      <c r="G205" s="38"/>
      <c r="H205" s="38"/>
      <c r="I205" s="111"/>
      <c r="J205" s="38"/>
      <c r="K205" s="38"/>
      <c r="L205" s="41"/>
      <c r="M205" s="205"/>
      <c r="N205" s="206"/>
      <c r="O205" s="66"/>
      <c r="P205" s="66"/>
      <c r="Q205" s="66"/>
      <c r="R205" s="66"/>
      <c r="S205" s="66"/>
      <c r="T205" s="67"/>
      <c r="U205" s="36"/>
      <c r="V205" s="36"/>
      <c r="W205" s="36"/>
      <c r="X205" s="36"/>
      <c r="Y205" s="36"/>
      <c r="Z205" s="36"/>
      <c r="AA205" s="36"/>
      <c r="AB205" s="36"/>
      <c r="AC205" s="36"/>
      <c r="AD205" s="36"/>
      <c r="AE205" s="36"/>
      <c r="AT205" s="19" t="s">
        <v>160</v>
      </c>
      <c r="AU205" s="19" t="s">
        <v>86</v>
      </c>
    </row>
    <row r="206" spans="1:65" s="2" customFormat="1" ht="19.5">
      <c r="A206" s="36"/>
      <c r="B206" s="37"/>
      <c r="C206" s="38"/>
      <c r="D206" s="203" t="s">
        <v>153</v>
      </c>
      <c r="E206" s="38"/>
      <c r="F206" s="207" t="s">
        <v>787</v>
      </c>
      <c r="G206" s="38"/>
      <c r="H206" s="38"/>
      <c r="I206" s="111"/>
      <c r="J206" s="38"/>
      <c r="K206" s="38"/>
      <c r="L206" s="41"/>
      <c r="M206" s="205"/>
      <c r="N206" s="206"/>
      <c r="O206" s="66"/>
      <c r="P206" s="66"/>
      <c r="Q206" s="66"/>
      <c r="R206" s="66"/>
      <c r="S206" s="66"/>
      <c r="T206" s="67"/>
      <c r="U206" s="36"/>
      <c r="V206" s="36"/>
      <c r="W206" s="36"/>
      <c r="X206" s="36"/>
      <c r="Y206" s="36"/>
      <c r="Z206" s="36"/>
      <c r="AA206" s="36"/>
      <c r="AB206" s="36"/>
      <c r="AC206" s="36"/>
      <c r="AD206" s="36"/>
      <c r="AE206" s="36"/>
      <c r="AT206" s="19" t="s">
        <v>153</v>
      </c>
      <c r="AU206" s="19" t="s">
        <v>86</v>
      </c>
    </row>
    <row r="207" spans="1:65" s="15" customFormat="1">
      <c r="B207" s="230"/>
      <c r="C207" s="231"/>
      <c r="D207" s="203" t="s">
        <v>162</v>
      </c>
      <c r="E207" s="232" t="s">
        <v>19</v>
      </c>
      <c r="F207" s="233" t="s">
        <v>700</v>
      </c>
      <c r="G207" s="231"/>
      <c r="H207" s="232" t="s">
        <v>19</v>
      </c>
      <c r="I207" s="234"/>
      <c r="J207" s="231"/>
      <c r="K207" s="231"/>
      <c r="L207" s="235"/>
      <c r="M207" s="236"/>
      <c r="N207" s="237"/>
      <c r="O207" s="237"/>
      <c r="P207" s="237"/>
      <c r="Q207" s="237"/>
      <c r="R207" s="237"/>
      <c r="S207" s="237"/>
      <c r="T207" s="238"/>
      <c r="AT207" s="239" t="s">
        <v>162</v>
      </c>
      <c r="AU207" s="239" t="s">
        <v>86</v>
      </c>
      <c r="AV207" s="15" t="s">
        <v>84</v>
      </c>
      <c r="AW207" s="15" t="s">
        <v>37</v>
      </c>
      <c r="AX207" s="15" t="s">
        <v>76</v>
      </c>
      <c r="AY207" s="239" t="s">
        <v>143</v>
      </c>
    </row>
    <row r="208" spans="1:65" s="13" customFormat="1">
      <c r="B208" s="208"/>
      <c r="C208" s="209"/>
      <c r="D208" s="203" t="s">
        <v>162</v>
      </c>
      <c r="E208" s="210" t="s">
        <v>19</v>
      </c>
      <c r="F208" s="211" t="s">
        <v>788</v>
      </c>
      <c r="G208" s="209"/>
      <c r="H208" s="212">
        <v>15.74</v>
      </c>
      <c r="I208" s="213"/>
      <c r="J208" s="209"/>
      <c r="K208" s="209"/>
      <c r="L208" s="214"/>
      <c r="M208" s="215"/>
      <c r="N208" s="216"/>
      <c r="O208" s="216"/>
      <c r="P208" s="216"/>
      <c r="Q208" s="216"/>
      <c r="R208" s="216"/>
      <c r="S208" s="216"/>
      <c r="T208" s="217"/>
      <c r="AT208" s="218" t="s">
        <v>162</v>
      </c>
      <c r="AU208" s="218" t="s">
        <v>86</v>
      </c>
      <c r="AV208" s="13" t="s">
        <v>86</v>
      </c>
      <c r="AW208" s="13" t="s">
        <v>37</v>
      </c>
      <c r="AX208" s="13" t="s">
        <v>76</v>
      </c>
      <c r="AY208" s="218" t="s">
        <v>143</v>
      </c>
    </row>
    <row r="209" spans="1:65" s="13" customFormat="1">
      <c r="B209" s="208"/>
      <c r="C209" s="209"/>
      <c r="D209" s="203" t="s">
        <v>162</v>
      </c>
      <c r="E209" s="210" t="s">
        <v>19</v>
      </c>
      <c r="F209" s="211" t="s">
        <v>789</v>
      </c>
      <c r="G209" s="209"/>
      <c r="H209" s="212">
        <v>-0.44</v>
      </c>
      <c r="I209" s="213"/>
      <c r="J209" s="209"/>
      <c r="K209" s="209"/>
      <c r="L209" s="214"/>
      <c r="M209" s="215"/>
      <c r="N209" s="216"/>
      <c r="O209" s="216"/>
      <c r="P209" s="216"/>
      <c r="Q209" s="216"/>
      <c r="R209" s="216"/>
      <c r="S209" s="216"/>
      <c r="T209" s="217"/>
      <c r="AT209" s="218" t="s">
        <v>162</v>
      </c>
      <c r="AU209" s="218" t="s">
        <v>86</v>
      </c>
      <c r="AV209" s="13" t="s">
        <v>86</v>
      </c>
      <c r="AW209" s="13" t="s">
        <v>37</v>
      </c>
      <c r="AX209" s="13" t="s">
        <v>76</v>
      </c>
      <c r="AY209" s="218" t="s">
        <v>143</v>
      </c>
    </row>
    <row r="210" spans="1:65" s="13" customFormat="1">
      <c r="B210" s="208"/>
      <c r="C210" s="209"/>
      <c r="D210" s="203" t="s">
        <v>162</v>
      </c>
      <c r="E210" s="210" t="s">
        <v>19</v>
      </c>
      <c r="F210" s="211" t="s">
        <v>790</v>
      </c>
      <c r="G210" s="209"/>
      <c r="H210" s="212">
        <v>-1.804</v>
      </c>
      <c r="I210" s="213"/>
      <c r="J210" s="209"/>
      <c r="K210" s="209"/>
      <c r="L210" s="214"/>
      <c r="M210" s="215"/>
      <c r="N210" s="216"/>
      <c r="O210" s="216"/>
      <c r="P210" s="216"/>
      <c r="Q210" s="216"/>
      <c r="R210" s="216"/>
      <c r="S210" s="216"/>
      <c r="T210" s="217"/>
      <c r="AT210" s="218" t="s">
        <v>162</v>
      </c>
      <c r="AU210" s="218" t="s">
        <v>86</v>
      </c>
      <c r="AV210" s="13" t="s">
        <v>86</v>
      </c>
      <c r="AW210" s="13" t="s">
        <v>37</v>
      </c>
      <c r="AX210" s="13" t="s">
        <v>76</v>
      </c>
      <c r="AY210" s="218" t="s">
        <v>143</v>
      </c>
    </row>
    <row r="211" spans="1:65" s="16" customFormat="1">
      <c r="B211" s="240"/>
      <c r="C211" s="241"/>
      <c r="D211" s="203" t="s">
        <v>162</v>
      </c>
      <c r="E211" s="242" t="s">
        <v>19</v>
      </c>
      <c r="F211" s="243" t="s">
        <v>189</v>
      </c>
      <c r="G211" s="241"/>
      <c r="H211" s="244">
        <v>13.496</v>
      </c>
      <c r="I211" s="245"/>
      <c r="J211" s="241"/>
      <c r="K211" s="241"/>
      <c r="L211" s="246"/>
      <c r="M211" s="247"/>
      <c r="N211" s="248"/>
      <c r="O211" s="248"/>
      <c r="P211" s="248"/>
      <c r="Q211" s="248"/>
      <c r="R211" s="248"/>
      <c r="S211" s="248"/>
      <c r="T211" s="249"/>
      <c r="AT211" s="250" t="s">
        <v>162</v>
      </c>
      <c r="AU211" s="250" t="s">
        <v>86</v>
      </c>
      <c r="AV211" s="16" t="s">
        <v>164</v>
      </c>
      <c r="AW211" s="16" t="s">
        <v>37</v>
      </c>
      <c r="AX211" s="16" t="s">
        <v>76</v>
      </c>
      <c r="AY211" s="250" t="s">
        <v>143</v>
      </c>
    </row>
    <row r="212" spans="1:65" s="13" customFormat="1">
      <c r="B212" s="208"/>
      <c r="C212" s="209"/>
      <c r="D212" s="203" t="s">
        <v>162</v>
      </c>
      <c r="E212" s="210" t="s">
        <v>19</v>
      </c>
      <c r="F212" s="211" t="s">
        <v>791</v>
      </c>
      <c r="G212" s="209"/>
      <c r="H212" s="212">
        <v>13.234999999999999</v>
      </c>
      <c r="I212" s="213"/>
      <c r="J212" s="209"/>
      <c r="K212" s="209"/>
      <c r="L212" s="214"/>
      <c r="M212" s="215"/>
      <c r="N212" s="216"/>
      <c r="O212" s="216"/>
      <c r="P212" s="216"/>
      <c r="Q212" s="216"/>
      <c r="R212" s="216"/>
      <c r="S212" s="216"/>
      <c r="T212" s="217"/>
      <c r="AT212" s="218" t="s">
        <v>162</v>
      </c>
      <c r="AU212" s="218" t="s">
        <v>86</v>
      </c>
      <c r="AV212" s="13" t="s">
        <v>86</v>
      </c>
      <c r="AW212" s="13" t="s">
        <v>37</v>
      </c>
      <c r="AX212" s="13" t="s">
        <v>76</v>
      </c>
      <c r="AY212" s="218" t="s">
        <v>143</v>
      </c>
    </row>
    <row r="213" spans="1:65" s="13" customFormat="1">
      <c r="B213" s="208"/>
      <c r="C213" s="209"/>
      <c r="D213" s="203" t="s">
        <v>162</v>
      </c>
      <c r="E213" s="210" t="s">
        <v>19</v>
      </c>
      <c r="F213" s="211" t="s">
        <v>792</v>
      </c>
      <c r="G213" s="209"/>
      <c r="H213" s="212">
        <v>4.2089999999999996</v>
      </c>
      <c r="I213" s="213"/>
      <c r="J213" s="209"/>
      <c r="K213" s="209"/>
      <c r="L213" s="214"/>
      <c r="M213" s="215"/>
      <c r="N213" s="216"/>
      <c r="O213" s="216"/>
      <c r="P213" s="216"/>
      <c r="Q213" s="216"/>
      <c r="R213" s="216"/>
      <c r="S213" s="216"/>
      <c r="T213" s="217"/>
      <c r="AT213" s="218" t="s">
        <v>162</v>
      </c>
      <c r="AU213" s="218" t="s">
        <v>86</v>
      </c>
      <c r="AV213" s="13" t="s">
        <v>86</v>
      </c>
      <c r="AW213" s="13" t="s">
        <v>37</v>
      </c>
      <c r="AX213" s="13" t="s">
        <v>76</v>
      </c>
      <c r="AY213" s="218" t="s">
        <v>143</v>
      </c>
    </row>
    <row r="214" spans="1:65" s="16" customFormat="1">
      <c r="B214" s="240"/>
      <c r="C214" s="241"/>
      <c r="D214" s="203" t="s">
        <v>162</v>
      </c>
      <c r="E214" s="242" t="s">
        <v>19</v>
      </c>
      <c r="F214" s="243" t="s">
        <v>189</v>
      </c>
      <c r="G214" s="241"/>
      <c r="H214" s="244">
        <v>17.443999999999999</v>
      </c>
      <c r="I214" s="245"/>
      <c r="J214" s="241"/>
      <c r="K214" s="241"/>
      <c r="L214" s="246"/>
      <c r="M214" s="247"/>
      <c r="N214" s="248"/>
      <c r="O214" s="248"/>
      <c r="P214" s="248"/>
      <c r="Q214" s="248"/>
      <c r="R214" s="248"/>
      <c r="S214" s="248"/>
      <c r="T214" s="249"/>
      <c r="AT214" s="250" t="s">
        <v>162</v>
      </c>
      <c r="AU214" s="250" t="s">
        <v>86</v>
      </c>
      <c r="AV214" s="16" t="s">
        <v>164</v>
      </c>
      <c r="AW214" s="16" t="s">
        <v>37</v>
      </c>
      <c r="AX214" s="16" t="s">
        <v>76</v>
      </c>
      <c r="AY214" s="250" t="s">
        <v>143</v>
      </c>
    </row>
    <row r="215" spans="1:65" s="14" customFormat="1">
      <c r="B215" s="219"/>
      <c r="C215" s="220"/>
      <c r="D215" s="203" t="s">
        <v>162</v>
      </c>
      <c r="E215" s="221" t="s">
        <v>102</v>
      </c>
      <c r="F215" s="222" t="s">
        <v>172</v>
      </c>
      <c r="G215" s="220"/>
      <c r="H215" s="223">
        <v>30.94</v>
      </c>
      <c r="I215" s="224"/>
      <c r="J215" s="220"/>
      <c r="K215" s="220"/>
      <c r="L215" s="225"/>
      <c r="M215" s="226"/>
      <c r="N215" s="227"/>
      <c r="O215" s="227"/>
      <c r="P215" s="227"/>
      <c r="Q215" s="227"/>
      <c r="R215" s="227"/>
      <c r="S215" s="227"/>
      <c r="T215" s="228"/>
      <c r="AT215" s="229" t="s">
        <v>162</v>
      </c>
      <c r="AU215" s="229" t="s">
        <v>86</v>
      </c>
      <c r="AV215" s="14" t="s">
        <v>149</v>
      </c>
      <c r="AW215" s="14" t="s">
        <v>37</v>
      </c>
      <c r="AX215" s="14" t="s">
        <v>84</v>
      </c>
      <c r="AY215" s="229" t="s">
        <v>143</v>
      </c>
    </row>
    <row r="216" spans="1:65" s="2" customFormat="1" ht="16.5" customHeight="1">
      <c r="A216" s="36"/>
      <c r="B216" s="37"/>
      <c r="C216" s="251" t="s">
        <v>396</v>
      </c>
      <c r="D216" s="251" t="s">
        <v>288</v>
      </c>
      <c r="E216" s="252" t="s">
        <v>289</v>
      </c>
      <c r="F216" s="253" t="s">
        <v>290</v>
      </c>
      <c r="G216" s="254" t="s">
        <v>291</v>
      </c>
      <c r="H216" s="255">
        <v>58.476999999999997</v>
      </c>
      <c r="I216" s="256"/>
      <c r="J216" s="257">
        <f>ROUND(I216*H216,2)</f>
        <v>0</v>
      </c>
      <c r="K216" s="253" t="s">
        <v>19</v>
      </c>
      <c r="L216" s="258"/>
      <c r="M216" s="259" t="s">
        <v>19</v>
      </c>
      <c r="N216" s="260" t="s">
        <v>47</v>
      </c>
      <c r="O216" s="66"/>
      <c r="P216" s="199">
        <f>O216*H216</f>
        <v>0</v>
      </c>
      <c r="Q216" s="199">
        <v>0</v>
      </c>
      <c r="R216" s="199">
        <f>Q216*H216</f>
        <v>0</v>
      </c>
      <c r="S216" s="199">
        <v>0</v>
      </c>
      <c r="T216" s="200">
        <f>S216*H216</f>
        <v>0</v>
      </c>
      <c r="U216" s="36"/>
      <c r="V216" s="36"/>
      <c r="W216" s="36"/>
      <c r="X216" s="36"/>
      <c r="Y216" s="36"/>
      <c r="Z216" s="36"/>
      <c r="AA216" s="36"/>
      <c r="AB216" s="36"/>
      <c r="AC216" s="36"/>
      <c r="AD216" s="36"/>
      <c r="AE216" s="36"/>
      <c r="AR216" s="201" t="s">
        <v>220</v>
      </c>
      <c r="AT216" s="201" t="s">
        <v>288</v>
      </c>
      <c r="AU216" s="201" t="s">
        <v>86</v>
      </c>
      <c r="AY216" s="19" t="s">
        <v>143</v>
      </c>
      <c r="BE216" s="202">
        <f>IF(N216="základní",J216,0)</f>
        <v>0</v>
      </c>
      <c r="BF216" s="202">
        <f>IF(N216="snížená",J216,0)</f>
        <v>0</v>
      </c>
      <c r="BG216" s="202">
        <f>IF(N216="zákl. přenesená",J216,0)</f>
        <v>0</v>
      </c>
      <c r="BH216" s="202">
        <f>IF(N216="sníž. přenesená",J216,0)</f>
        <v>0</v>
      </c>
      <c r="BI216" s="202">
        <f>IF(N216="nulová",J216,0)</f>
        <v>0</v>
      </c>
      <c r="BJ216" s="19" t="s">
        <v>84</v>
      </c>
      <c r="BK216" s="202">
        <f>ROUND(I216*H216,2)</f>
        <v>0</v>
      </c>
      <c r="BL216" s="19" t="s">
        <v>149</v>
      </c>
      <c r="BM216" s="201" t="s">
        <v>793</v>
      </c>
    </row>
    <row r="217" spans="1:65" s="2" customFormat="1">
      <c r="A217" s="36"/>
      <c r="B217" s="37"/>
      <c r="C217" s="38"/>
      <c r="D217" s="203" t="s">
        <v>151</v>
      </c>
      <c r="E217" s="38"/>
      <c r="F217" s="204" t="s">
        <v>290</v>
      </c>
      <c r="G217" s="38"/>
      <c r="H217" s="38"/>
      <c r="I217" s="111"/>
      <c r="J217" s="38"/>
      <c r="K217" s="38"/>
      <c r="L217" s="41"/>
      <c r="M217" s="205"/>
      <c r="N217" s="206"/>
      <c r="O217" s="66"/>
      <c r="P217" s="66"/>
      <c r="Q217" s="66"/>
      <c r="R217" s="66"/>
      <c r="S217" s="66"/>
      <c r="T217" s="67"/>
      <c r="U217" s="36"/>
      <c r="V217" s="36"/>
      <c r="W217" s="36"/>
      <c r="X217" s="36"/>
      <c r="Y217" s="36"/>
      <c r="Z217" s="36"/>
      <c r="AA217" s="36"/>
      <c r="AB217" s="36"/>
      <c r="AC217" s="36"/>
      <c r="AD217" s="36"/>
      <c r="AE217" s="36"/>
      <c r="AT217" s="19" t="s">
        <v>151</v>
      </c>
      <c r="AU217" s="19" t="s">
        <v>86</v>
      </c>
    </row>
    <row r="218" spans="1:65" s="2" customFormat="1" ht="29.25">
      <c r="A218" s="36"/>
      <c r="B218" s="37"/>
      <c r="C218" s="38"/>
      <c r="D218" s="203" t="s">
        <v>153</v>
      </c>
      <c r="E218" s="38"/>
      <c r="F218" s="207" t="s">
        <v>293</v>
      </c>
      <c r="G218" s="38"/>
      <c r="H218" s="38"/>
      <c r="I218" s="111"/>
      <c r="J218" s="38"/>
      <c r="K218" s="38"/>
      <c r="L218" s="41"/>
      <c r="M218" s="205"/>
      <c r="N218" s="206"/>
      <c r="O218" s="66"/>
      <c r="P218" s="66"/>
      <c r="Q218" s="66"/>
      <c r="R218" s="66"/>
      <c r="S218" s="66"/>
      <c r="T218" s="67"/>
      <c r="U218" s="36"/>
      <c r="V218" s="36"/>
      <c r="W218" s="36"/>
      <c r="X218" s="36"/>
      <c r="Y218" s="36"/>
      <c r="Z218" s="36"/>
      <c r="AA218" s="36"/>
      <c r="AB218" s="36"/>
      <c r="AC218" s="36"/>
      <c r="AD218" s="36"/>
      <c r="AE218" s="36"/>
      <c r="AT218" s="19" t="s">
        <v>153</v>
      </c>
      <c r="AU218" s="19" t="s">
        <v>86</v>
      </c>
    </row>
    <row r="219" spans="1:65" s="13" customFormat="1">
      <c r="B219" s="208"/>
      <c r="C219" s="209"/>
      <c r="D219" s="203" t="s">
        <v>162</v>
      </c>
      <c r="E219" s="210" t="s">
        <v>19</v>
      </c>
      <c r="F219" s="211" t="s">
        <v>294</v>
      </c>
      <c r="G219" s="209"/>
      <c r="H219" s="212">
        <v>58.476999999999997</v>
      </c>
      <c r="I219" s="213"/>
      <c r="J219" s="209"/>
      <c r="K219" s="209"/>
      <c r="L219" s="214"/>
      <c r="M219" s="215"/>
      <c r="N219" s="216"/>
      <c r="O219" s="216"/>
      <c r="P219" s="216"/>
      <c r="Q219" s="216"/>
      <c r="R219" s="216"/>
      <c r="S219" s="216"/>
      <c r="T219" s="217"/>
      <c r="AT219" s="218" t="s">
        <v>162</v>
      </c>
      <c r="AU219" s="218" t="s">
        <v>86</v>
      </c>
      <c r="AV219" s="13" t="s">
        <v>86</v>
      </c>
      <c r="AW219" s="13" t="s">
        <v>37</v>
      </c>
      <c r="AX219" s="13" t="s">
        <v>84</v>
      </c>
      <c r="AY219" s="218" t="s">
        <v>143</v>
      </c>
    </row>
    <row r="220" spans="1:65" s="2" customFormat="1" ht="16.5" customHeight="1">
      <c r="A220" s="36"/>
      <c r="B220" s="37"/>
      <c r="C220" s="190" t="s">
        <v>404</v>
      </c>
      <c r="D220" s="190" t="s">
        <v>145</v>
      </c>
      <c r="E220" s="191" t="s">
        <v>296</v>
      </c>
      <c r="F220" s="192" t="s">
        <v>297</v>
      </c>
      <c r="G220" s="193" t="s">
        <v>92</v>
      </c>
      <c r="H220" s="194">
        <v>49.372</v>
      </c>
      <c r="I220" s="195"/>
      <c r="J220" s="196">
        <f>ROUND(I220*H220,2)</f>
        <v>0</v>
      </c>
      <c r="K220" s="192" t="s">
        <v>157</v>
      </c>
      <c r="L220" s="41"/>
      <c r="M220" s="197" t="s">
        <v>19</v>
      </c>
      <c r="N220" s="198" t="s">
        <v>47</v>
      </c>
      <c r="O220" s="66"/>
      <c r="P220" s="199">
        <f>O220*H220</f>
        <v>0</v>
      </c>
      <c r="Q220" s="199">
        <v>0</v>
      </c>
      <c r="R220" s="199">
        <f>Q220*H220</f>
        <v>0</v>
      </c>
      <c r="S220" s="199">
        <v>0</v>
      </c>
      <c r="T220" s="200">
        <f>S220*H220</f>
        <v>0</v>
      </c>
      <c r="U220" s="36"/>
      <c r="V220" s="36"/>
      <c r="W220" s="36"/>
      <c r="X220" s="36"/>
      <c r="Y220" s="36"/>
      <c r="Z220" s="36"/>
      <c r="AA220" s="36"/>
      <c r="AB220" s="36"/>
      <c r="AC220" s="36"/>
      <c r="AD220" s="36"/>
      <c r="AE220" s="36"/>
      <c r="AR220" s="201" t="s">
        <v>149</v>
      </c>
      <c r="AT220" s="201" t="s">
        <v>145</v>
      </c>
      <c r="AU220" s="201" t="s">
        <v>86</v>
      </c>
      <c r="AY220" s="19" t="s">
        <v>143</v>
      </c>
      <c r="BE220" s="202">
        <f>IF(N220="základní",J220,0)</f>
        <v>0</v>
      </c>
      <c r="BF220" s="202">
        <f>IF(N220="snížená",J220,0)</f>
        <v>0</v>
      </c>
      <c r="BG220" s="202">
        <f>IF(N220="zákl. přenesená",J220,0)</f>
        <v>0</v>
      </c>
      <c r="BH220" s="202">
        <f>IF(N220="sníž. přenesená",J220,0)</f>
        <v>0</v>
      </c>
      <c r="BI220" s="202">
        <f>IF(N220="nulová",J220,0)</f>
        <v>0</v>
      </c>
      <c r="BJ220" s="19" t="s">
        <v>84</v>
      </c>
      <c r="BK220" s="202">
        <f>ROUND(I220*H220,2)</f>
        <v>0</v>
      </c>
      <c r="BL220" s="19" t="s">
        <v>149</v>
      </c>
      <c r="BM220" s="201" t="s">
        <v>794</v>
      </c>
    </row>
    <row r="221" spans="1:65" s="2" customFormat="1" ht="19.5">
      <c r="A221" s="36"/>
      <c r="B221" s="37"/>
      <c r="C221" s="38"/>
      <c r="D221" s="203" t="s">
        <v>151</v>
      </c>
      <c r="E221" s="38"/>
      <c r="F221" s="204" t="s">
        <v>299</v>
      </c>
      <c r="G221" s="38"/>
      <c r="H221" s="38"/>
      <c r="I221" s="111"/>
      <c r="J221" s="38"/>
      <c r="K221" s="38"/>
      <c r="L221" s="41"/>
      <c r="M221" s="205"/>
      <c r="N221" s="206"/>
      <c r="O221" s="66"/>
      <c r="P221" s="66"/>
      <c r="Q221" s="66"/>
      <c r="R221" s="66"/>
      <c r="S221" s="66"/>
      <c r="T221" s="67"/>
      <c r="U221" s="36"/>
      <c r="V221" s="36"/>
      <c r="W221" s="36"/>
      <c r="X221" s="36"/>
      <c r="Y221" s="36"/>
      <c r="Z221" s="36"/>
      <c r="AA221" s="36"/>
      <c r="AB221" s="36"/>
      <c r="AC221" s="36"/>
      <c r="AD221" s="36"/>
      <c r="AE221" s="36"/>
      <c r="AT221" s="19" t="s">
        <v>151</v>
      </c>
      <c r="AU221" s="19" t="s">
        <v>86</v>
      </c>
    </row>
    <row r="222" spans="1:65" s="2" customFormat="1" ht="68.25">
      <c r="A222" s="36"/>
      <c r="B222" s="37"/>
      <c r="C222" s="38"/>
      <c r="D222" s="203" t="s">
        <v>160</v>
      </c>
      <c r="E222" s="38"/>
      <c r="F222" s="207" t="s">
        <v>300</v>
      </c>
      <c r="G222" s="38"/>
      <c r="H222" s="38"/>
      <c r="I222" s="111"/>
      <c r="J222" s="38"/>
      <c r="K222" s="38"/>
      <c r="L222" s="41"/>
      <c r="M222" s="205"/>
      <c r="N222" s="206"/>
      <c r="O222" s="66"/>
      <c r="P222" s="66"/>
      <c r="Q222" s="66"/>
      <c r="R222" s="66"/>
      <c r="S222" s="66"/>
      <c r="T222" s="67"/>
      <c r="U222" s="36"/>
      <c r="V222" s="36"/>
      <c r="W222" s="36"/>
      <c r="X222" s="36"/>
      <c r="Y222" s="36"/>
      <c r="Z222" s="36"/>
      <c r="AA222" s="36"/>
      <c r="AB222" s="36"/>
      <c r="AC222" s="36"/>
      <c r="AD222" s="36"/>
      <c r="AE222" s="36"/>
      <c r="AT222" s="19" t="s">
        <v>160</v>
      </c>
      <c r="AU222" s="19" t="s">
        <v>86</v>
      </c>
    </row>
    <row r="223" spans="1:65" s="2" customFormat="1" ht="19.5">
      <c r="A223" s="36"/>
      <c r="B223" s="37"/>
      <c r="C223" s="38"/>
      <c r="D223" s="203" t="s">
        <v>153</v>
      </c>
      <c r="E223" s="38"/>
      <c r="F223" s="207" t="s">
        <v>795</v>
      </c>
      <c r="G223" s="38"/>
      <c r="H223" s="38"/>
      <c r="I223" s="111"/>
      <c r="J223" s="38"/>
      <c r="K223" s="38"/>
      <c r="L223" s="41"/>
      <c r="M223" s="205"/>
      <c r="N223" s="206"/>
      <c r="O223" s="66"/>
      <c r="P223" s="66"/>
      <c r="Q223" s="66"/>
      <c r="R223" s="66"/>
      <c r="S223" s="66"/>
      <c r="T223" s="67"/>
      <c r="U223" s="36"/>
      <c r="V223" s="36"/>
      <c r="W223" s="36"/>
      <c r="X223" s="36"/>
      <c r="Y223" s="36"/>
      <c r="Z223" s="36"/>
      <c r="AA223" s="36"/>
      <c r="AB223" s="36"/>
      <c r="AC223" s="36"/>
      <c r="AD223" s="36"/>
      <c r="AE223" s="36"/>
      <c r="AT223" s="19" t="s">
        <v>153</v>
      </c>
      <c r="AU223" s="19" t="s">
        <v>86</v>
      </c>
    </row>
    <row r="224" spans="1:65" s="15" customFormat="1">
      <c r="B224" s="230"/>
      <c r="C224" s="231"/>
      <c r="D224" s="203" t="s">
        <v>162</v>
      </c>
      <c r="E224" s="232" t="s">
        <v>19</v>
      </c>
      <c r="F224" s="233" t="s">
        <v>700</v>
      </c>
      <c r="G224" s="231"/>
      <c r="H224" s="232" t="s">
        <v>19</v>
      </c>
      <c r="I224" s="234"/>
      <c r="J224" s="231"/>
      <c r="K224" s="231"/>
      <c r="L224" s="235"/>
      <c r="M224" s="236"/>
      <c r="N224" s="237"/>
      <c r="O224" s="237"/>
      <c r="P224" s="237"/>
      <c r="Q224" s="237"/>
      <c r="R224" s="237"/>
      <c r="S224" s="237"/>
      <c r="T224" s="238"/>
      <c r="AT224" s="239" t="s">
        <v>162</v>
      </c>
      <c r="AU224" s="239" t="s">
        <v>86</v>
      </c>
      <c r="AV224" s="15" t="s">
        <v>84</v>
      </c>
      <c r="AW224" s="15" t="s">
        <v>37</v>
      </c>
      <c r="AX224" s="15" t="s">
        <v>76</v>
      </c>
      <c r="AY224" s="239" t="s">
        <v>143</v>
      </c>
    </row>
    <row r="225" spans="1:65" s="13" customFormat="1">
      <c r="B225" s="208"/>
      <c r="C225" s="209"/>
      <c r="D225" s="203" t="s">
        <v>162</v>
      </c>
      <c r="E225" s="210" t="s">
        <v>19</v>
      </c>
      <c r="F225" s="211" t="s">
        <v>796</v>
      </c>
      <c r="G225" s="209"/>
      <c r="H225" s="212">
        <v>13.12</v>
      </c>
      <c r="I225" s="213"/>
      <c r="J225" s="209"/>
      <c r="K225" s="209"/>
      <c r="L225" s="214"/>
      <c r="M225" s="215"/>
      <c r="N225" s="216"/>
      <c r="O225" s="216"/>
      <c r="P225" s="216"/>
      <c r="Q225" s="216"/>
      <c r="R225" s="216"/>
      <c r="S225" s="216"/>
      <c r="T225" s="217"/>
      <c r="AT225" s="218" t="s">
        <v>162</v>
      </c>
      <c r="AU225" s="218" t="s">
        <v>86</v>
      </c>
      <c r="AV225" s="13" t="s">
        <v>86</v>
      </c>
      <c r="AW225" s="13" t="s">
        <v>37</v>
      </c>
      <c r="AX225" s="13" t="s">
        <v>76</v>
      </c>
      <c r="AY225" s="218" t="s">
        <v>143</v>
      </c>
    </row>
    <row r="226" spans="1:65" s="13" customFormat="1">
      <c r="B226" s="208"/>
      <c r="C226" s="209"/>
      <c r="D226" s="203" t="s">
        <v>162</v>
      </c>
      <c r="E226" s="210" t="s">
        <v>19</v>
      </c>
      <c r="F226" s="211" t="s">
        <v>797</v>
      </c>
      <c r="G226" s="209"/>
      <c r="H226" s="212">
        <v>30.155000000000001</v>
      </c>
      <c r="I226" s="213"/>
      <c r="J226" s="209"/>
      <c r="K226" s="209"/>
      <c r="L226" s="214"/>
      <c r="M226" s="215"/>
      <c r="N226" s="216"/>
      <c r="O226" s="216"/>
      <c r="P226" s="216"/>
      <c r="Q226" s="216"/>
      <c r="R226" s="216"/>
      <c r="S226" s="216"/>
      <c r="T226" s="217"/>
      <c r="AT226" s="218" t="s">
        <v>162</v>
      </c>
      <c r="AU226" s="218" t="s">
        <v>86</v>
      </c>
      <c r="AV226" s="13" t="s">
        <v>86</v>
      </c>
      <c r="AW226" s="13" t="s">
        <v>37</v>
      </c>
      <c r="AX226" s="13" t="s">
        <v>76</v>
      </c>
      <c r="AY226" s="218" t="s">
        <v>143</v>
      </c>
    </row>
    <row r="227" spans="1:65" s="13" customFormat="1">
      <c r="B227" s="208"/>
      <c r="C227" s="209"/>
      <c r="D227" s="203" t="s">
        <v>162</v>
      </c>
      <c r="E227" s="210" t="s">
        <v>19</v>
      </c>
      <c r="F227" s="211" t="s">
        <v>798</v>
      </c>
      <c r="G227" s="209"/>
      <c r="H227" s="212">
        <v>2.7360000000000002</v>
      </c>
      <c r="I227" s="213"/>
      <c r="J227" s="209"/>
      <c r="K227" s="209"/>
      <c r="L227" s="214"/>
      <c r="M227" s="215"/>
      <c r="N227" s="216"/>
      <c r="O227" s="216"/>
      <c r="P227" s="216"/>
      <c r="Q227" s="216"/>
      <c r="R227" s="216"/>
      <c r="S227" s="216"/>
      <c r="T227" s="217"/>
      <c r="AT227" s="218" t="s">
        <v>162</v>
      </c>
      <c r="AU227" s="218" t="s">
        <v>86</v>
      </c>
      <c r="AV227" s="13" t="s">
        <v>86</v>
      </c>
      <c r="AW227" s="13" t="s">
        <v>37</v>
      </c>
      <c r="AX227" s="13" t="s">
        <v>76</v>
      </c>
      <c r="AY227" s="218" t="s">
        <v>143</v>
      </c>
    </row>
    <row r="228" spans="1:65" s="13" customFormat="1">
      <c r="B228" s="208"/>
      <c r="C228" s="209"/>
      <c r="D228" s="203" t="s">
        <v>162</v>
      </c>
      <c r="E228" s="210" t="s">
        <v>19</v>
      </c>
      <c r="F228" s="211" t="s">
        <v>799</v>
      </c>
      <c r="G228" s="209"/>
      <c r="H228" s="212">
        <v>2.1080000000000001</v>
      </c>
      <c r="I228" s="213"/>
      <c r="J228" s="209"/>
      <c r="K228" s="209"/>
      <c r="L228" s="214"/>
      <c r="M228" s="215"/>
      <c r="N228" s="216"/>
      <c r="O228" s="216"/>
      <c r="P228" s="216"/>
      <c r="Q228" s="216"/>
      <c r="R228" s="216"/>
      <c r="S228" s="216"/>
      <c r="T228" s="217"/>
      <c r="AT228" s="218" t="s">
        <v>162</v>
      </c>
      <c r="AU228" s="218" t="s">
        <v>86</v>
      </c>
      <c r="AV228" s="13" t="s">
        <v>86</v>
      </c>
      <c r="AW228" s="13" t="s">
        <v>37</v>
      </c>
      <c r="AX228" s="13" t="s">
        <v>76</v>
      </c>
      <c r="AY228" s="218" t="s">
        <v>143</v>
      </c>
    </row>
    <row r="229" spans="1:65" s="13" customFormat="1">
      <c r="B229" s="208"/>
      <c r="C229" s="209"/>
      <c r="D229" s="203" t="s">
        <v>162</v>
      </c>
      <c r="E229" s="210" t="s">
        <v>19</v>
      </c>
      <c r="F229" s="211" t="s">
        <v>800</v>
      </c>
      <c r="G229" s="209"/>
      <c r="H229" s="212">
        <v>-1.282</v>
      </c>
      <c r="I229" s="213"/>
      <c r="J229" s="209"/>
      <c r="K229" s="209"/>
      <c r="L229" s="214"/>
      <c r="M229" s="215"/>
      <c r="N229" s="216"/>
      <c r="O229" s="216"/>
      <c r="P229" s="216"/>
      <c r="Q229" s="216"/>
      <c r="R229" s="216"/>
      <c r="S229" s="216"/>
      <c r="T229" s="217"/>
      <c r="AT229" s="218" t="s">
        <v>162</v>
      </c>
      <c r="AU229" s="218" t="s">
        <v>86</v>
      </c>
      <c r="AV229" s="13" t="s">
        <v>86</v>
      </c>
      <c r="AW229" s="13" t="s">
        <v>37</v>
      </c>
      <c r="AX229" s="13" t="s">
        <v>76</v>
      </c>
      <c r="AY229" s="218" t="s">
        <v>143</v>
      </c>
    </row>
    <row r="230" spans="1:65" s="16" customFormat="1">
      <c r="B230" s="240"/>
      <c r="C230" s="241"/>
      <c r="D230" s="203" t="s">
        <v>162</v>
      </c>
      <c r="E230" s="242" t="s">
        <v>19</v>
      </c>
      <c r="F230" s="243" t="s">
        <v>189</v>
      </c>
      <c r="G230" s="241"/>
      <c r="H230" s="244">
        <v>46.837000000000003</v>
      </c>
      <c r="I230" s="245"/>
      <c r="J230" s="241"/>
      <c r="K230" s="241"/>
      <c r="L230" s="246"/>
      <c r="M230" s="247"/>
      <c r="N230" s="248"/>
      <c r="O230" s="248"/>
      <c r="P230" s="248"/>
      <c r="Q230" s="248"/>
      <c r="R230" s="248"/>
      <c r="S230" s="248"/>
      <c r="T230" s="249"/>
      <c r="AT230" s="250" t="s">
        <v>162</v>
      </c>
      <c r="AU230" s="250" t="s">
        <v>86</v>
      </c>
      <c r="AV230" s="16" t="s">
        <v>164</v>
      </c>
      <c r="AW230" s="16" t="s">
        <v>37</v>
      </c>
      <c r="AX230" s="16" t="s">
        <v>76</v>
      </c>
      <c r="AY230" s="250" t="s">
        <v>143</v>
      </c>
    </row>
    <row r="231" spans="1:65" s="13" customFormat="1">
      <c r="B231" s="208"/>
      <c r="C231" s="209"/>
      <c r="D231" s="203" t="s">
        <v>162</v>
      </c>
      <c r="E231" s="210" t="s">
        <v>19</v>
      </c>
      <c r="F231" s="211" t="s">
        <v>801</v>
      </c>
      <c r="G231" s="209"/>
      <c r="H231" s="212">
        <v>2.5499999999999998</v>
      </c>
      <c r="I231" s="213"/>
      <c r="J231" s="209"/>
      <c r="K231" s="209"/>
      <c r="L231" s="214"/>
      <c r="M231" s="215"/>
      <c r="N231" s="216"/>
      <c r="O231" s="216"/>
      <c r="P231" s="216"/>
      <c r="Q231" s="216"/>
      <c r="R231" s="216"/>
      <c r="S231" s="216"/>
      <c r="T231" s="217"/>
      <c r="AT231" s="218" t="s">
        <v>162</v>
      </c>
      <c r="AU231" s="218" t="s">
        <v>86</v>
      </c>
      <c r="AV231" s="13" t="s">
        <v>86</v>
      </c>
      <c r="AW231" s="13" t="s">
        <v>37</v>
      </c>
      <c r="AX231" s="13" t="s">
        <v>76</v>
      </c>
      <c r="AY231" s="218" t="s">
        <v>143</v>
      </c>
    </row>
    <row r="232" spans="1:65" s="13" customFormat="1">
      <c r="B232" s="208"/>
      <c r="C232" s="209"/>
      <c r="D232" s="203" t="s">
        <v>162</v>
      </c>
      <c r="E232" s="210" t="s">
        <v>19</v>
      </c>
      <c r="F232" s="211" t="s">
        <v>802</v>
      </c>
      <c r="G232" s="209"/>
      <c r="H232" s="212">
        <v>-1.4999999999999999E-2</v>
      </c>
      <c r="I232" s="213"/>
      <c r="J232" s="209"/>
      <c r="K232" s="209"/>
      <c r="L232" s="214"/>
      <c r="M232" s="215"/>
      <c r="N232" s="216"/>
      <c r="O232" s="216"/>
      <c r="P232" s="216"/>
      <c r="Q232" s="216"/>
      <c r="R232" s="216"/>
      <c r="S232" s="216"/>
      <c r="T232" s="217"/>
      <c r="AT232" s="218" t="s">
        <v>162</v>
      </c>
      <c r="AU232" s="218" t="s">
        <v>86</v>
      </c>
      <c r="AV232" s="13" t="s">
        <v>86</v>
      </c>
      <c r="AW232" s="13" t="s">
        <v>37</v>
      </c>
      <c r="AX232" s="13" t="s">
        <v>76</v>
      </c>
      <c r="AY232" s="218" t="s">
        <v>143</v>
      </c>
    </row>
    <row r="233" spans="1:65" s="16" customFormat="1">
      <c r="B233" s="240"/>
      <c r="C233" s="241"/>
      <c r="D233" s="203" t="s">
        <v>162</v>
      </c>
      <c r="E233" s="242" t="s">
        <v>19</v>
      </c>
      <c r="F233" s="243" t="s">
        <v>189</v>
      </c>
      <c r="G233" s="241"/>
      <c r="H233" s="244">
        <v>2.5350000000000001</v>
      </c>
      <c r="I233" s="245"/>
      <c r="J233" s="241"/>
      <c r="K233" s="241"/>
      <c r="L233" s="246"/>
      <c r="M233" s="247"/>
      <c r="N233" s="248"/>
      <c r="O233" s="248"/>
      <c r="P233" s="248"/>
      <c r="Q233" s="248"/>
      <c r="R233" s="248"/>
      <c r="S233" s="248"/>
      <c r="T233" s="249"/>
      <c r="AT233" s="250" t="s">
        <v>162</v>
      </c>
      <c r="AU233" s="250" t="s">
        <v>86</v>
      </c>
      <c r="AV233" s="16" t="s">
        <v>164</v>
      </c>
      <c r="AW233" s="16" t="s">
        <v>37</v>
      </c>
      <c r="AX233" s="16" t="s">
        <v>76</v>
      </c>
      <c r="AY233" s="250" t="s">
        <v>143</v>
      </c>
    </row>
    <row r="234" spans="1:65" s="14" customFormat="1">
      <c r="B234" s="219"/>
      <c r="C234" s="220"/>
      <c r="D234" s="203" t="s">
        <v>162</v>
      </c>
      <c r="E234" s="221" t="s">
        <v>105</v>
      </c>
      <c r="F234" s="222" t="s">
        <v>172</v>
      </c>
      <c r="G234" s="220"/>
      <c r="H234" s="223">
        <v>49.372</v>
      </c>
      <c r="I234" s="224"/>
      <c r="J234" s="220"/>
      <c r="K234" s="220"/>
      <c r="L234" s="225"/>
      <c r="M234" s="226"/>
      <c r="N234" s="227"/>
      <c r="O234" s="227"/>
      <c r="P234" s="227"/>
      <c r="Q234" s="227"/>
      <c r="R234" s="227"/>
      <c r="S234" s="227"/>
      <c r="T234" s="228"/>
      <c r="AT234" s="229" t="s">
        <v>162</v>
      </c>
      <c r="AU234" s="229" t="s">
        <v>86</v>
      </c>
      <c r="AV234" s="14" t="s">
        <v>149</v>
      </c>
      <c r="AW234" s="14" t="s">
        <v>37</v>
      </c>
      <c r="AX234" s="14" t="s">
        <v>84</v>
      </c>
      <c r="AY234" s="229" t="s">
        <v>143</v>
      </c>
    </row>
    <row r="235" spans="1:65" s="2" customFormat="1" ht="16.5" customHeight="1">
      <c r="A235" s="36"/>
      <c r="B235" s="37"/>
      <c r="C235" s="251" t="s">
        <v>413</v>
      </c>
      <c r="D235" s="251" t="s">
        <v>288</v>
      </c>
      <c r="E235" s="252" t="s">
        <v>316</v>
      </c>
      <c r="F235" s="253" t="s">
        <v>317</v>
      </c>
      <c r="G235" s="254" t="s">
        <v>291</v>
      </c>
      <c r="H235" s="255">
        <v>93.313000000000002</v>
      </c>
      <c r="I235" s="256"/>
      <c r="J235" s="257">
        <f>ROUND(I235*H235,2)</f>
        <v>0</v>
      </c>
      <c r="K235" s="253" t="s">
        <v>157</v>
      </c>
      <c r="L235" s="258"/>
      <c r="M235" s="259" t="s">
        <v>19</v>
      </c>
      <c r="N235" s="260" t="s">
        <v>47</v>
      </c>
      <c r="O235" s="66"/>
      <c r="P235" s="199">
        <f>O235*H235</f>
        <v>0</v>
      </c>
      <c r="Q235" s="199">
        <v>0</v>
      </c>
      <c r="R235" s="199">
        <f>Q235*H235</f>
        <v>0</v>
      </c>
      <c r="S235" s="199">
        <v>0</v>
      </c>
      <c r="T235" s="200">
        <f>S235*H235</f>
        <v>0</v>
      </c>
      <c r="U235" s="36"/>
      <c r="V235" s="36"/>
      <c r="W235" s="36"/>
      <c r="X235" s="36"/>
      <c r="Y235" s="36"/>
      <c r="Z235" s="36"/>
      <c r="AA235" s="36"/>
      <c r="AB235" s="36"/>
      <c r="AC235" s="36"/>
      <c r="AD235" s="36"/>
      <c r="AE235" s="36"/>
      <c r="AR235" s="201" t="s">
        <v>220</v>
      </c>
      <c r="AT235" s="201" t="s">
        <v>288</v>
      </c>
      <c r="AU235" s="201" t="s">
        <v>86</v>
      </c>
      <c r="AY235" s="19" t="s">
        <v>143</v>
      </c>
      <c r="BE235" s="202">
        <f>IF(N235="základní",J235,0)</f>
        <v>0</v>
      </c>
      <c r="BF235" s="202">
        <f>IF(N235="snížená",J235,0)</f>
        <v>0</v>
      </c>
      <c r="BG235" s="202">
        <f>IF(N235="zákl. přenesená",J235,0)</f>
        <v>0</v>
      </c>
      <c r="BH235" s="202">
        <f>IF(N235="sníž. přenesená",J235,0)</f>
        <v>0</v>
      </c>
      <c r="BI235" s="202">
        <f>IF(N235="nulová",J235,0)</f>
        <v>0</v>
      </c>
      <c r="BJ235" s="19" t="s">
        <v>84</v>
      </c>
      <c r="BK235" s="202">
        <f>ROUND(I235*H235,2)</f>
        <v>0</v>
      </c>
      <c r="BL235" s="19" t="s">
        <v>149</v>
      </c>
      <c r="BM235" s="201" t="s">
        <v>803</v>
      </c>
    </row>
    <row r="236" spans="1:65" s="2" customFormat="1">
      <c r="A236" s="36"/>
      <c r="B236" s="37"/>
      <c r="C236" s="38"/>
      <c r="D236" s="203" t="s">
        <v>151</v>
      </c>
      <c r="E236" s="38"/>
      <c r="F236" s="204" t="s">
        <v>317</v>
      </c>
      <c r="G236" s="38"/>
      <c r="H236" s="38"/>
      <c r="I236" s="111"/>
      <c r="J236" s="38"/>
      <c r="K236" s="38"/>
      <c r="L236" s="41"/>
      <c r="M236" s="205"/>
      <c r="N236" s="206"/>
      <c r="O236" s="66"/>
      <c r="P236" s="66"/>
      <c r="Q236" s="66"/>
      <c r="R236" s="66"/>
      <c r="S236" s="66"/>
      <c r="T236" s="67"/>
      <c r="U236" s="36"/>
      <c r="V236" s="36"/>
      <c r="W236" s="36"/>
      <c r="X236" s="36"/>
      <c r="Y236" s="36"/>
      <c r="Z236" s="36"/>
      <c r="AA236" s="36"/>
      <c r="AB236" s="36"/>
      <c r="AC236" s="36"/>
      <c r="AD236" s="36"/>
      <c r="AE236" s="36"/>
      <c r="AT236" s="19" t="s">
        <v>151</v>
      </c>
      <c r="AU236" s="19" t="s">
        <v>86</v>
      </c>
    </row>
    <row r="237" spans="1:65" s="2" customFormat="1" ht="29.25">
      <c r="A237" s="36"/>
      <c r="B237" s="37"/>
      <c r="C237" s="38"/>
      <c r="D237" s="203" t="s">
        <v>153</v>
      </c>
      <c r="E237" s="38"/>
      <c r="F237" s="207" t="s">
        <v>804</v>
      </c>
      <c r="G237" s="38"/>
      <c r="H237" s="38"/>
      <c r="I237" s="111"/>
      <c r="J237" s="38"/>
      <c r="K237" s="38"/>
      <c r="L237" s="41"/>
      <c r="M237" s="205"/>
      <c r="N237" s="206"/>
      <c r="O237" s="66"/>
      <c r="P237" s="66"/>
      <c r="Q237" s="66"/>
      <c r="R237" s="66"/>
      <c r="S237" s="66"/>
      <c r="T237" s="67"/>
      <c r="U237" s="36"/>
      <c r="V237" s="36"/>
      <c r="W237" s="36"/>
      <c r="X237" s="36"/>
      <c r="Y237" s="36"/>
      <c r="Z237" s="36"/>
      <c r="AA237" s="36"/>
      <c r="AB237" s="36"/>
      <c r="AC237" s="36"/>
      <c r="AD237" s="36"/>
      <c r="AE237" s="36"/>
      <c r="AT237" s="19" t="s">
        <v>153</v>
      </c>
      <c r="AU237" s="19" t="s">
        <v>86</v>
      </c>
    </row>
    <row r="238" spans="1:65" s="13" customFormat="1">
      <c r="B238" s="208"/>
      <c r="C238" s="209"/>
      <c r="D238" s="203" t="s">
        <v>162</v>
      </c>
      <c r="E238" s="210" t="s">
        <v>19</v>
      </c>
      <c r="F238" s="211" t="s">
        <v>319</v>
      </c>
      <c r="G238" s="209"/>
      <c r="H238" s="212">
        <v>93.313000000000002</v>
      </c>
      <c r="I238" s="213"/>
      <c r="J238" s="209"/>
      <c r="K238" s="209"/>
      <c r="L238" s="214"/>
      <c r="M238" s="215"/>
      <c r="N238" s="216"/>
      <c r="O238" s="216"/>
      <c r="P238" s="216"/>
      <c r="Q238" s="216"/>
      <c r="R238" s="216"/>
      <c r="S238" s="216"/>
      <c r="T238" s="217"/>
      <c r="AT238" s="218" t="s">
        <v>162</v>
      </c>
      <c r="AU238" s="218" t="s">
        <v>86</v>
      </c>
      <c r="AV238" s="13" t="s">
        <v>86</v>
      </c>
      <c r="AW238" s="13" t="s">
        <v>37</v>
      </c>
      <c r="AX238" s="13" t="s">
        <v>84</v>
      </c>
      <c r="AY238" s="218" t="s">
        <v>143</v>
      </c>
    </row>
    <row r="239" spans="1:65" s="2" customFormat="1" ht="16.5" customHeight="1">
      <c r="A239" s="36"/>
      <c r="B239" s="37"/>
      <c r="C239" s="190" t="s">
        <v>420</v>
      </c>
      <c r="D239" s="190" t="s">
        <v>145</v>
      </c>
      <c r="E239" s="191" t="s">
        <v>321</v>
      </c>
      <c r="F239" s="192" t="s">
        <v>322</v>
      </c>
      <c r="G239" s="193" t="s">
        <v>100</v>
      </c>
      <c r="H239" s="194">
        <v>57.72</v>
      </c>
      <c r="I239" s="195"/>
      <c r="J239" s="196">
        <f>ROUND(I239*H239,2)</f>
        <v>0</v>
      </c>
      <c r="K239" s="192" t="s">
        <v>157</v>
      </c>
      <c r="L239" s="41"/>
      <c r="M239" s="197" t="s">
        <v>19</v>
      </c>
      <c r="N239" s="198" t="s">
        <v>47</v>
      </c>
      <c r="O239" s="66"/>
      <c r="P239" s="199">
        <f>O239*H239</f>
        <v>0</v>
      </c>
      <c r="Q239" s="199">
        <v>0</v>
      </c>
      <c r="R239" s="199">
        <f>Q239*H239</f>
        <v>0</v>
      </c>
      <c r="S239" s="199">
        <v>0</v>
      </c>
      <c r="T239" s="200">
        <f>S239*H239</f>
        <v>0</v>
      </c>
      <c r="U239" s="36"/>
      <c r="V239" s="36"/>
      <c r="W239" s="36"/>
      <c r="X239" s="36"/>
      <c r="Y239" s="36"/>
      <c r="Z239" s="36"/>
      <c r="AA239" s="36"/>
      <c r="AB239" s="36"/>
      <c r="AC239" s="36"/>
      <c r="AD239" s="36"/>
      <c r="AE239" s="36"/>
      <c r="AR239" s="201" t="s">
        <v>149</v>
      </c>
      <c r="AT239" s="201" t="s">
        <v>145</v>
      </c>
      <c r="AU239" s="201" t="s">
        <v>86</v>
      </c>
      <c r="AY239" s="19" t="s">
        <v>143</v>
      </c>
      <c r="BE239" s="202">
        <f>IF(N239="základní",J239,0)</f>
        <v>0</v>
      </c>
      <c r="BF239" s="202">
        <f>IF(N239="snížená",J239,0)</f>
        <v>0</v>
      </c>
      <c r="BG239" s="202">
        <f>IF(N239="zákl. přenesená",J239,0)</f>
        <v>0</v>
      </c>
      <c r="BH239" s="202">
        <f>IF(N239="sníž. přenesená",J239,0)</f>
        <v>0</v>
      </c>
      <c r="BI239" s="202">
        <f>IF(N239="nulová",J239,0)</f>
        <v>0</v>
      </c>
      <c r="BJ239" s="19" t="s">
        <v>84</v>
      </c>
      <c r="BK239" s="202">
        <f>ROUND(I239*H239,2)</f>
        <v>0</v>
      </c>
      <c r="BL239" s="19" t="s">
        <v>149</v>
      </c>
      <c r="BM239" s="201" t="s">
        <v>805</v>
      </c>
    </row>
    <row r="240" spans="1:65" s="2" customFormat="1">
      <c r="A240" s="36"/>
      <c r="B240" s="37"/>
      <c r="C240" s="38"/>
      <c r="D240" s="203" t="s">
        <v>151</v>
      </c>
      <c r="E240" s="38"/>
      <c r="F240" s="204" t="s">
        <v>324</v>
      </c>
      <c r="G240" s="38"/>
      <c r="H240" s="38"/>
      <c r="I240" s="111"/>
      <c r="J240" s="38"/>
      <c r="K240" s="38"/>
      <c r="L240" s="41"/>
      <c r="M240" s="205"/>
      <c r="N240" s="206"/>
      <c r="O240" s="66"/>
      <c r="P240" s="66"/>
      <c r="Q240" s="66"/>
      <c r="R240" s="66"/>
      <c r="S240" s="66"/>
      <c r="T240" s="67"/>
      <c r="U240" s="36"/>
      <c r="V240" s="36"/>
      <c r="W240" s="36"/>
      <c r="X240" s="36"/>
      <c r="Y240" s="36"/>
      <c r="Z240" s="36"/>
      <c r="AA240" s="36"/>
      <c r="AB240" s="36"/>
      <c r="AC240" s="36"/>
      <c r="AD240" s="36"/>
      <c r="AE240" s="36"/>
      <c r="AT240" s="19" t="s">
        <v>151</v>
      </c>
      <c r="AU240" s="19" t="s">
        <v>86</v>
      </c>
    </row>
    <row r="241" spans="1:65" s="2" customFormat="1" ht="107.25">
      <c r="A241" s="36"/>
      <c r="B241" s="37"/>
      <c r="C241" s="38"/>
      <c r="D241" s="203" t="s">
        <v>160</v>
      </c>
      <c r="E241" s="38"/>
      <c r="F241" s="207" t="s">
        <v>325</v>
      </c>
      <c r="G241" s="38"/>
      <c r="H241" s="38"/>
      <c r="I241" s="111"/>
      <c r="J241" s="38"/>
      <c r="K241" s="38"/>
      <c r="L241" s="41"/>
      <c r="M241" s="205"/>
      <c r="N241" s="206"/>
      <c r="O241" s="66"/>
      <c r="P241" s="66"/>
      <c r="Q241" s="66"/>
      <c r="R241" s="66"/>
      <c r="S241" s="66"/>
      <c r="T241" s="67"/>
      <c r="U241" s="36"/>
      <c r="V241" s="36"/>
      <c r="W241" s="36"/>
      <c r="X241" s="36"/>
      <c r="Y241" s="36"/>
      <c r="Z241" s="36"/>
      <c r="AA241" s="36"/>
      <c r="AB241" s="36"/>
      <c r="AC241" s="36"/>
      <c r="AD241" s="36"/>
      <c r="AE241" s="36"/>
      <c r="AT241" s="19" t="s">
        <v>160</v>
      </c>
      <c r="AU241" s="19" t="s">
        <v>86</v>
      </c>
    </row>
    <row r="242" spans="1:65" s="15" customFormat="1">
      <c r="B242" s="230"/>
      <c r="C242" s="231"/>
      <c r="D242" s="203" t="s">
        <v>162</v>
      </c>
      <c r="E242" s="232" t="s">
        <v>19</v>
      </c>
      <c r="F242" s="233" t="s">
        <v>700</v>
      </c>
      <c r="G242" s="231"/>
      <c r="H242" s="232" t="s">
        <v>19</v>
      </c>
      <c r="I242" s="234"/>
      <c r="J242" s="231"/>
      <c r="K242" s="231"/>
      <c r="L242" s="235"/>
      <c r="M242" s="236"/>
      <c r="N242" s="237"/>
      <c r="O242" s="237"/>
      <c r="P242" s="237"/>
      <c r="Q242" s="237"/>
      <c r="R242" s="237"/>
      <c r="S242" s="237"/>
      <c r="T242" s="238"/>
      <c r="AT242" s="239" t="s">
        <v>162</v>
      </c>
      <c r="AU242" s="239" t="s">
        <v>86</v>
      </c>
      <c r="AV242" s="15" t="s">
        <v>84</v>
      </c>
      <c r="AW242" s="15" t="s">
        <v>37</v>
      </c>
      <c r="AX242" s="15" t="s">
        <v>76</v>
      </c>
      <c r="AY242" s="239" t="s">
        <v>143</v>
      </c>
    </row>
    <row r="243" spans="1:65" s="13" customFormat="1">
      <c r="B243" s="208"/>
      <c r="C243" s="209"/>
      <c r="D243" s="203" t="s">
        <v>162</v>
      </c>
      <c r="E243" s="210" t="s">
        <v>19</v>
      </c>
      <c r="F243" s="211" t="s">
        <v>806</v>
      </c>
      <c r="G243" s="209"/>
      <c r="H243" s="212">
        <v>35.200000000000003</v>
      </c>
      <c r="I243" s="213"/>
      <c r="J243" s="209"/>
      <c r="K243" s="209"/>
      <c r="L243" s="214"/>
      <c r="M243" s="215"/>
      <c r="N243" s="216"/>
      <c r="O243" s="216"/>
      <c r="P243" s="216"/>
      <c r="Q243" s="216"/>
      <c r="R243" s="216"/>
      <c r="S243" s="216"/>
      <c r="T243" s="217"/>
      <c r="AT243" s="218" t="s">
        <v>162</v>
      </c>
      <c r="AU243" s="218" t="s">
        <v>86</v>
      </c>
      <c r="AV243" s="13" t="s">
        <v>86</v>
      </c>
      <c r="AW243" s="13" t="s">
        <v>37</v>
      </c>
      <c r="AX243" s="13" t="s">
        <v>76</v>
      </c>
      <c r="AY243" s="218" t="s">
        <v>143</v>
      </c>
    </row>
    <row r="244" spans="1:65" s="13" customFormat="1">
      <c r="B244" s="208"/>
      <c r="C244" s="209"/>
      <c r="D244" s="203" t="s">
        <v>162</v>
      </c>
      <c r="E244" s="210" t="s">
        <v>19</v>
      </c>
      <c r="F244" s="211" t="s">
        <v>807</v>
      </c>
      <c r="G244" s="209"/>
      <c r="H244" s="212">
        <v>11</v>
      </c>
      <c r="I244" s="213"/>
      <c r="J244" s="209"/>
      <c r="K244" s="209"/>
      <c r="L244" s="214"/>
      <c r="M244" s="215"/>
      <c r="N244" s="216"/>
      <c r="O244" s="216"/>
      <c r="P244" s="216"/>
      <c r="Q244" s="216"/>
      <c r="R244" s="216"/>
      <c r="S244" s="216"/>
      <c r="T244" s="217"/>
      <c r="AT244" s="218" t="s">
        <v>162</v>
      </c>
      <c r="AU244" s="218" t="s">
        <v>86</v>
      </c>
      <c r="AV244" s="13" t="s">
        <v>86</v>
      </c>
      <c r="AW244" s="13" t="s">
        <v>37</v>
      </c>
      <c r="AX244" s="13" t="s">
        <v>76</v>
      </c>
      <c r="AY244" s="218" t="s">
        <v>143</v>
      </c>
    </row>
    <row r="245" spans="1:65" s="13" customFormat="1">
      <c r="B245" s="208"/>
      <c r="C245" s="209"/>
      <c r="D245" s="203" t="s">
        <v>162</v>
      </c>
      <c r="E245" s="210" t="s">
        <v>19</v>
      </c>
      <c r="F245" s="211" t="s">
        <v>808</v>
      </c>
      <c r="G245" s="209"/>
      <c r="H245" s="212">
        <v>11.52</v>
      </c>
      <c r="I245" s="213"/>
      <c r="J245" s="209"/>
      <c r="K245" s="209"/>
      <c r="L245" s="214"/>
      <c r="M245" s="215"/>
      <c r="N245" s="216"/>
      <c r="O245" s="216"/>
      <c r="P245" s="216"/>
      <c r="Q245" s="216"/>
      <c r="R245" s="216"/>
      <c r="S245" s="216"/>
      <c r="T245" s="217"/>
      <c r="AT245" s="218" t="s">
        <v>162</v>
      </c>
      <c r="AU245" s="218" t="s">
        <v>86</v>
      </c>
      <c r="AV245" s="13" t="s">
        <v>86</v>
      </c>
      <c r="AW245" s="13" t="s">
        <v>37</v>
      </c>
      <c r="AX245" s="13" t="s">
        <v>76</v>
      </c>
      <c r="AY245" s="218" t="s">
        <v>143</v>
      </c>
    </row>
    <row r="246" spans="1:65" s="14" customFormat="1">
      <c r="B246" s="219"/>
      <c r="C246" s="220"/>
      <c r="D246" s="203" t="s">
        <v>162</v>
      </c>
      <c r="E246" s="221" t="s">
        <v>19</v>
      </c>
      <c r="F246" s="222" t="s">
        <v>172</v>
      </c>
      <c r="G246" s="220"/>
      <c r="H246" s="223">
        <v>57.72</v>
      </c>
      <c r="I246" s="224"/>
      <c r="J246" s="220"/>
      <c r="K246" s="220"/>
      <c r="L246" s="225"/>
      <c r="M246" s="226"/>
      <c r="N246" s="227"/>
      <c r="O246" s="227"/>
      <c r="P246" s="227"/>
      <c r="Q246" s="227"/>
      <c r="R246" s="227"/>
      <c r="S246" s="227"/>
      <c r="T246" s="228"/>
      <c r="AT246" s="229" t="s">
        <v>162</v>
      </c>
      <c r="AU246" s="229" t="s">
        <v>86</v>
      </c>
      <c r="AV246" s="14" t="s">
        <v>149</v>
      </c>
      <c r="AW246" s="14" t="s">
        <v>37</v>
      </c>
      <c r="AX246" s="14" t="s">
        <v>84</v>
      </c>
      <c r="AY246" s="229" t="s">
        <v>143</v>
      </c>
    </row>
    <row r="247" spans="1:65" s="12" customFormat="1" ht="22.9" customHeight="1">
      <c r="B247" s="174"/>
      <c r="C247" s="175"/>
      <c r="D247" s="176" t="s">
        <v>75</v>
      </c>
      <c r="E247" s="188" t="s">
        <v>149</v>
      </c>
      <c r="F247" s="188" t="s">
        <v>337</v>
      </c>
      <c r="G247" s="175"/>
      <c r="H247" s="175"/>
      <c r="I247" s="178"/>
      <c r="J247" s="189">
        <f>BK247</f>
        <v>0</v>
      </c>
      <c r="K247" s="175"/>
      <c r="L247" s="180"/>
      <c r="M247" s="181"/>
      <c r="N247" s="182"/>
      <c r="O247" s="182"/>
      <c r="P247" s="183">
        <f>SUM(P248:P276)</f>
        <v>0</v>
      </c>
      <c r="Q247" s="182"/>
      <c r="R247" s="183">
        <f>SUM(R248:R276)</f>
        <v>1.2362930000000001E-2</v>
      </c>
      <c r="S247" s="182"/>
      <c r="T247" s="184">
        <f>SUM(T248:T276)</f>
        <v>0</v>
      </c>
      <c r="AR247" s="185" t="s">
        <v>84</v>
      </c>
      <c r="AT247" s="186" t="s">
        <v>75</v>
      </c>
      <c r="AU247" s="186" t="s">
        <v>84</v>
      </c>
      <c r="AY247" s="185" t="s">
        <v>143</v>
      </c>
      <c r="BK247" s="187">
        <f>SUM(BK248:BK276)</f>
        <v>0</v>
      </c>
    </row>
    <row r="248" spans="1:65" s="2" customFormat="1" ht="16.5" customHeight="1">
      <c r="A248" s="36"/>
      <c r="B248" s="37"/>
      <c r="C248" s="190" t="s">
        <v>427</v>
      </c>
      <c r="D248" s="190" t="s">
        <v>145</v>
      </c>
      <c r="E248" s="191" t="s">
        <v>339</v>
      </c>
      <c r="F248" s="192" t="s">
        <v>340</v>
      </c>
      <c r="G248" s="193" t="s">
        <v>92</v>
      </c>
      <c r="H248" s="194">
        <v>10.769</v>
      </c>
      <c r="I248" s="195"/>
      <c r="J248" s="196">
        <f>ROUND(I248*H248,2)</f>
        <v>0</v>
      </c>
      <c r="K248" s="192" t="s">
        <v>157</v>
      </c>
      <c r="L248" s="41"/>
      <c r="M248" s="197" t="s">
        <v>19</v>
      </c>
      <c r="N248" s="198" t="s">
        <v>47</v>
      </c>
      <c r="O248" s="66"/>
      <c r="P248" s="199">
        <f>O248*H248</f>
        <v>0</v>
      </c>
      <c r="Q248" s="199">
        <v>0</v>
      </c>
      <c r="R248" s="199">
        <f>Q248*H248</f>
        <v>0</v>
      </c>
      <c r="S248" s="199">
        <v>0</v>
      </c>
      <c r="T248" s="200">
        <f>S248*H248</f>
        <v>0</v>
      </c>
      <c r="U248" s="36"/>
      <c r="V248" s="36"/>
      <c r="W248" s="36"/>
      <c r="X248" s="36"/>
      <c r="Y248" s="36"/>
      <c r="Z248" s="36"/>
      <c r="AA248" s="36"/>
      <c r="AB248" s="36"/>
      <c r="AC248" s="36"/>
      <c r="AD248" s="36"/>
      <c r="AE248" s="36"/>
      <c r="AR248" s="201" t="s">
        <v>149</v>
      </c>
      <c r="AT248" s="201" t="s">
        <v>145</v>
      </c>
      <c r="AU248" s="201" t="s">
        <v>86</v>
      </c>
      <c r="AY248" s="19" t="s">
        <v>143</v>
      </c>
      <c r="BE248" s="202">
        <f>IF(N248="základní",J248,0)</f>
        <v>0</v>
      </c>
      <c r="BF248" s="202">
        <f>IF(N248="snížená",J248,0)</f>
        <v>0</v>
      </c>
      <c r="BG248" s="202">
        <f>IF(N248="zákl. přenesená",J248,0)</f>
        <v>0</v>
      </c>
      <c r="BH248" s="202">
        <f>IF(N248="sníž. přenesená",J248,0)</f>
        <v>0</v>
      </c>
      <c r="BI248" s="202">
        <f>IF(N248="nulová",J248,0)</f>
        <v>0</v>
      </c>
      <c r="BJ248" s="19" t="s">
        <v>84</v>
      </c>
      <c r="BK248" s="202">
        <f>ROUND(I248*H248,2)</f>
        <v>0</v>
      </c>
      <c r="BL248" s="19" t="s">
        <v>149</v>
      </c>
      <c r="BM248" s="201" t="s">
        <v>809</v>
      </c>
    </row>
    <row r="249" spans="1:65" s="2" customFormat="1">
      <c r="A249" s="36"/>
      <c r="B249" s="37"/>
      <c r="C249" s="38"/>
      <c r="D249" s="203" t="s">
        <v>151</v>
      </c>
      <c r="E249" s="38"/>
      <c r="F249" s="204" t="s">
        <v>342</v>
      </c>
      <c r="G249" s="38"/>
      <c r="H249" s="38"/>
      <c r="I249" s="111"/>
      <c r="J249" s="38"/>
      <c r="K249" s="38"/>
      <c r="L249" s="41"/>
      <c r="M249" s="205"/>
      <c r="N249" s="206"/>
      <c r="O249" s="66"/>
      <c r="P249" s="66"/>
      <c r="Q249" s="66"/>
      <c r="R249" s="66"/>
      <c r="S249" s="66"/>
      <c r="T249" s="67"/>
      <c r="U249" s="36"/>
      <c r="V249" s="36"/>
      <c r="W249" s="36"/>
      <c r="X249" s="36"/>
      <c r="Y249" s="36"/>
      <c r="Z249" s="36"/>
      <c r="AA249" s="36"/>
      <c r="AB249" s="36"/>
      <c r="AC249" s="36"/>
      <c r="AD249" s="36"/>
      <c r="AE249" s="36"/>
      <c r="AT249" s="19" t="s">
        <v>151</v>
      </c>
      <c r="AU249" s="19" t="s">
        <v>86</v>
      </c>
    </row>
    <row r="250" spans="1:65" s="2" customFormat="1" ht="39">
      <c r="A250" s="36"/>
      <c r="B250" s="37"/>
      <c r="C250" s="38"/>
      <c r="D250" s="203" t="s">
        <v>160</v>
      </c>
      <c r="E250" s="38"/>
      <c r="F250" s="207" t="s">
        <v>343</v>
      </c>
      <c r="G250" s="38"/>
      <c r="H250" s="38"/>
      <c r="I250" s="111"/>
      <c r="J250" s="38"/>
      <c r="K250" s="38"/>
      <c r="L250" s="41"/>
      <c r="M250" s="205"/>
      <c r="N250" s="206"/>
      <c r="O250" s="66"/>
      <c r="P250" s="66"/>
      <c r="Q250" s="66"/>
      <c r="R250" s="66"/>
      <c r="S250" s="66"/>
      <c r="T250" s="67"/>
      <c r="U250" s="36"/>
      <c r="V250" s="36"/>
      <c r="W250" s="36"/>
      <c r="X250" s="36"/>
      <c r="Y250" s="36"/>
      <c r="Z250" s="36"/>
      <c r="AA250" s="36"/>
      <c r="AB250" s="36"/>
      <c r="AC250" s="36"/>
      <c r="AD250" s="36"/>
      <c r="AE250" s="36"/>
      <c r="AT250" s="19" t="s">
        <v>160</v>
      </c>
      <c r="AU250" s="19" t="s">
        <v>86</v>
      </c>
    </row>
    <row r="251" spans="1:65" s="2" customFormat="1" ht="19.5">
      <c r="A251" s="36"/>
      <c r="B251" s="37"/>
      <c r="C251" s="38"/>
      <c r="D251" s="203" t="s">
        <v>153</v>
      </c>
      <c r="E251" s="38"/>
      <c r="F251" s="207" t="s">
        <v>810</v>
      </c>
      <c r="G251" s="38"/>
      <c r="H251" s="38"/>
      <c r="I251" s="111"/>
      <c r="J251" s="38"/>
      <c r="K251" s="38"/>
      <c r="L251" s="41"/>
      <c r="M251" s="205"/>
      <c r="N251" s="206"/>
      <c r="O251" s="66"/>
      <c r="P251" s="66"/>
      <c r="Q251" s="66"/>
      <c r="R251" s="66"/>
      <c r="S251" s="66"/>
      <c r="T251" s="67"/>
      <c r="U251" s="36"/>
      <c r="V251" s="36"/>
      <c r="W251" s="36"/>
      <c r="X251" s="36"/>
      <c r="Y251" s="36"/>
      <c r="Z251" s="36"/>
      <c r="AA251" s="36"/>
      <c r="AB251" s="36"/>
      <c r="AC251" s="36"/>
      <c r="AD251" s="36"/>
      <c r="AE251" s="36"/>
      <c r="AT251" s="19" t="s">
        <v>153</v>
      </c>
      <c r="AU251" s="19" t="s">
        <v>86</v>
      </c>
    </row>
    <row r="252" spans="1:65" s="15" customFormat="1">
      <c r="B252" s="230"/>
      <c r="C252" s="231"/>
      <c r="D252" s="203" t="s">
        <v>162</v>
      </c>
      <c r="E252" s="232" t="s">
        <v>19</v>
      </c>
      <c r="F252" s="233" t="s">
        <v>700</v>
      </c>
      <c r="G252" s="231"/>
      <c r="H252" s="232" t="s">
        <v>19</v>
      </c>
      <c r="I252" s="234"/>
      <c r="J252" s="231"/>
      <c r="K252" s="231"/>
      <c r="L252" s="235"/>
      <c r="M252" s="236"/>
      <c r="N252" s="237"/>
      <c r="O252" s="237"/>
      <c r="P252" s="237"/>
      <c r="Q252" s="237"/>
      <c r="R252" s="237"/>
      <c r="S252" s="237"/>
      <c r="T252" s="238"/>
      <c r="AT252" s="239" t="s">
        <v>162</v>
      </c>
      <c r="AU252" s="239" t="s">
        <v>86</v>
      </c>
      <c r="AV252" s="15" t="s">
        <v>84</v>
      </c>
      <c r="AW252" s="15" t="s">
        <v>37</v>
      </c>
      <c r="AX252" s="15" t="s">
        <v>76</v>
      </c>
      <c r="AY252" s="239" t="s">
        <v>143</v>
      </c>
    </row>
    <row r="253" spans="1:65" s="13" customFormat="1">
      <c r="B253" s="208"/>
      <c r="C253" s="209"/>
      <c r="D253" s="203" t="s">
        <v>162</v>
      </c>
      <c r="E253" s="210" t="s">
        <v>19</v>
      </c>
      <c r="F253" s="211" t="s">
        <v>811</v>
      </c>
      <c r="G253" s="209"/>
      <c r="H253" s="212">
        <v>3.2</v>
      </c>
      <c r="I253" s="213"/>
      <c r="J253" s="209"/>
      <c r="K253" s="209"/>
      <c r="L253" s="214"/>
      <c r="M253" s="215"/>
      <c r="N253" s="216"/>
      <c r="O253" s="216"/>
      <c r="P253" s="216"/>
      <c r="Q253" s="216"/>
      <c r="R253" s="216"/>
      <c r="S253" s="216"/>
      <c r="T253" s="217"/>
      <c r="AT253" s="218" t="s">
        <v>162</v>
      </c>
      <c r="AU253" s="218" t="s">
        <v>86</v>
      </c>
      <c r="AV253" s="13" t="s">
        <v>86</v>
      </c>
      <c r="AW253" s="13" t="s">
        <v>37</v>
      </c>
      <c r="AX253" s="13" t="s">
        <v>76</v>
      </c>
      <c r="AY253" s="218" t="s">
        <v>143</v>
      </c>
    </row>
    <row r="254" spans="1:65" s="13" customFormat="1">
      <c r="B254" s="208"/>
      <c r="C254" s="209"/>
      <c r="D254" s="203" t="s">
        <v>162</v>
      </c>
      <c r="E254" s="210" t="s">
        <v>19</v>
      </c>
      <c r="F254" s="211" t="s">
        <v>812</v>
      </c>
      <c r="G254" s="209"/>
      <c r="H254" s="212">
        <v>5.7050000000000001</v>
      </c>
      <c r="I254" s="213"/>
      <c r="J254" s="209"/>
      <c r="K254" s="209"/>
      <c r="L254" s="214"/>
      <c r="M254" s="215"/>
      <c r="N254" s="216"/>
      <c r="O254" s="216"/>
      <c r="P254" s="216"/>
      <c r="Q254" s="216"/>
      <c r="R254" s="216"/>
      <c r="S254" s="216"/>
      <c r="T254" s="217"/>
      <c r="AT254" s="218" t="s">
        <v>162</v>
      </c>
      <c r="AU254" s="218" t="s">
        <v>86</v>
      </c>
      <c r="AV254" s="13" t="s">
        <v>86</v>
      </c>
      <c r="AW254" s="13" t="s">
        <v>37</v>
      </c>
      <c r="AX254" s="13" t="s">
        <v>76</v>
      </c>
      <c r="AY254" s="218" t="s">
        <v>143</v>
      </c>
    </row>
    <row r="255" spans="1:65" s="13" customFormat="1">
      <c r="B255" s="208"/>
      <c r="C255" s="209"/>
      <c r="D255" s="203" t="s">
        <v>162</v>
      </c>
      <c r="E255" s="210" t="s">
        <v>19</v>
      </c>
      <c r="F255" s="211" t="s">
        <v>813</v>
      </c>
      <c r="G255" s="209"/>
      <c r="H255" s="212">
        <v>0.66200000000000003</v>
      </c>
      <c r="I255" s="213"/>
      <c r="J255" s="209"/>
      <c r="K255" s="209"/>
      <c r="L255" s="214"/>
      <c r="M255" s="215"/>
      <c r="N255" s="216"/>
      <c r="O255" s="216"/>
      <c r="P255" s="216"/>
      <c r="Q255" s="216"/>
      <c r="R255" s="216"/>
      <c r="S255" s="216"/>
      <c r="T255" s="217"/>
      <c r="AT255" s="218" t="s">
        <v>162</v>
      </c>
      <c r="AU255" s="218" t="s">
        <v>86</v>
      </c>
      <c r="AV255" s="13" t="s">
        <v>86</v>
      </c>
      <c r="AW255" s="13" t="s">
        <v>37</v>
      </c>
      <c r="AX255" s="13" t="s">
        <v>76</v>
      </c>
      <c r="AY255" s="218" t="s">
        <v>143</v>
      </c>
    </row>
    <row r="256" spans="1:65" s="13" customFormat="1">
      <c r="B256" s="208"/>
      <c r="C256" s="209"/>
      <c r="D256" s="203" t="s">
        <v>162</v>
      </c>
      <c r="E256" s="210" t="s">
        <v>19</v>
      </c>
      <c r="F256" s="211" t="s">
        <v>814</v>
      </c>
      <c r="G256" s="209"/>
      <c r="H256" s="212">
        <v>0.434</v>
      </c>
      <c r="I256" s="213"/>
      <c r="J256" s="209"/>
      <c r="K256" s="209"/>
      <c r="L256" s="214"/>
      <c r="M256" s="215"/>
      <c r="N256" s="216"/>
      <c r="O256" s="216"/>
      <c r="P256" s="216"/>
      <c r="Q256" s="216"/>
      <c r="R256" s="216"/>
      <c r="S256" s="216"/>
      <c r="T256" s="217"/>
      <c r="AT256" s="218" t="s">
        <v>162</v>
      </c>
      <c r="AU256" s="218" t="s">
        <v>86</v>
      </c>
      <c r="AV256" s="13" t="s">
        <v>86</v>
      </c>
      <c r="AW256" s="13" t="s">
        <v>37</v>
      </c>
      <c r="AX256" s="13" t="s">
        <v>76</v>
      </c>
      <c r="AY256" s="218" t="s">
        <v>143</v>
      </c>
    </row>
    <row r="257" spans="1:65" s="13" customFormat="1">
      <c r="B257" s="208"/>
      <c r="C257" s="209"/>
      <c r="D257" s="203" t="s">
        <v>162</v>
      </c>
      <c r="E257" s="210" t="s">
        <v>19</v>
      </c>
      <c r="F257" s="211" t="s">
        <v>815</v>
      </c>
      <c r="G257" s="209"/>
      <c r="H257" s="212">
        <v>0.76800000000000002</v>
      </c>
      <c r="I257" s="213"/>
      <c r="J257" s="209"/>
      <c r="K257" s="209"/>
      <c r="L257" s="214"/>
      <c r="M257" s="215"/>
      <c r="N257" s="216"/>
      <c r="O257" s="216"/>
      <c r="P257" s="216"/>
      <c r="Q257" s="216"/>
      <c r="R257" s="216"/>
      <c r="S257" s="216"/>
      <c r="T257" s="217"/>
      <c r="AT257" s="218" t="s">
        <v>162</v>
      </c>
      <c r="AU257" s="218" t="s">
        <v>86</v>
      </c>
      <c r="AV257" s="13" t="s">
        <v>86</v>
      </c>
      <c r="AW257" s="13" t="s">
        <v>37</v>
      </c>
      <c r="AX257" s="13" t="s">
        <v>76</v>
      </c>
      <c r="AY257" s="218" t="s">
        <v>143</v>
      </c>
    </row>
    <row r="258" spans="1:65" s="14" customFormat="1">
      <c r="B258" s="219"/>
      <c r="C258" s="220"/>
      <c r="D258" s="203" t="s">
        <v>162</v>
      </c>
      <c r="E258" s="221" t="s">
        <v>816</v>
      </c>
      <c r="F258" s="222" t="s">
        <v>172</v>
      </c>
      <c r="G258" s="220"/>
      <c r="H258" s="223">
        <v>10.769</v>
      </c>
      <c r="I258" s="224"/>
      <c r="J258" s="220"/>
      <c r="K258" s="220"/>
      <c r="L258" s="225"/>
      <c r="M258" s="226"/>
      <c r="N258" s="227"/>
      <c r="O258" s="227"/>
      <c r="P258" s="227"/>
      <c r="Q258" s="227"/>
      <c r="R258" s="227"/>
      <c r="S258" s="227"/>
      <c r="T258" s="228"/>
      <c r="AT258" s="229" t="s">
        <v>162</v>
      </c>
      <c r="AU258" s="229" t="s">
        <v>86</v>
      </c>
      <c r="AV258" s="14" t="s">
        <v>149</v>
      </c>
      <c r="AW258" s="14" t="s">
        <v>37</v>
      </c>
      <c r="AX258" s="14" t="s">
        <v>84</v>
      </c>
      <c r="AY258" s="229" t="s">
        <v>143</v>
      </c>
    </row>
    <row r="259" spans="1:65" s="2" customFormat="1" ht="16.5" customHeight="1">
      <c r="A259" s="36"/>
      <c r="B259" s="37"/>
      <c r="C259" s="190" t="s">
        <v>433</v>
      </c>
      <c r="D259" s="190" t="s">
        <v>145</v>
      </c>
      <c r="E259" s="191" t="s">
        <v>378</v>
      </c>
      <c r="F259" s="192" t="s">
        <v>379</v>
      </c>
      <c r="G259" s="193" t="s">
        <v>92</v>
      </c>
      <c r="H259" s="194">
        <v>0.33600000000000002</v>
      </c>
      <c r="I259" s="195"/>
      <c r="J259" s="196">
        <f>ROUND(I259*H259,2)</f>
        <v>0</v>
      </c>
      <c r="K259" s="192" t="s">
        <v>157</v>
      </c>
      <c r="L259" s="41"/>
      <c r="M259" s="197" t="s">
        <v>19</v>
      </c>
      <c r="N259" s="198" t="s">
        <v>47</v>
      </c>
      <c r="O259" s="66"/>
      <c r="P259" s="199">
        <f>O259*H259</f>
        <v>0</v>
      </c>
      <c r="Q259" s="199">
        <v>0</v>
      </c>
      <c r="R259" s="199">
        <f>Q259*H259</f>
        <v>0</v>
      </c>
      <c r="S259" s="199">
        <v>0</v>
      </c>
      <c r="T259" s="200">
        <f>S259*H259</f>
        <v>0</v>
      </c>
      <c r="U259" s="36"/>
      <c r="V259" s="36"/>
      <c r="W259" s="36"/>
      <c r="X259" s="36"/>
      <c r="Y259" s="36"/>
      <c r="Z259" s="36"/>
      <c r="AA259" s="36"/>
      <c r="AB259" s="36"/>
      <c r="AC259" s="36"/>
      <c r="AD259" s="36"/>
      <c r="AE259" s="36"/>
      <c r="AR259" s="201" t="s">
        <v>149</v>
      </c>
      <c r="AT259" s="201" t="s">
        <v>145</v>
      </c>
      <c r="AU259" s="201" t="s">
        <v>86</v>
      </c>
      <c r="AY259" s="19" t="s">
        <v>143</v>
      </c>
      <c r="BE259" s="202">
        <f>IF(N259="základní",J259,0)</f>
        <v>0</v>
      </c>
      <c r="BF259" s="202">
        <f>IF(N259="snížená",J259,0)</f>
        <v>0</v>
      </c>
      <c r="BG259" s="202">
        <f>IF(N259="zákl. přenesená",J259,0)</f>
        <v>0</v>
      </c>
      <c r="BH259" s="202">
        <f>IF(N259="sníž. přenesená",J259,0)</f>
        <v>0</v>
      </c>
      <c r="BI259" s="202">
        <f>IF(N259="nulová",J259,0)</f>
        <v>0</v>
      </c>
      <c r="BJ259" s="19" t="s">
        <v>84</v>
      </c>
      <c r="BK259" s="202">
        <f>ROUND(I259*H259,2)</f>
        <v>0</v>
      </c>
      <c r="BL259" s="19" t="s">
        <v>149</v>
      </c>
      <c r="BM259" s="201" t="s">
        <v>817</v>
      </c>
    </row>
    <row r="260" spans="1:65" s="2" customFormat="1" ht="19.5">
      <c r="A260" s="36"/>
      <c r="B260" s="37"/>
      <c r="C260" s="38"/>
      <c r="D260" s="203" t="s">
        <v>151</v>
      </c>
      <c r="E260" s="38"/>
      <c r="F260" s="204" t="s">
        <v>381</v>
      </c>
      <c r="G260" s="38"/>
      <c r="H260" s="38"/>
      <c r="I260" s="111"/>
      <c r="J260" s="38"/>
      <c r="K260" s="38"/>
      <c r="L260" s="41"/>
      <c r="M260" s="205"/>
      <c r="N260" s="206"/>
      <c r="O260" s="66"/>
      <c r="P260" s="66"/>
      <c r="Q260" s="66"/>
      <c r="R260" s="66"/>
      <c r="S260" s="66"/>
      <c r="T260" s="67"/>
      <c r="U260" s="36"/>
      <c r="V260" s="36"/>
      <c r="W260" s="36"/>
      <c r="X260" s="36"/>
      <c r="Y260" s="36"/>
      <c r="Z260" s="36"/>
      <c r="AA260" s="36"/>
      <c r="AB260" s="36"/>
      <c r="AC260" s="36"/>
      <c r="AD260" s="36"/>
      <c r="AE260" s="36"/>
      <c r="AT260" s="19" t="s">
        <v>151</v>
      </c>
      <c r="AU260" s="19" t="s">
        <v>86</v>
      </c>
    </row>
    <row r="261" spans="1:65" s="2" customFormat="1" ht="39">
      <c r="A261" s="36"/>
      <c r="B261" s="37"/>
      <c r="C261" s="38"/>
      <c r="D261" s="203" t="s">
        <v>160</v>
      </c>
      <c r="E261" s="38"/>
      <c r="F261" s="207" t="s">
        <v>382</v>
      </c>
      <c r="G261" s="38"/>
      <c r="H261" s="38"/>
      <c r="I261" s="111"/>
      <c r="J261" s="38"/>
      <c r="K261" s="38"/>
      <c r="L261" s="41"/>
      <c r="M261" s="205"/>
      <c r="N261" s="206"/>
      <c r="O261" s="66"/>
      <c r="P261" s="66"/>
      <c r="Q261" s="66"/>
      <c r="R261" s="66"/>
      <c r="S261" s="66"/>
      <c r="T261" s="67"/>
      <c r="U261" s="36"/>
      <c r="V261" s="36"/>
      <c r="W261" s="36"/>
      <c r="X261" s="36"/>
      <c r="Y261" s="36"/>
      <c r="Z261" s="36"/>
      <c r="AA261" s="36"/>
      <c r="AB261" s="36"/>
      <c r="AC261" s="36"/>
      <c r="AD261" s="36"/>
      <c r="AE261" s="36"/>
      <c r="AT261" s="19" t="s">
        <v>160</v>
      </c>
      <c r="AU261" s="19" t="s">
        <v>86</v>
      </c>
    </row>
    <row r="262" spans="1:65" s="15" customFormat="1">
      <c r="B262" s="230"/>
      <c r="C262" s="231"/>
      <c r="D262" s="203" t="s">
        <v>162</v>
      </c>
      <c r="E262" s="232" t="s">
        <v>19</v>
      </c>
      <c r="F262" s="233" t="s">
        <v>818</v>
      </c>
      <c r="G262" s="231"/>
      <c r="H262" s="232" t="s">
        <v>19</v>
      </c>
      <c r="I262" s="234"/>
      <c r="J262" s="231"/>
      <c r="K262" s="231"/>
      <c r="L262" s="235"/>
      <c r="M262" s="236"/>
      <c r="N262" s="237"/>
      <c r="O262" s="237"/>
      <c r="P262" s="237"/>
      <c r="Q262" s="237"/>
      <c r="R262" s="237"/>
      <c r="S262" s="237"/>
      <c r="T262" s="238"/>
      <c r="AT262" s="239" t="s">
        <v>162</v>
      </c>
      <c r="AU262" s="239" t="s">
        <v>86</v>
      </c>
      <c r="AV262" s="15" t="s">
        <v>84</v>
      </c>
      <c r="AW262" s="15" t="s">
        <v>37</v>
      </c>
      <c r="AX262" s="15" t="s">
        <v>76</v>
      </c>
      <c r="AY262" s="239" t="s">
        <v>143</v>
      </c>
    </row>
    <row r="263" spans="1:65" s="13" customFormat="1">
      <c r="B263" s="208"/>
      <c r="C263" s="209"/>
      <c r="D263" s="203" t="s">
        <v>162</v>
      </c>
      <c r="E263" s="210" t="s">
        <v>19</v>
      </c>
      <c r="F263" s="211" t="s">
        <v>819</v>
      </c>
      <c r="G263" s="209"/>
      <c r="H263" s="212">
        <v>0.33600000000000002</v>
      </c>
      <c r="I263" s="213"/>
      <c r="J263" s="209"/>
      <c r="K263" s="209"/>
      <c r="L263" s="214"/>
      <c r="M263" s="215"/>
      <c r="N263" s="216"/>
      <c r="O263" s="216"/>
      <c r="P263" s="216"/>
      <c r="Q263" s="216"/>
      <c r="R263" s="216"/>
      <c r="S263" s="216"/>
      <c r="T263" s="217"/>
      <c r="AT263" s="218" t="s">
        <v>162</v>
      </c>
      <c r="AU263" s="218" t="s">
        <v>86</v>
      </c>
      <c r="AV263" s="13" t="s">
        <v>86</v>
      </c>
      <c r="AW263" s="13" t="s">
        <v>37</v>
      </c>
      <c r="AX263" s="13" t="s">
        <v>84</v>
      </c>
      <c r="AY263" s="218" t="s">
        <v>143</v>
      </c>
    </row>
    <row r="264" spans="1:65" s="2" customFormat="1" ht="16.5" customHeight="1">
      <c r="A264" s="36"/>
      <c r="B264" s="37"/>
      <c r="C264" s="190" t="s">
        <v>444</v>
      </c>
      <c r="D264" s="190" t="s">
        <v>145</v>
      </c>
      <c r="E264" s="191" t="s">
        <v>820</v>
      </c>
      <c r="F264" s="192" t="s">
        <v>821</v>
      </c>
      <c r="G264" s="193" t="s">
        <v>92</v>
      </c>
      <c r="H264" s="194">
        <v>7.0000000000000007E-2</v>
      </c>
      <c r="I264" s="195"/>
      <c r="J264" s="196">
        <f>ROUND(I264*H264,2)</f>
        <v>0</v>
      </c>
      <c r="K264" s="192" t="s">
        <v>157</v>
      </c>
      <c r="L264" s="41"/>
      <c r="M264" s="197" t="s">
        <v>19</v>
      </c>
      <c r="N264" s="198" t="s">
        <v>47</v>
      </c>
      <c r="O264" s="66"/>
      <c r="P264" s="199">
        <f>O264*H264</f>
        <v>0</v>
      </c>
      <c r="Q264" s="199">
        <v>0</v>
      </c>
      <c r="R264" s="199">
        <f>Q264*H264</f>
        <v>0</v>
      </c>
      <c r="S264" s="199">
        <v>0</v>
      </c>
      <c r="T264" s="200">
        <f>S264*H264</f>
        <v>0</v>
      </c>
      <c r="U264" s="36"/>
      <c r="V264" s="36"/>
      <c r="W264" s="36"/>
      <c r="X264" s="36"/>
      <c r="Y264" s="36"/>
      <c r="Z264" s="36"/>
      <c r="AA264" s="36"/>
      <c r="AB264" s="36"/>
      <c r="AC264" s="36"/>
      <c r="AD264" s="36"/>
      <c r="AE264" s="36"/>
      <c r="AR264" s="201" t="s">
        <v>149</v>
      </c>
      <c r="AT264" s="201" t="s">
        <v>145</v>
      </c>
      <c r="AU264" s="201" t="s">
        <v>86</v>
      </c>
      <c r="AY264" s="19" t="s">
        <v>143</v>
      </c>
      <c r="BE264" s="202">
        <f>IF(N264="základní",J264,0)</f>
        <v>0</v>
      </c>
      <c r="BF264" s="202">
        <f>IF(N264="snížená",J264,0)</f>
        <v>0</v>
      </c>
      <c r="BG264" s="202">
        <f>IF(N264="zákl. přenesená",J264,0)</f>
        <v>0</v>
      </c>
      <c r="BH264" s="202">
        <f>IF(N264="sníž. přenesená",J264,0)</f>
        <v>0</v>
      </c>
      <c r="BI264" s="202">
        <f>IF(N264="nulová",J264,0)</f>
        <v>0</v>
      </c>
      <c r="BJ264" s="19" t="s">
        <v>84</v>
      </c>
      <c r="BK264" s="202">
        <f>ROUND(I264*H264,2)</f>
        <v>0</v>
      </c>
      <c r="BL264" s="19" t="s">
        <v>149</v>
      </c>
      <c r="BM264" s="201" t="s">
        <v>822</v>
      </c>
    </row>
    <row r="265" spans="1:65" s="2" customFormat="1">
      <c r="A265" s="36"/>
      <c r="B265" s="37"/>
      <c r="C265" s="38"/>
      <c r="D265" s="203" t="s">
        <v>151</v>
      </c>
      <c r="E265" s="38"/>
      <c r="F265" s="204" t="s">
        <v>823</v>
      </c>
      <c r="G265" s="38"/>
      <c r="H265" s="38"/>
      <c r="I265" s="111"/>
      <c r="J265" s="38"/>
      <c r="K265" s="38"/>
      <c r="L265" s="41"/>
      <c r="M265" s="205"/>
      <c r="N265" s="206"/>
      <c r="O265" s="66"/>
      <c r="P265" s="66"/>
      <c r="Q265" s="66"/>
      <c r="R265" s="66"/>
      <c r="S265" s="66"/>
      <c r="T265" s="67"/>
      <c r="U265" s="36"/>
      <c r="V265" s="36"/>
      <c r="W265" s="36"/>
      <c r="X265" s="36"/>
      <c r="Y265" s="36"/>
      <c r="Z265" s="36"/>
      <c r="AA265" s="36"/>
      <c r="AB265" s="36"/>
      <c r="AC265" s="36"/>
      <c r="AD265" s="36"/>
      <c r="AE265" s="36"/>
      <c r="AT265" s="19" t="s">
        <v>151</v>
      </c>
      <c r="AU265" s="19" t="s">
        <v>86</v>
      </c>
    </row>
    <row r="266" spans="1:65" s="2" customFormat="1" ht="39">
      <c r="A266" s="36"/>
      <c r="B266" s="37"/>
      <c r="C266" s="38"/>
      <c r="D266" s="203" t="s">
        <v>160</v>
      </c>
      <c r="E266" s="38"/>
      <c r="F266" s="207" t="s">
        <v>382</v>
      </c>
      <c r="G266" s="38"/>
      <c r="H266" s="38"/>
      <c r="I266" s="111"/>
      <c r="J266" s="38"/>
      <c r="K266" s="38"/>
      <c r="L266" s="41"/>
      <c r="M266" s="205"/>
      <c r="N266" s="206"/>
      <c r="O266" s="66"/>
      <c r="P266" s="66"/>
      <c r="Q266" s="66"/>
      <c r="R266" s="66"/>
      <c r="S266" s="66"/>
      <c r="T266" s="67"/>
      <c r="U266" s="36"/>
      <c r="V266" s="36"/>
      <c r="W266" s="36"/>
      <c r="X266" s="36"/>
      <c r="Y266" s="36"/>
      <c r="Z266" s="36"/>
      <c r="AA266" s="36"/>
      <c r="AB266" s="36"/>
      <c r="AC266" s="36"/>
      <c r="AD266" s="36"/>
      <c r="AE266" s="36"/>
      <c r="AT266" s="19" t="s">
        <v>160</v>
      </c>
      <c r="AU266" s="19" t="s">
        <v>86</v>
      </c>
    </row>
    <row r="267" spans="1:65" s="15" customFormat="1">
      <c r="B267" s="230"/>
      <c r="C267" s="231"/>
      <c r="D267" s="203" t="s">
        <v>162</v>
      </c>
      <c r="E267" s="232" t="s">
        <v>19</v>
      </c>
      <c r="F267" s="233" t="s">
        <v>824</v>
      </c>
      <c r="G267" s="231"/>
      <c r="H267" s="232" t="s">
        <v>19</v>
      </c>
      <c r="I267" s="234"/>
      <c r="J267" s="231"/>
      <c r="K267" s="231"/>
      <c r="L267" s="235"/>
      <c r="M267" s="236"/>
      <c r="N267" s="237"/>
      <c r="O267" s="237"/>
      <c r="P267" s="237"/>
      <c r="Q267" s="237"/>
      <c r="R267" s="237"/>
      <c r="S267" s="237"/>
      <c r="T267" s="238"/>
      <c r="AT267" s="239" t="s">
        <v>162</v>
      </c>
      <c r="AU267" s="239" t="s">
        <v>86</v>
      </c>
      <c r="AV267" s="15" t="s">
        <v>84</v>
      </c>
      <c r="AW267" s="15" t="s">
        <v>37</v>
      </c>
      <c r="AX267" s="15" t="s">
        <v>76</v>
      </c>
      <c r="AY267" s="239" t="s">
        <v>143</v>
      </c>
    </row>
    <row r="268" spans="1:65" s="13" customFormat="1">
      <c r="B268" s="208"/>
      <c r="C268" s="209"/>
      <c r="D268" s="203" t="s">
        <v>162</v>
      </c>
      <c r="E268" s="210" t="s">
        <v>19</v>
      </c>
      <c r="F268" s="211" t="s">
        <v>825</v>
      </c>
      <c r="G268" s="209"/>
      <c r="H268" s="212">
        <v>7.0000000000000007E-2</v>
      </c>
      <c r="I268" s="213"/>
      <c r="J268" s="209"/>
      <c r="K268" s="209"/>
      <c r="L268" s="214"/>
      <c r="M268" s="215"/>
      <c r="N268" s="216"/>
      <c r="O268" s="216"/>
      <c r="P268" s="216"/>
      <c r="Q268" s="216"/>
      <c r="R268" s="216"/>
      <c r="S268" s="216"/>
      <c r="T268" s="217"/>
      <c r="AT268" s="218" t="s">
        <v>162</v>
      </c>
      <c r="AU268" s="218" t="s">
        <v>86</v>
      </c>
      <c r="AV268" s="13" t="s">
        <v>86</v>
      </c>
      <c r="AW268" s="13" t="s">
        <v>37</v>
      </c>
      <c r="AX268" s="13" t="s">
        <v>84</v>
      </c>
      <c r="AY268" s="218" t="s">
        <v>143</v>
      </c>
    </row>
    <row r="269" spans="1:65" s="2" customFormat="1" ht="16.5" customHeight="1">
      <c r="A269" s="36"/>
      <c r="B269" s="37"/>
      <c r="C269" s="190" t="s">
        <v>449</v>
      </c>
      <c r="D269" s="190" t="s">
        <v>145</v>
      </c>
      <c r="E269" s="191" t="s">
        <v>388</v>
      </c>
      <c r="F269" s="192" t="s">
        <v>389</v>
      </c>
      <c r="G269" s="193" t="s">
        <v>100</v>
      </c>
      <c r="H269" s="194">
        <v>1.1200000000000001</v>
      </c>
      <c r="I269" s="195"/>
      <c r="J269" s="196">
        <f>ROUND(I269*H269,2)</f>
        <v>0</v>
      </c>
      <c r="K269" s="192" t="s">
        <v>157</v>
      </c>
      <c r="L269" s="41"/>
      <c r="M269" s="197" t="s">
        <v>19</v>
      </c>
      <c r="N269" s="198" t="s">
        <v>47</v>
      </c>
      <c r="O269" s="66"/>
      <c r="P269" s="199">
        <f>O269*H269</f>
        <v>0</v>
      </c>
      <c r="Q269" s="199">
        <v>6.3200000000000001E-3</v>
      </c>
      <c r="R269" s="199">
        <f>Q269*H269</f>
        <v>7.0784000000000012E-3</v>
      </c>
      <c r="S269" s="199">
        <v>0</v>
      </c>
      <c r="T269" s="200">
        <f>S269*H269</f>
        <v>0</v>
      </c>
      <c r="U269" s="36"/>
      <c r="V269" s="36"/>
      <c r="W269" s="36"/>
      <c r="X269" s="36"/>
      <c r="Y269" s="36"/>
      <c r="Z269" s="36"/>
      <c r="AA269" s="36"/>
      <c r="AB269" s="36"/>
      <c r="AC269" s="36"/>
      <c r="AD269" s="36"/>
      <c r="AE269" s="36"/>
      <c r="AR269" s="201" t="s">
        <v>149</v>
      </c>
      <c r="AT269" s="201" t="s">
        <v>145</v>
      </c>
      <c r="AU269" s="201" t="s">
        <v>86</v>
      </c>
      <c r="AY269" s="19" t="s">
        <v>143</v>
      </c>
      <c r="BE269" s="202">
        <f>IF(N269="základní",J269,0)</f>
        <v>0</v>
      </c>
      <c r="BF269" s="202">
        <f>IF(N269="snížená",J269,0)</f>
        <v>0</v>
      </c>
      <c r="BG269" s="202">
        <f>IF(N269="zákl. přenesená",J269,0)</f>
        <v>0</v>
      </c>
      <c r="BH269" s="202">
        <f>IF(N269="sníž. přenesená",J269,0)</f>
        <v>0</v>
      </c>
      <c r="BI269" s="202">
        <f>IF(N269="nulová",J269,0)</f>
        <v>0</v>
      </c>
      <c r="BJ269" s="19" t="s">
        <v>84</v>
      </c>
      <c r="BK269" s="202">
        <f>ROUND(I269*H269,2)</f>
        <v>0</v>
      </c>
      <c r="BL269" s="19" t="s">
        <v>149</v>
      </c>
      <c r="BM269" s="201" t="s">
        <v>826</v>
      </c>
    </row>
    <row r="270" spans="1:65" s="2" customFormat="1">
      <c r="A270" s="36"/>
      <c r="B270" s="37"/>
      <c r="C270" s="38"/>
      <c r="D270" s="203" t="s">
        <v>151</v>
      </c>
      <c r="E270" s="38"/>
      <c r="F270" s="204" t="s">
        <v>391</v>
      </c>
      <c r="G270" s="38"/>
      <c r="H270" s="38"/>
      <c r="I270" s="111"/>
      <c r="J270" s="38"/>
      <c r="K270" s="38"/>
      <c r="L270" s="41"/>
      <c r="M270" s="205"/>
      <c r="N270" s="206"/>
      <c r="O270" s="66"/>
      <c r="P270" s="66"/>
      <c r="Q270" s="66"/>
      <c r="R270" s="66"/>
      <c r="S270" s="66"/>
      <c r="T270" s="67"/>
      <c r="U270" s="36"/>
      <c r="V270" s="36"/>
      <c r="W270" s="36"/>
      <c r="X270" s="36"/>
      <c r="Y270" s="36"/>
      <c r="Z270" s="36"/>
      <c r="AA270" s="36"/>
      <c r="AB270" s="36"/>
      <c r="AC270" s="36"/>
      <c r="AD270" s="36"/>
      <c r="AE270" s="36"/>
      <c r="AT270" s="19" t="s">
        <v>151</v>
      </c>
      <c r="AU270" s="19" t="s">
        <v>86</v>
      </c>
    </row>
    <row r="271" spans="1:65" s="15" customFormat="1">
      <c r="B271" s="230"/>
      <c r="C271" s="231"/>
      <c r="D271" s="203" t="s">
        <v>162</v>
      </c>
      <c r="E271" s="232" t="s">
        <v>19</v>
      </c>
      <c r="F271" s="233" t="s">
        <v>818</v>
      </c>
      <c r="G271" s="231"/>
      <c r="H271" s="232" t="s">
        <v>19</v>
      </c>
      <c r="I271" s="234"/>
      <c r="J271" s="231"/>
      <c r="K271" s="231"/>
      <c r="L271" s="235"/>
      <c r="M271" s="236"/>
      <c r="N271" s="237"/>
      <c r="O271" s="237"/>
      <c r="P271" s="237"/>
      <c r="Q271" s="237"/>
      <c r="R271" s="237"/>
      <c r="S271" s="237"/>
      <c r="T271" s="238"/>
      <c r="AT271" s="239" t="s">
        <v>162</v>
      </c>
      <c r="AU271" s="239" t="s">
        <v>86</v>
      </c>
      <c r="AV271" s="15" t="s">
        <v>84</v>
      </c>
      <c r="AW271" s="15" t="s">
        <v>37</v>
      </c>
      <c r="AX271" s="15" t="s">
        <v>76</v>
      </c>
      <c r="AY271" s="239" t="s">
        <v>143</v>
      </c>
    </row>
    <row r="272" spans="1:65" s="13" customFormat="1">
      <c r="B272" s="208"/>
      <c r="C272" s="209"/>
      <c r="D272" s="203" t="s">
        <v>162</v>
      </c>
      <c r="E272" s="210" t="s">
        <v>19</v>
      </c>
      <c r="F272" s="211" t="s">
        <v>827</v>
      </c>
      <c r="G272" s="209"/>
      <c r="H272" s="212">
        <v>1.1200000000000001</v>
      </c>
      <c r="I272" s="213"/>
      <c r="J272" s="209"/>
      <c r="K272" s="209"/>
      <c r="L272" s="214"/>
      <c r="M272" s="215"/>
      <c r="N272" s="216"/>
      <c r="O272" s="216"/>
      <c r="P272" s="216"/>
      <c r="Q272" s="216"/>
      <c r="R272" s="216"/>
      <c r="S272" s="216"/>
      <c r="T272" s="217"/>
      <c r="AT272" s="218" t="s">
        <v>162</v>
      </c>
      <c r="AU272" s="218" t="s">
        <v>86</v>
      </c>
      <c r="AV272" s="13" t="s">
        <v>86</v>
      </c>
      <c r="AW272" s="13" t="s">
        <v>37</v>
      </c>
      <c r="AX272" s="13" t="s">
        <v>84</v>
      </c>
      <c r="AY272" s="218" t="s">
        <v>143</v>
      </c>
    </row>
    <row r="273" spans="1:65" s="2" customFormat="1" ht="16.5" customHeight="1">
      <c r="A273" s="36"/>
      <c r="B273" s="37"/>
      <c r="C273" s="190" t="s">
        <v>454</v>
      </c>
      <c r="D273" s="190" t="s">
        <v>145</v>
      </c>
      <c r="E273" s="191" t="s">
        <v>828</v>
      </c>
      <c r="F273" s="192" t="s">
        <v>829</v>
      </c>
      <c r="G273" s="193" t="s">
        <v>100</v>
      </c>
      <c r="H273" s="194">
        <v>0.82699999999999996</v>
      </c>
      <c r="I273" s="195"/>
      <c r="J273" s="196">
        <f>ROUND(I273*H273,2)</f>
        <v>0</v>
      </c>
      <c r="K273" s="192" t="s">
        <v>157</v>
      </c>
      <c r="L273" s="41"/>
      <c r="M273" s="197" t="s">
        <v>19</v>
      </c>
      <c r="N273" s="198" t="s">
        <v>47</v>
      </c>
      <c r="O273" s="66"/>
      <c r="P273" s="199">
        <f>O273*H273</f>
        <v>0</v>
      </c>
      <c r="Q273" s="199">
        <v>6.3899999999999998E-3</v>
      </c>
      <c r="R273" s="199">
        <f>Q273*H273</f>
        <v>5.28453E-3</v>
      </c>
      <c r="S273" s="199">
        <v>0</v>
      </c>
      <c r="T273" s="200">
        <f>S273*H273</f>
        <v>0</v>
      </c>
      <c r="U273" s="36"/>
      <c r="V273" s="36"/>
      <c r="W273" s="36"/>
      <c r="X273" s="36"/>
      <c r="Y273" s="36"/>
      <c r="Z273" s="36"/>
      <c r="AA273" s="36"/>
      <c r="AB273" s="36"/>
      <c r="AC273" s="36"/>
      <c r="AD273" s="36"/>
      <c r="AE273" s="36"/>
      <c r="AR273" s="201" t="s">
        <v>149</v>
      </c>
      <c r="AT273" s="201" t="s">
        <v>145</v>
      </c>
      <c r="AU273" s="201" t="s">
        <v>86</v>
      </c>
      <c r="AY273" s="19" t="s">
        <v>143</v>
      </c>
      <c r="BE273" s="202">
        <f>IF(N273="základní",J273,0)</f>
        <v>0</v>
      </c>
      <c r="BF273" s="202">
        <f>IF(N273="snížená",J273,0)</f>
        <v>0</v>
      </c>
      <c r="BG273" s="202">
        <f>IF(N273="zákl. přenesená",J273,0)</f>
        <v>0</v>
      </c>
      <c r="BH273" s="202">
        <f>IF(N273="sníž. přenesená",J273,0)</f>
        <v>0</v>
      </c>
      <c r="BI273" s="202">
        <f>IF(N273="nulová",J273,0)</f>
        <v>0</v>
      </c>
      <c r="BJ273" s="19" t="s">
        <v>84</v>
      </c>
      <c r="BK273" s="202">
        <f>ROUND(I273*H273,2)</f>
        <v>0</v>
      </c>
      <c r="BL273" s="19" t="s">
        <v>149</v>
      </c>
      <c r="BM273" s="201" t="s">
        <v>830</v>
      </c>
    </row>
    <row r="274" spans="1:65" s="2" customFormat="1">
      <c r="A274" s="36"/>
      <c r="B274" s="37"/>
      <c r="C274" s="38"/>
      <c r="D274" s="203" t="s">
        <v>151</v>
      </c>
      <c r="E274" s="38"/>
      <c r="F274" s="204" t="s">
        <v>831</v>
      </c>
      <c r="G274" s="38"/>
      <c r="H274" s="38"/>
      <c r="I274" s="111"/>
      <c r="J274" s="38"/>
      <c r="K274" s="38"/>
      <c r="L274" s="41"/>
      <c r="M274" s="205"/>
      <c r="N274" s="206"/>
      <c r="O274" s="66"/>
      <c r="P274" s="66"/>
      <c r="Q274" s="66"/>
      <c r="R274" s="66"/>
      <c r="S274" s="66"/>
      <c r="T274" s="67"/>
      <c r="U274" s="36"/>
      <c r="V274" s="36"/>
      <c r="W274" s="36"/>
      <c r="X274" s="36"/>
      <c r="Y274" s="36"/>
      <c r="Z274" s="36"/>
      <c r="AA274" s="36"/>
      <c r="AB274" s="36"/>
      <c r="AC274" s="36"/>
      <c r="AD274" s="36"/>
      <c r="AE274" s="36"/>
      <c r="AT274" s="19" t="s">
        <v>151</v>
      </c>
      <c r="AU274" s="19" t="s">
        <v>86</v>
      </c>
    </row>
    <row r="275" spans="1:65" s="15" customFormat="1">
      <c r="B275" s="230"/>
      <c r="C275" s="231"/>
      <c r="D275" s="203" t="s">
        <v>162</v>
      </c>
      <c r="E275" s="232" t="s">
        <v>19</v>
      </c>
      <c r="F275" s="233" t="s">
        <v>824</v>
      </c>
      <c r="G275" s="231"/>
      <c r="H275" s="232" t="s">
        <v>19</v>
      </c>
      <c r="I275" s="234"/>
      <c r="J275" s="231"/>
      <c r="K275" s="231"/>
      <c r="L275" s="235"/>
      <c r="M275" s="236"/>
      <c r="N275" s="237"/>
      <c r="O275" s="237"/>
      <c r="P275" s="237"/>
      <c r="Q275" s="237"/>
      <c r="R275" s="237"/>
      <c r="S275" s="237"/>
      <c r="T275" s="238"/>
      <c r="AT275" s="239" t="s">
        <v>162</v>
      </c>
      <c r="AU275" s="239" t="s">
        <v>86</v>
      </c>
      <c r="AV275" s="15" t="s">
        <v>84</v>
      </c>
      <c r="AW275" s="15" t="s">
        <v>37</v>
      </c>
      <c r="AX275" s="15" t="s">
        <v>76</v>
      </c>
      <c r="AY275" s="239" t="s">
        <v>143</v>
      </c>
    </row>
    <row r="276" spans="1:65" s="13" customFormat="1">
      <c r="B276" s="208"/>
      <c r="C276" s="209"/>
      <c r="D276" s="203" t="s">
        <v>162</v>
      </c>
      <c r="E276" s="210" t="s">
        <v>19</v>
      </c>
      <c r="F276" s="211" t="s">
        <v>832</v>
      </c>
      <c r="G276" s="209"/>
      <c r="H276" s="212">
        <v>0.82699999999999996</v>
      </c>
      <c r="I276" s="213"/>
      <c r="J276" s="209"/>
      <c r="K276" s="209"/>
      <c r="L276" s="214"/>
      <c r="M276" s="215"/>
      <c r="N276" s="216"/>
      <c r="O276" s="216"/>
      <c r="P276" s="216"/>
      <c r="Q276" s="216"/>
      <c r="R276" s="216"/>
      <c r="S276" s="216"/>
      <c r="T276" s="217"/>
      <c r="AT276" s="218" t="s">
        <v>162</v>
      </c>
      <c r="AU276" s="218" t="s">
        <v>86</v>
      </c>
      <c r="AV276" s="13" t="s">
        <v>86</v>
      </c>
      <c r="AW276" s="13" t="s">
        <v>37</v>
      </c>
      <c r="AX276" s="13" t="s">
        <v>84</v>
      </c>
      <c r="AY276" s="218" t="s">
        <v>143</v>
      </c>
    </row>
    <row r="277" spans="1:65" s="12" customFormat="1" ht="22.9" customHeight="1">
      <c r="B277" s="174"/>
      <c r="C277" s="175"/>
      <c r="D277" s="176" t="s">
        <v>75</v>
      </c>
      <c r="E277" s="188" t="s">
        <v>220</v>
      </c>
      <c r="F277" s="188" t="s">
        <v>395</v>
      </c>
      <c r="G277" s="175"/>
      <c r="H277" s="175"/>
      <c r="I277" s="178"/>
      <c r="J277" s="189">
        <f>BK277</f>
        <v>0</v>
      </c>
      <c r="K277" s="175"/>
      <c r="L277" s="180"/>
      <c r="M277" s="181"/>
      <c r="N277" s="182"/>
      <c r="O277" s="182"/>
      <c r="P277" s="183">
        <f>SUM(P278:P439)</f>
        <v>0</v>
      </c>
      <c r="Q277" s="182"/>
      <c r="R277" s="183">
        <f>SUM(R278:R439)</f>
        <v>3.5936994400000004</v>
      </c>
      <c r="S277" s="182"/>
      <c r="T277" s="184">
        <f>SUM(T278:T439)</f>
        <v>0</v>
      </c>
      <c r="AR277" s="185" t="s">
        <v>84</v>
      </c>
      <c r="AT277" s="186" t="s">
        <v>75</v>
      </c>
      <c r="AU277" s="186" t="s">
        <v>84</v>
      </c>
      <c r="AY277" s="185" t="s">
        <v>143</v>
      </c>
      <c r="BK277" s="187">
        <f>SUM(BK278:BK439)</f>
        <v>0</v>
      </c>
    </row>
    <row r="278" spans="1:65" s="2" customFormat="1" ht="16.5" customHeight="1">
      <c r="A278" s="36"/>
      <c r="B278" s="37"/>
      <c r="C278" s="190" t="s">
        <v>461</v>
      </c>
      <c r="D278" s="190" t="s">
        <v>145</v>
      </c>
      <c r="E278" s="191" t="s">
        <v>833</v>
      </c>
      <c r="F278" s="192" t="s">
        <v>834</v>
      </c>
      <c r="G278" s="193" t="s">
        <v>355</v>
      </c>
      <c r="H278" s="194">
        <v>3</v>
      </c>
      <c r="I278" s="195"/>
      <c r="J278" s="196">
        <f>ROUND(I278*H278,2)</f>
        <v>0</v>
      </c>
      <c r="K278" s="192" t="s">
        <v>157</v>
      </c>
      <c r="L278" s="41"/>
      <c r="M278" s="197" t="s">
        <v>19</v>
      </c>
      <c r="N278" s="198" t="s">
        <v>47</v>
      </c>
      <c r="O278" s="66"/>
      <c r="P278" s="199">
        <f>O278*H278</f>
        <v>0</v>
      </c>
      <c r="Q278" s="199">
        <v>0</v>
      </c>
      <c r="R278" s="199">
        <f>Q278*H278</f>
        <v>0</v>
      </c>
      <c r="S278" s="199">
        <v>0</v>
      </c>
      <c r="T278" s="200">
        <f>S278*H278</f>
        <v>0</v>
      </c>
      <c r="U278" s="36"/>
      <c r="V278" s="36"/>
      <c r="W278" s="36"/>
      <c r="X278" s="36"/>
      <c r="Y278" s="36"/>
      <c r="Z278" s="36"/>
      <c r="AA278" s="36"/>
      <c r="AB278" s="36"/>
      <c r="AC278" s="36"/>
      <c r="AD278" s="36"/>
      <c r="AE278" s="36"/>
      <c r="AR278" s="201" t="s">
        <v>149</v>
      </c>
      <c r="AT278" s="201" t="s">
        <v>145</v>
      </c>
      <c r="AU278" s="201" t="s">
        <v>86</v>
      </c>
      <c r="AY278" s="19" t="s">
        <v>143</v>
      </c>
      <c r="BE278" s="202">
        <f>IF(N278="základní",J278,0)</f>
        <v>0</v>
      </c>
      <c r="BF278" s="202">
        <f>IF(N278="snížená",J278,0)</f>
        <v>0</v>
      </c>
      <c r="BG278" s="202">
        <f>IF(N278="zákl. přenesená",J278,0)</f>
        <v>0</v>
      </c>
      <c r="BH278" s="202">
        <f>IF(N278="sníž. přenesená",J278,0)</f>
        <v>0</v>
      </c>
      <c r="BI278" s="202">
        <f>IF(N278="nulová",J278,0)</f>
        <v>0</v>
      </c>
      <c r="BJ278" s="19" t="s">
        <v>84</v>
      </c>
      <c r="BK278" s="202">
        <f>ROUND(I278*H278,2)</f>
        <v>0</v>
      </c>
      <c r="BL278" s="19" t="s">
        <v>149</v>
      </c>
      <c r="BM278" s="201" t="s">
        <v>835</v>
      </c>
    </row>
    <row r="279" spans="1:65" s="2" customFormat="1">
      <c r="A279" s="36"/>
      <c r="B279" s="37"/>
      <c r="C279" s="38"/>
      <c r="D279" s="203" t="s">
        <v>151</v>
      </c>
      <c r="E279" s="38"/>
      <c r="F279" s="204" t="s">
        <v>836</v>
      </c>
      <c r="G279" s="38"/>
      <c r="H279" s="38"/>
      <c r="I279" s="111"/>
      <c r="J279" s="38"/>
      <c r="K279" s="38"/>
      <c r="L279" s="41"/>
      <c r="M279" s="205"/>
      <c r="N279" s="206"/>
      <c r="O279" s="66"/>
      <c r="P279" s="66"/>
      <c r="Q279" s="66"/>
      <c r="R279" s="66"/>
      <c r="S279" s="66"/>
      <c r="T279" s="67"/>
      <c r="U279" s="36"/>
      <c r="V279" s="36"/>
      <c r="W279" s="36"/>
      <c r="X279" s="36"/>
      <c r="Y279" s="36"/>
      <c r="Z279" s="36"/>
      <c r="AA279" s="36"/>
      <c r="AB279" s="36"/>
      <c r="AC279" s="36"/>
      <c r="AD279" s="36"/>
      <c r="AE279" s="36"/>
      <c r="AT279" s="19" t="s">
        <v>151</v>
      </c>
      <c r="AU279" s="19" t="s">
        <v>86</v>
      </c>
    </row>
    <row r="280" spans="1:65" s="2" customFormat="1" ht="107.25">
      <c r="A280" s="36"/>
      <c r="B280" s="37"/>
      <c r="C280" s="38"/>
      <c r="D280" s="203" t="s">
        <v>160</v>
      </c>
      <c r="E280" s="38"/>
      <c r="F280" s="207" t="s">
        <v>837</v>
      </c>
      <c r="G280" s="38"/>
      <c r="H280" s="38"/>
      <c r="I280" s="111"/>
      <c r="J280" s="38"/>
      <c r="K280" s="38"/>
      <c r="L280" s="41"/>
      <c r="M280" s="205"/>
      <c r="N280" s="206"/>
      <c r="O280" s="66"/>
      <c r="P280" s="66"/>
      <c r="Q280" s="66"/>
      <c r="R280" s="66"/>
      <c r="S280" s="66"/>
      <c r="T280" s="67"/>
      <c r="U280" s="36"/>
      <c r="V280" s="36"/>
      <c r="W280" s="36"/>
      <c r="X280" s="36"/>
      <c r="Y280" s="36"/>
      <c r="Z280" s="36"/>
      <c r="AA280" s="36"/>
      <c r="AB280" s="36"/>
      <c r="AC280" s="36"/>
      <c r="AD280" s="36"/>
      <c r="AE280" s="36"/>
      <c r="AT280" s="19" t="s">
        <v>160</v>
      </c>
      <c r="AU280" s="19" t="s">
        <v>86</v>
      </c>
    </row>
    <row r="281" spans="1:65" s="13" customFormat="1">
      <c r="B281" s="208"/>
      <c r="C281" s="209"/>
      <c r="D281" s="203" t="s">
        <v>162</v>
      </c>
      <c r="E281" s="210" t="s">
        <v>19</v>
      </c>
      <c r="F281" s="211" t="s">
        <v>838</v>
      </c>
      <c r="G281" s="209"/>
      <c r="H281" s="212">
        <v>3</v>
      </c>
      <c r="I281" s="213"/>
      <c r="J281" s="209"/>
      <c r="K281" s="209"/>
      <c r="L281" s="214"/>
      <c r="M281" s="215"/>
      <c r="N281" s="216"/>
      <c r="O281" s="216"/>
      <c r="P281" s="216"/>
      <c r="Q281" s="216"/>
      <c r="R281" s="216"/>
      <c r="S281" s="216"/>
      <c r="T281" s="217"/>
      <c r="AT281" s="218" t="s">
        <v>162</v>
      </c>
      <c r="AU281" s="218" t="s">
        <v>86</v>
      </c>
      <c r="AV281" s="13" t="s">
        <v>86</v>
      </c>
      <c r="AW281" s="13" t="s">
        <v>37</v>
      </c>
      <c r="AX281" s="13" t="s">
        <v>84</v>
      </c>
      <c r="AY281" s="218" t="s">
        <v>143</v>
      </c>
    </row>
    <row r="282" spans="1:65" s="2" customFormat="1" ht="16.5" customHeight="1">
      <c r="A282" s="36"/>
      <c r="B282" s="37"/>
      <c r="C282" s="190" t="s">
        <v>465</v>
      </c>
      <c r="D282" s="190" t="s">
        <v>145</v>
      </c>
      <c r="E282" s="191" t="s">
        <v>839</v>
      </c>
      <c r="F282" s="192" t="s">
        <v>840</v>
      </c>
      <c r="G282" s="193" t="s">
        <v>355</v>
      </c>
      <c r="H282" s="194">
        <v>2</v>
      </c>
      <c r="I282" s="195"/>
      <c r="J282" s="196">
        <f>ROUND(I282*H282,2)</f>
        <v>0</v>
      </c>
      <c r="K282" s="192" t="s">
        <v>157</v>
      </c>
      <c r="L282" s="41"/>
      <c r="M282" s="197" t="s">
        <v>19</v>
      </c>
      <c r="N282" s="198" t="s">
        <v>47</v>
      </c>
      <c r="O282" s="66"/>
      <c r="P282" s="199">
        <f>O282*H282</f>
        <v>0</v>
      </c>
      <c r="Q282" s="199">
        <v>1.67E-3</v>
      </c>
      <c r="R282" s="199">
        <f>Q282*H282</f>
        <v>3.3400000000000001E-3</v>
      </c>
      <c r="S282" s="199">
        <v>0</v>
      </c>
      <c r="T282" s="200">
        <f>S282*H282</f>
        <v>0</v>
      </c>
      <c r="U282" s="36"/>
      <c r="V282" s="36"/>
      <c r="W282" s="36"/>
      <c r="X282" s="36"/>
      <c r="Y282" s="36"/>
      <c r="Z282" s="36"/>
      <c r="AA282" s="36"/>
      <c r="AB282" s="36"/>
      <c r="AC282" s="36"/>
      <c r="AD282" s="36"/>
      <c r="AE282" s="36"/>
      <c r="AR282" s="201" t="s">
        <v>149</v>
      </c>
      <c r="AT282" s="201" t="s">
        <v>145</v>
      </c>
      <c r="AU282" s="201" t="s">
        <v>86</v>
      </c>
      <c r="AY282" s="19" t="s">
        <v>143</v>
      </c>
      <c r="BE282" s="202">
        <f>IF(N282="základní",J282,0)</f>
        <v>0</v>
      </c>
      <c r="BF282" s="202">
        <f>IF(N282="snížená",J282,0)</f>
        <v>0</v>
      </c>
      <c r="BG282" s="202">
        <f>IF(N282="zákl. přenesená",J282,0)</f>
        <v>0</v>
      </c>
      <c r="BH282" s="202">
        <f>IF(N282="sníž. přenesená",J282,0)</f>
        <v>0</v>
      </c>
      <c r="BI282" s="202">
        <f>IF(N282="nulová",J282,0)</f>
        <v>0</v>
      </c>
      <c r="BJ282" s="19" t="s">
        <v>84</v>
      </c>
      <c r="BK282" s="202">
        <f>ROUND(I282*H282,2)</f>
        <v>0</v>
      </c>
      <c r="BL282" s="19" t="s">
        <v>149</v>
      </c>
      <c r="BM282" s="201" t="s">
        <v>841</v>
      </c>
    </row>
    <row r="283" spans="1:65" s="2" customFormat="1" ht="19.5">
      <c r="A283" s="36"/>
      <c r="B283" s="37"/>
      <c r="C283" s="38"/>
      <c r="D283" s="203" t="s">
        <v>151</v>
      </c>
      <c r="E283" s="38"/>
      <c r="F283" s="204" t="s">
        <v>842</v>
      </c>
      <c r="G283" s="38"/>
      <c r="H283" s="38"/>
      <c r="I283" s="111"/>
      <c r="J283" s="38"/>
      <c r="K283" s="38"/>
      <c r="L283" s="41"/>
      <c r="M283" s="205"/>
      <c r="N283" s="206"/>
      <c r="O283" s="66"/>
      <c r="P283" s="66"/>
      <c r="Q283" s="66"/>
      <c r="R283" s="66"/>
      <c r="S283" s="66"/>
      <c r="T283" s="67"/>
      <c r="U283" s="36"/>
      <c r="V283" s="36"/>
      <c r="W283" s="36"/>
      <c r="X283" s="36"/>
      <c r="Y283" s="36"/>
      <c r="Z283" s="36"/>
      <c r="AA283" s="36"/>
      <c r="AB283" s="36"/>
      <c r="AC283" s="36"/>
      <c r="AD283" s="36"/>
      <c r="AE283" s="36"/>
      <c r="AT283" s="19" t="s">
        <v>151</v>
      </c>
      <c r="AU283" s="19" t="s">
        <v>86</v>
      </c>
    </row>
    <row r="284" spans="1:65" s="2" customFormat="1" ht="68.25">
      <c r="A284" s="36"/>
      <c r="B284" s="37"/>
      <c r="C284" s="38"/>
      <c r="D284" s="203" t="s">
        <v>160</v>
      </c>
      <c r="E284" s="38"/>
      <c r="F284" s="207" t="s">
        <v>843</v>
      </c>
      <c r="G284" s="38"/>
      <c r="H284" s="38"/>
      <c r="I284" s="111"/>
      <c r="J284" s="38"/>
      <c r="K284" s="38"/>
      <c r="L284" s="41"/>
      <c r="M284" s="205"/>
      <c r="N284" s="206"/>
      <c r="O284" s="66"/>
      <c r="P284" s="66"/>
      <c r="Q284" s="66"/>
      <c r="R284" s="66"/>
      <c r="S284" s="66"/>
      <c r="T284" s="67"/>
      <c r="U284" s="36"/>
      <c r="V284" s="36"/>
      <c r="W284" s="36"/>
      <c r="X284" s="36"/>
      <c r="Y284" s="36"/>
      <c r="Z284" s="36"/>
      <c r="AA284" s="36"/>
      <c r="AB284" s="36"/>
      <c r="AC284" s="36"/>
      <c r="AD284" s="36"/>
      <c r="AE284" s="36"/>
      <c r="AT284" s="19" t="s">
        <v>160</v>
      </c>
      <c r="AU284" s="19" t="s">
        <v>86</v>
      </c>
    </row>
    <row r="285" spans="1:65" s="15" customFormat="1">
      <c r="B285" s="230"/>
      <c r="C285" s="231"/>
      <c r="D285" s="203" t="s">
        <v>162</v>
      </c>
      <c r="E285" s="232" t="s">
        <v>19</v>
      </c>
      <c r="F285" s="233" t="s">
        <v>844</v>
      </c>
      <c r="G285" s="231"/>
      <c r="H285" s="232" t="s">
        <v>19</v>
      </c>
      <c r="I285" s="234"/>
      <c r="J285" s="231"/>
      <c r="K285" s="231"/>
      <c r="L285" s="235"/>
      <c r="M285" s="236"/>
      <c r="N285" s="237"/>
      <c r="O285" s="237"/>
      <c r="P285" s="237"/>
      <c r="Q285" s="237"/>
      <c r="R285" s="237"/>
      <c r="S285" s="237"/>
      <c r="T285" s="238"/>
      <c r="AT285" s="239" t="s">
        <v>162</v>
      </c>
      <c r="AU285" s="239" t="s">
        <v>86</v>
      </c>
      <c r="AV285" s="15" t="s">
        <v>84</v>
      </c>
      <c r="AW285" s="15" t="s">
        <v>37</v>
      </c>
      <c r="AX285" s="15" t="s">
        <v>76</v>
      </c>
      <c r="AY285" s="239" t="s">
        <v>143</v>
      </c>
    </row>
    <row r="286" spans="1:65" s="13" customFormat="1">
      <c r="B286" s="208"/>
      <c r="C286" s="209"/>
      <c r="D286" s="203" t="s">
        <v>162</v>
      </c>
      <c r="E286" s="210" t="s">
        <v>19</v>
      </c>
      <c r="F286" s="211" t="s">
        <v>845</v>
      </c>
      <c r="G286" s="209"/>
      <c r="H286" s="212">
        <v>2</v>
      </c>
      <c r="I286" s="213"/>
      <c r="J286" s="209"/>
      <c r="K286" s="209"/>
      <c r="L286" s="214"/>
      <c r="M286" s="215"/>
      <c r="N286" s="216"/>
      <c r="O286" s="216"/>
      <c r="P286" s="216"/>
      <c r="Q286" s="216"/>
      <c r="R286" s="216"/>
      <c r="S286" s="216"/>
      <c r="T286" s="217"/>
      <c r="AT286" s="218" t="s">
        <v>162</v>
      </c>
      <c r="AU286" s="218" t="s">
        <v>86</v>
      </c>
      <c r="AV286" s="13" t="s">
        <v>86</v>
      </c>
      <c r="AW286" s="13" t="s">
        <v>37</v>
      </c>
      <c r="AX286" s="13" t="s">
        <v>84</v>
      </c>
      <c r="AY286" s="218" t="s">
        <v>143</v>
      </c>
    </row>
    <row r="287" spans="1:65" s="2" customFormat="1" ht="16.5" customHeight="1">
      <c r="A287" s="36"/>
      <c r="B287" s="37"/>
      <c r="C287" s="251" t="s">
        <v>473</v>
      </c>
      <c r="D287" s="251" t="s">
        <v>288</v>
      </c>
      <c r="E287" s="252" t="s">
        <v>846</v>
      </c>
      <c r="F287" s="253" t="s">
        <v>847</v>
      </c>
      <c r="G287" s="254" t="s">
        <v>355</v>
      </c>
      <c r="H287" s="255">
        <v>2</v>
      </c>
      <c r="I287" s="256"/>
      <c r="J287" s="257">
        <f>ROUND(I287*H287,2)</f>
        <v>0</v>
      </c>
      <c r="K287" s="253" t="s">
        <v>157</v>
      </c>
      <c r="L287" s="258"/>
      <c r="M287" s="259" t="s">
        <v>19</v>
      </c>
      <c r="N287" s="260" t="s">
        <v>47</v>
      </c>
      <c r="O287" s="66"/>
      <c r="P287" s="199">
        <f>O287*H287</f>
        <v>0</v>
      </c>
      <c r="Q287" s="199">
        <v>1.0699999999999999E-2</v>
      </c>
      <c r="R287" s="199">
        <f>Q287*H287</f>
        <v>2.1399999999999999E-2</v>
      </c>
      <c r="S287" s="199">
        <v>0</v>
      </c>
      <c r="T287" s="200">
        <f>S287*H287</f>
        <v>0</v>
      </c>
      <c r="U287" s="36"/>
      <c r="V287" s="36"/>
      <c r="W287" s="36"/>
      <c r="X287" s="36"/>
      <c r="Y287" s="36"/>
      <c r="Z287" s="36"/>
      <c r="AA287" s="36"/>
      <c r="AB287" s="36"/>
      <c r="AC287" s="36"/>
      <c r="AD287" s="36"/>
      <c r="AE287" s="36"/>
      <c r="AR287" s="201" t="s">
        <v>220</v>
      </c>
      <c r="AT287" s="201" t="s">
        <v>288</v>
      </c>
      <c r="AU287" s="201" t="s">
        <v>86</v>
      </c>
      <c r="AY287" s="19" t="s">
        <v>143</v>
      </c>
      <c r="BE287" s="202">
        <f>IF(N287="základní",J287,0)</f>
        <v>0</v>
      </c>
      <c r="BF287" s="202">
        <f>IF(N287="snížená",J287,0)</f>
        <v>0</v>
      </c>
      <c r="BG287" s="202">
        <f>IF(N287="zákl. přenesená",J287,0)</f>
        <v>0</v>
      </c>
      <c r="BH287" s="202">
        <f>IF(N287="sníž. přenesená",J287,0)</f>
        <v>0</v>
      </c>
      <c r="BI287" s="202">
        <f>IF(N287="nulová",J287,0)</f>
        <v>0</v>
      </c>
      <c r="BJ287" s="19" t="s">
        <v>84</v>
      </c>
      <c r="BK287" s="202">
        <f>ROUND(I287*H287,2)</f>
        <v>0</v>
      </c>
      <c r="BL287" s="19" t="s">
        <v>149</v>
      </c>
      <c r="BM287" s="201" t="s">
        <v>848</v>
      </c>
    </row>
    <row r="288" spans="1:65" s="2" customFormat="1">
      <c r="A288" s="36"/>
      <c r="B288" s="37"/>
      <c r="C288" s="38"/>
      <c r="D288" s="203" t="s">
        <v>151</v>
      </c>
      <c r="E288" s="38"/>
      <c r="F288" s="204" t="s">
        <v>847</v>
      </c>
      <c r="G288" s="38"/>
      <c r="H288" s="38"/>
      <c r="I288" s="111"/>
      <c r="J288" s="38"/>
      <c r="K288" s="38"/>
      <c r="L288" s="41"/>
      <c r="M288" s="205"/>
      <c r="N288" s="206"/>
      <c r="O288" s="66"/>
      <c r="P288" s="66"/>
      <c r="Q288" s="66"/>
      <c r="R288" s="66"/>
      <c r="S288" s="66"/>
      <c r="T288" s="67"/>
      <c r="U288" s="36"/>
      <c r="V288" s="36"/>
      <c r="W288" s="36"/>
      <c r="X288" s="36"/>
      <c r="Y288" s="36"/>
      <c r="Z288" s="36"/>
      <c r="AA288" s="36"/>
      <c r="AB288" s="36"/>
      <c r="AC288" s="36"/>
      <c r="AD288" s="36"/>
      <c r="AE288" s="36"/>
      <c r="AT288" s="19" t="s">
        <v>151</v>
      </c>
      <c r="AU288" s="19" t="s">
        <v>86</v>
      </c>
    </row>
    <row r="289" spans="1:65" s="2" customFormat="1" ht="19.5">
      <c r="A289" s="36"/>
      <c r="B289" s="37"/>
      <c r="C289" s="38"/>
      <c r="D289" s="203" t="s">
        <v>153</v>
      </c>
      <c r="E289" s="38"/>
      <c r="F289" s="207" t="s">
        <v>849</v>
      </c>
      <c r="G289" s="38"/>
      <c r="H289" s="38"/>
      <c r="I289" s="111"/>
      <c r="J289" s="38"/>
      <c r="K289" s="38"/>
      <c r="L289" s="41"/>
      <c r="M289" s="205"/>
      <c r="N289" s="206"/>
      <c r="O289" s="66"/>
      <c r="P289" s="66"/>
      <c r="Q289" s="66"/>
      <c r="R289" s="66"/>
      <c r="S289" s="66"/>
      <c r="T289" s="67"/>
      <c r="U289" s="36"/>
      <c r="V289" s="36"/>
      <c r="W289" s="36"/>
      <c r="X289" s="36"/>
      <c r="Y289" s="36"/>
      <c r="Z289" s="36"/>
      <c r="AA289" s="36"/>
      <c r="AB289" s="36"/>
      <c r="AC289" s="36"/>
      <c r="AD289" s="36"/>
      <c r="AE289" s="36"/>
      <c r="AT289" s="19" t="s">
        <v>153</v>
      </c>
      <c r="AU289" s="19" t="s">
        <v>86</v>
      </c>
    </row>
    <row r="290" spans="1:65" s="13" customFormat="1">
      <c r="B290" s="208"/>
      <c r="C290" s="209"/>
      <c r="D290" s="203" t="s">
        <v>162</v>
      </c>
      <c r="E290" s="210" t="s">
        <v>19</v>
      </c>
      <c r="F290" s="211" t="s">
        <v>845</v>
      </c>
      <c r="G290" s="209"/>
      <c r="H290" s="212">
        <v>2</v>
      </c>
      <c r="I290" s="213"/>
      <c r="J290" s="209"/>
      <c r="K290" s="209"/>
      <c r="L290" s="214"/>
      <c r="M290" s="215"/>
      <c r="N290" s="216"/>
      <c r="O290" s="216"/>
      <c r="P290" s="216"/>
      <c r="Q290" s="216"/>
      <c r="R290" s="216"/>
      <c r="S290" s="216"/>
      <c r="T290" s="217"/>
      <c r="AT290" s="218" t="s">
        <v>162</v>
      </c>
      <c r="AU290" s="218" t="s">
        <v>86</v>
      </c>
      <c r="AV290" s="13" t="s">
        <v>86</v>
      </c>
      <c r="AW290" s="13" t="s">
        <v>37</v>
      </c>
      <c r="AX290" s="13" t="s">
        <v>84</v>
      </c>
      <c r="AY290" s="218" t="s">
        <v>143</v>
      </c>
    </row>
    <row r="291" spans="1:65" s="2" customFormat="1" ht="16.5" customHeight="1">
      <c r="A291" s="36"/>
      <c r="B291" s="37"/>
      <c r="C291" s="190" t="s">
        <v>479</v>
      </c>
      <c r="D291" s="190" t="s">
        <v>145</v>
      </c>
      <c r="E291" s="191" t="s">
        <v>850</v>
      </c>
      <c r="F291" s="192" t="s">
        <v>851</v>
      </c>
      <c r="G291" s="193" t="s">
        <v>355</v>
      </c>
      <c r="H291" s="194">
        <v>2</v>
      </c>
      <c r="I291" s="195"/>
      <c r="J291" s="196">
        <f>ROUND(I291*H291,2)</f>
        <v>0</v>
      </c>
      <c r="K291" s="192" t="s">
        <v>157</v>
      </c>
      <c r="L291" s="41"/>
      <c r="M291" s="197" t="s">
        <v>19</v>
      </c>
      <c r="N291" s="198" t="s">
        <v>47</v>
      </c>
      <c r="O291" s="66"/>
      <c r="P291" s="199">
        <f>O291*H291</f>
        <v>0</v>
      </c>
      <c r="Q291" s="199">
        <v>1.7099999999999999E-3</v>
      </c>
      <c r="R291" s="199">
        <f>Q291*H291</f>
        <v>3.4199999999999999E-3</v>
      </c>
      <c r="S291" s="199">
        <v>0</v>
      </c>
      <c r="T291" s="200">
        <f>S291*H291</f>
        <v>0</v>
      </c>
      <c r="U291" s="36"/>
      <c r="V291" s="36"/>
      <c r="W291" s="36"/>
      <c r="X291" s="36"/>
      <c r="Y291" s="36"/>
      <c r="Z291" s="36"/>
      <c r="AA291" s="36"/>
      <c r="AB291" s="36"/>
      <c r="AC291" s="36"/>
      <c r="AD291" s="36"/>
      <c r="AE291" s="36"/>
      <c r="AR291" s="201" t="s">
        <v>149</v>
      </c>
      <c r="AT291" s="201" t="s">
        <v>145</v>
      </c>
      <c r="AU291" s="201" t="s">
        <v>86</v>
      </c>
      <c r="AY291" s="19" t="s">
        <v>143</v>
      </c>
      <c r="BE291" s="202">
        <f>IF(N291="základní",J291,0)</f>
        <v>0</v>
      </c>
      <c r="BF291" s="202">
        <f>IF(N291="snížená",J291,0)</f>
        <v>0</v>
      </c>
      <c r="BG291" s="202">
        <f>IF(N291="zákl. přenesená",J291,0)</f>
        <v>0</v>
      </c>
      <c r="BH291" s="202">
        <f>IF(N291="sníž. přenesená",J291,0)</f>
        <v>0</v>
      </c>
      <c r="BI291" s="202">
        <f>IF(N291="nulová",J291,0)</f>
        <v>0</v>
      </c>
      <c r="BJ291" s="19" t="s">
        <v>84</v>
      </c>
      <c r="BK291" s="202">
        <f>ROUND(I291*H291,2)</f>
        <v>0</v>
      </c>
      <c r="BL291" s="19" t="s">
        <v>149</v>
      </c>
      <c r="BM291" s="201" t="s">
        <v>852</v>
      </c>
    </row>
    <row r="292" spans="1:65" s="2" customFormat="1" ht="19.5">
      <c r="A292" s="36"/>
      <c r="B292" s="37"/>
      <c r="C292" s="38"/>
      <c r="D292" s="203" t="s">
        <v>151</v>
      </c>
      <c r="E292" s="38"/>
      <c r="F292" s="204" t="s">
        <v>853</v>
      </c>
      <c r="G292" s="38"/>
      <c r="H292" s="38"/>
      <c r="I292" s="111"/>
      <c r="J292" s="38"/>
      <c r="K292" s="38"/>
      <c r="L292" s="41"/>
      <c r="M292" s="205"/>
      <c r="N292" s="206"/>
      <c r="O292" s="66"/>
      <c r="P292" s="66"/>
      <c r="Q292" s="66"/>
      <c r="R292" s="66"/>
      <c r="S292" s="66"/>
      <c r="T292" s="67"/>
      <c r="U292" s="36"/>
      <c r="V292" s="36"/>
      <c r="W292" s="36"/>
      <c r="X292" s="36"/>
      <c r="Y292" s="36"/>
      <c r="Z292" s="36"/>
      <c r="AA292" s="36"/>
      <c r="AB292" s="36"/>
      <c r="AC292" s="36"/>
      <c r="AD292" s="36"/>
      <c r="AE292" s="36"/>
      <c r="AT292" s="19" t="s">
        <v>151</v>
      </c>
      <c r="AU292" s="19" t="s">
        <v>86</v>
      </c>
    </row>
    <row r="293" spans="1:65" s="2" customFormat="1" ht="68.25">
      <c r="A293" s="36"/>
      <c r="B293" s="37"/>
      <c r="C293" s="38"/>
      <c r="D293" s="203" t="s">
        <v>160</v>
      </c>
      <c r="E293" s="38"/>
      <c r="F293" s="207" t="s">
        <v>843</v>
      </c>
      <c r="G293" s="38"/>
      <c r="H293" s="38"/>
      <c r="I293" s="111"/>
      <c r="J293" s="38"/>
      <c r="K293" s="38"/>
      <c r="L293" s="41"/>
      <c r="M293" s="205"/>
      <c r="N293" s="206"/>
      <c r="O293" s="66"/>
      <c r="P293" s="66"/>
      <c r="Q293" s="66"/>
      <c r="R293" s="66"/>
      <c r="S293" s="66"/>
      <c r="T293" s="67"/>
      <c r="U293" s="36"/>
      <c r="V293" s="36"/>
      <c r="W293" s="36"/>
      <c r="X293" s="36"/>
      <c r="Y293" s="36"/>
      <c r="Z293" s="36"/>
      <c r="AA293" s="36"/>
      <c r="AB293" s="36"/>
      <c r="AC293" s="36"/>
      <c r="AD293" s="36"/>
      <c r="AE293" s="36"/>
      <c r="AT293" s="19" t="s">
        <v>160</v>
      </c>
      <c r="AU293" s="19" t="s">
        <v>86</v>
      </c>
    </row>
    <row r="294" spans="1:65" s="15" customFormat="1">
      <c r="B294" s="230"/>
      <c r="C294" s="231"/>
      <c r="D294" s="203" t="s">
        <v>162</v>
      </c>
      <c r="E294" s="232" t="s">
        <v>19</v>
      </c>
      <c r="F294" s="233" t="s">
        <v>844</v>
      </c>
      <c r="G294" s="231"/>
      <c r="H294" s="232" t="s">
        <v>19</v>
      </c>
      <c r="I294" s="234"/>
      <c r="J294" s="231"/>
      <c r="K294" s="231"/>
      <c r="L294" s="235"/>
      <c r="M294" s="236"/>
      <c r="N294" s="237"/>
      <c r="O294" s="237"/>
      <c r="P294" s="237"/>
      <c r="Q294" s="237"/>
      <c r="R294" s="237"/>
      <c r="S294" s="237"/>
      <c r="T294" s="238"/>
      <c r="AT294" s="239" t="s">
        <v>162</v>
      </c>
      <c r="AU294" s="239" t="s">
        <v>86</v>
      </c>
      <c r="AV294" s="15" t="s">
        <v>84</v>
      </c>
      <c r="AW294" s="15" t="s">
        <v>37</v>
      </c>
      <c r="AX294" s="15" t="s">
        <v>76</v>
      </c>
      <c r="AY294" s="239" t="s">
        <v>143</v>
      </c>
    </row>
    <row r="295" spans="1:65" s="13" customFormat="1">
      <c r="B295" s="208"/>
      <c r="C295" s="209"/>
      <c r="D295" s="203" t="s">
        <v>162</v>
      </c>
      <c r="E295" s="210" t="s">
        <v>19</v>
      </c>
      <c r="F295" s="211" t="s">
        <v>854</v>
      </c>
      <c r="G295" s="209"/>
      <c r="H295" s="212">
        <v>2</v>
      </c>
      <c r="I295" s="213"/>
      <c r="J295" s="209"/>
      <c r="K295" s="209"/>
      <c r="L295" s="214"/>
      <c r="M295" s="215"/>
      <c r="N295" s="216"/>
      <c r="O295" s="216"/>
      <c r="P295" s="216"/>
      <c r="Q295" s="216"/>
      <c r="R295" s="216"/>
      <c r="S295" s="216"/>
      <c r="T295" s="217"/>
      <c r="AT295" s="218" t="s">
        <v>162</v>
      </c>
      <c r="AU295" s="218" t="s">
        <v>86</v>
      </c>
      <c r="AV295" s="13" t="s">
        <v>86</v>
      </c>
      <c r="AW295" s="13" t="s">
        <v>37</v>
      </c>
      <c r="AX295" s="13" t="s">
        <v>76</v>
      </c>
      <c r="AY295" s="218" t="s">
        <v>143</v>
      </c>
    </row>
    <row r="296" spans="1:65" s="14" customFormat="1">
      <c r="B296" s="219"/>
      <c r="C296" s="220"/>
      <c r="D296" s="203" t="s">
        <v>162</v>
      </c>
      <c r="E296" s="221" t="s">
        <v>19</v>
      </c>
      <c r="F296" s="222" t="s">
        <v>172</v>
      </c>
      <c r="G296" s="220"/>
      <c r="H296" s="223">
        <v>2</v>
      </c>
      <c r="I296" s="224"/>
      <c r="J296" s="220"/>
      <c r="K296" s="220"/>
      <c r="L296" s="225"/>
      <c r="M296" s="226"/>
      <c r="N296" s="227"/>
      <c r="O296" s="227"/>
      <c r="P296" s="227"/>
      <c r="Q296" s="227"/>
      <c r="R296" s="227"/>
      <c r="S296" s="227"/>
      <c r="T296" s="228"/>
      <c r="AT296" s="229" t="s">
        <v>162</v>
      </c>
      <c r="AU296" s="229" t="s">
        <v>86</v>
      </c>
      <c r="AV296" s="14" t="s">
        <v>149</v>
      </c>
      <c r="AW296" s="14" t="s">
        <v>37</v>
      </c>
      <c r="AX296" s="14" t="s">
        <v>84</v>
      </c>
      <c r="AY296" s="229" t="s">
        <v>143</v>
      </c>
    </row>
    <row r="297" spans="1:65" s="2" customFormat="1" ht="16.5" customHeight="1">
      <c r="A297" s="36"/>
      <c r="B297" s="37"/>
      <c r="C297" s="251" t="s">
        <v>485</v>
      </c>
      <c r="D297" s="251" t="s">
        <v>288</v>
      </c>
      <c r="E297" s="252" t="s">
        <v>855</v>
      </c>
      <c r="F297" s="253" t="s">
        <v>856</v>
      </c>
      <c r="G297" s="254" t="s">
        <v>355</v>
      </c>
      <c r="H297" s="255">
        <v>2</v>
      </c>
      <c r="I297" s="256"/>
      <c r="J297" s="257">
        <f>ROUND(I297*H297,2)</f>
        <v>0</v>
      </c>
      <c r="K297" s="253" t="s">
        <v>157</v>
      </c>
      <c r="L297" s="258"/>
      <c r="M297" s="259" t="s">
        <v>19</v>
      </c>
      <c r="N297" s="260" t="s">
        <v>47</v>
      </c>
      <c r="O297" s="66"/>
      <c r="P297" s="199">
        <f>O297*H297</f>
        <v>0</v>
      </c>
      <c r="Q297" s="199">
        <v>1.9699999999999999E-2</v>
      </c>
      <c r="R297" s="199">
        <f>Q297*H297</f>
        <v>3.9399999999999998E-2</v>
      </c>
      <c r="S297" s="199">
        <v>0</v>
      </c>
      <c r="T297" s="200">
        <f>S297*H297</f>
        <v>0</v>
      </c>
      <c r="U297" s="36"/>
      <c r="V297" s="36"/>
      <c r="W297" s="36"/>
      <c r="X297" s="36"/>
      <c r="Y297" s="36"/>
      <c r="Z297" s="36"/>
      <c r="AA297" s="36"/>
      <c r="AB297" s="36"/>
      <c r="AC297" s="36"/>
      <c r="AD297" s="36"/>
      <c r="AE297" s="36"/>
      <c r="AR297" s="201" t="s">
        <v>220</v>
      </c>
      <c r="AT297" s="201" t="s">
        <v>288</v>
      </c>
      <c r="AU297" s="201" t="s">
        <v>86</v>
      </c>
      <c r="AY297" s="19" t="s">
        <v>143</v>
      </c>
      <c r="BE297" s="202">
        <f>IF(N297="základní",J297,0)</f>
        <v>0</v>
      </c>
      <c r="BF297" s="202">
        <f>IF(N297="snížená",J297,0)</f>
        <v>0</v>
      </c>
      <c r="BG297" s="202">
        <f>IF(N297="zákl. přenesená",J297,0)</f>
        <v>0</v>
      </c>
      <c r="BH297" s="202">
        <f>IF(N297="sníž. přenesená",J297,0)</f>
        <v>0</v>
      </c>
      <c r="BI297" s="202">
        <f>IF(N297="nulová",J297,0)</f>
        <v>0</v>
      </c>
      <c r="BJ297" s="19" t="s">
        <v>84</v>
      </c>
      <c r="BK297" s="202">
        <f>ROUND(I297*H297,2)</f>
        <v>0</v>
      </c>
      <c r="BL297" s="19" t="s">
        <v>149</v>
      </c>
      <c r="BM297" s="201" t="s">
        <v>857</v>
      </c>
    </row>
    <row r="298" spans="1:65" s="2" customFormat="1">
      <c r="A298" s="36"/>
      <c r="B298" s="37"/>
      <c r="C298" s="38"/>
      <c r="D298" s="203" t="s">
        <v>151</v>
      </c>
      <c r="E298" s="38"/>
      <c r="F298" s="204" t="s">
        <v>856</v>
      </c>
      <c r="G298" s="38"/>
      <c r="H298" s="38"/>
      <c r="I298" s="111"/>
      <c r="J298" s="38"/>
      <c r="K298" s="38"/>
      <c r="L298" s="41"/>
      <c r="M298" s="205"/>
      <c r="N298" s="206"/>
      <c r="O298" s="66"/>
      <c r="P298" s="66"/>
      <c r="Q298" s="66"/>
      <c r="R298" s="66"/>
      <c r="S298" s="66"/>
      <c r="T298" s="67"/>
      <c r="U298" s="36"/>
      <c r="V298" s="36"/>
      <c r="W298" s="36"/>
      <c r="X298" s="36"/>
      <c r="Y298" s="36"/>
      <c r="Z298" s="36"/>
      <c r="AA298" s="36"/>
      <c r="AB298" s="36"/>
      <c r="AC298" s="36"/>
      <c r="AD298" s="36"/>
      <c r="AE298" s="36"/>
      <c r="AT298" s="19" t="s">
        <v>151</v>
      </c>
      <c r="AU298" s="19" t="s">
        <v>86</v>
      </c>
    </row>
    <row r="299" spans="1:65" s="2" customFormat="1" ht="19.5">
      <c r="A299" s="36"/>
      <c r="B299" s="37"/>
      <c r="C299" s="38"/>
      <c r="D299" s="203" t="s">
        <v>153</v>
      </c>
      <c r="E299" s="38"/>
      <c r="F299" s="207" t="s">
        <v>849</v>
      </c>
      <c r="G299" s="38"/>
      <c r="H299" s="38"/>
      <c r="I299" s="111"/>
      <c r="J299" s="38"/>
      <c r="K299" s="38"/>
      <c r="L299" s="41"/>
      <c r="M299" s="205"/>
      <c r="N299" s="206"/>
      <c r="O299" s="66"/>
      <c r="P299" s="66"/>
      <c r="Q299" s="66"/>
      <c r="R299" s="66"/>
      <c r="S299" s="66"/>
      <c r="T299" s="67"/>
      <c r="U299" s="36"/>
      <c r="V299" s="36"/>
      <c r="W299" s="36"/>
      <c r="X299" s="36"/>
      <c r="Y299" s="36"/>
      <c r="Z299" s="36"/>
      <c r="AA299" s="36"/>
      <c r="AB299" s="36"/>
      <c r="AC299" s="36"/>
      <c r="AD299" s="36"/>
      <c r="AE299" s="36"/>
      <c r="AT299" s="19" t="s">
        <v>153</v>
      </c>
      <c r="AU299" s="19" t="s">
        <v>86</v>
      </c>
    </row>
    <row r="300" spans="1:65" s="13" customFormat="1">
      <c r="B300" s="208"/>
      <c r="C300" s="209"/>
      <c r="D300" s="203" t="s">
        <v>162</v>
      </c>
      <c r="E300" s="210" t="s">
        <v>19</v>
      </c>
      <c r="F300" s="211" t="s">
        <v>854</v>
      </c>
      <c r="G300" s="209"/>
      <c r="H300" s="212">
        <v>2</v>
      </c>
      <c r="I300" s="213"/>
      <c r="J300" s="209"/>
      <c r="K300" s="209"/>
      <c r="L300" s="214"/>
      <c r="M300" s="215"/>
      <c r="N300" s="216"/>
      <c r="O300" s="216"/>
      <c r="P300" s="216"/>
      <c r="Q300" s="216"/>
      <c r="R300" s="216"/>
      <c r="S300" s="216"/>
      <c r="T300" s="217"/>
      <c r="AT300" s="218" t="s">
        <v>162</v>
      </c>
      <c r="AU300" s="218" t="s">
        <v>86</v>
      </c>
      <c r="AV300" s="13" t="s">
        <v>86</v>
      </c>
      <c r="AW300" s="13" t="s">
        <v>37</v>
      </c>
      <c r="AX300" s="13" t="s">
        <v>84</v>
      </c>
      <c r="AY300" s="218" t="s">
        <v>143</v>
      </c>
    </row>
    <row r="301" spans="1:65" s="2" customFormat="1" ht="16.5" customHeight="1">
      <c r="A301" s="36"/>
      <c r="B301" s="37"/>
      <c r="C301" s="190" t="s">
        <v>490</v>
      </c>
      <c r="D301" s="190" t="s">
        <v>145</v>
      </c>
      <c r="E301" s="191" t="s">
        <v>858</v>
      </c>
      <c r="F301" s="192" t="s">
        <v>859</v>
      </c>
      <c r="G301" s="193" t="s">
        <v>110</v>
      </c>
      <c r="H301" s="194">
        <v>19.2</v>
      </c>
      <c r="I301" s="195"/>
      <c r="J301" s="196">
        <f>ROUND(I301*H301,2)</f>
        <v>0</v>
      </c>
      <c r="K301" s="192" t="s">
        <v>157</v>
      </c>
      <c r="L301" s="41"/>
      <c r="M301" s="197" t="s">
        <v>19</v>
      </c>
      <c r="N301" s="198" t="s">
        <v>47</v>
      </c>
      <c r="O301" s="66"/>
      <c r="P301" s="199">
        <f>O301*H301</f>
        <v>0</v>
      </c>
      <c r="Q301" s="199">
        <v>0</v>
      </c>
      <c r="R301" s="199">
        <f>Q301*H301</f>
        <v>0</v>
      </c>
      <c r="S301" s="199">
        <v>0</v>
      </c>
      <c r="T301" s="200">
        <f>S301*H301</f>
        <v>0</v>
      </c>
      <c r="U301" s="36"/>
      <c r="V301" s="36"/>
      <c r="W301" s="36"/>
      <c r="X301" s="36"/>
      <c r="Y301" s="36"/>
      <c r="Z301" s="36"/>
      <c r="AA301" s="36"/>
      <c r="AB301" s="36"/>
      <c r="AC301" s="36"/>
      <c r="AD301" s="36"/>
      <c r="AE301" s="36"/>
      <c r="AR301" s="201" t="s">
        <v>149</v>
      </c>
      <c r="AT301" s="201" t="s">
        <v>145</v>
      </c>
      <c r="AU301" s="201" t="s">
        <v>86</v>
      </c>
      <c r="AY301" s="19" t="s">
        <v>143</v>
      </c>
      <c r="BE301" s="202">
        <f>IF(N301="základní",J301,0)</f>
        <v>0</v>
      </c>
      <c r="BF301" s="202">
        <f>IF(N301="snížená",J301,0)</f>
        <v>0</v>
      </c>
      <c r="BG301" s="202">
        <f>IF(N301="zákl. přenesená",J301,0)</f>
        <v>0</v>
      </c>
      <c r="BH301" s="202">
        <f>IF(N301="sníž. přenesená",J301,0)</f>
        <v>0</v>
      </c>
      <c r="BI301" s="202">
        <f>IF(N301="nulová",J301,0)</f>
        <v>0</v>
      </c>
      <c r="BJ301" s="19" t="s">
        <v>84</v>
      </c>
      <c r="BK301" s="202">
        <f>ROUND(I301*H301,2)</f>
        <v>0</v>
      </c>
      <c r="BL301" s="19" t="s">
        <v>149</v>
      </c>
      <c r="BM301" s="201" t="s">
        <v>860</v>
      </c>
    </row>
    <row r="302" spans="1:65" s="2" customFormat="1" ht="19.5">
      <c r="A302" s="36"/>
      <c r="B302" s="37"/>
      <c r="C302" s="38"/>
      <c r="D302" s="203" t="s">
        <v>151</v>
      </c>
      <c r="E302" s="38"/>
      <c r="F302" s="204" t="s">
        <v>861</v>
      </c>
      <c r="G302" s="38"/>
      <c r="H302" s="38"/>
      <c r="I302" s="111"/>
      <c r="J302" s="38"/>
      <c r="K302" s="38"/>
      <c r="L302" s="41"/>
      <c r="M302" s="205"/>
      <c r="N302" s="206"/>
      <c r="O302" s="66"/>
      <c r="P302" s="66"/>
      <c r="Q302" s="66"/>
      <c r="R302" s="66"/>
      <c r="S302" s="66"/>
      <c r="T302" s="67"/>
      <c r="U302" s="36"/>
      <c r="V302" s="36"/>
      <c r="W302" s="36"/>
      <c r="X302" s="36"/>
      <c r="Y302" s="36"/>
      <c r="Z302" s="36"/>
      <c r="AA302" s="36"/>
      <c r="AB302" s="36"/>
      <c r="AC302" s="36"/>
      <c r="AD302" s="36"/>
      <c r="AE302" s="36"/>
      <c r="AT302" s="19" t="s">
        <v>151</v>
      </c>
      <c r="AU302" s="19" t="s">
        <v>86</v>
      </c>
    </row>
    <row r="303" spans="1:65" s="2" customFormat="1" ht="68.25">
      <c r="A303" s="36"/>
      <c r="B303" s="37"/>
      <c r="C303" s="38"/>
      <c r="D303" s="203" t="s">
        <v>160</v>
      </c>
      <c r="E303" s="38"/>
      <c r="F303" s="207" t="s">
        <v>862</v>
      </c>
      <c r="G303" s="38"/>
      <c r="H303" s="38"/>
      <c r="I303" s="111"/>
      <c r="J303" s="38"/>
      <c r="K303" s="38"/>
      <c r="L303" s="41"/>
      <c r="M303" s="205"/>
      <c r="N303" s="206"/>
      <c r="O303" s="66"/>
      <c r="P303" s="66"/>
      <c r="Q303" s="66"/>
      <c r="R303" s="66"/>
      <c r="S303" s="66"/>
      <c r="T303" s="67"/>
      <c r="U303" s="36"/>
      <c r="V303" s="36"/>
      <c r="W303" s="36"/>
      <c r="X303" s="36"/>
      <c r="Y303" s="36"/>
      <c r="Z303" s="36"/>
      <c r="AA303" s="36"/>
      <c r="AB303" s="36"/>
      <c r="AC303" s="36"/>
      <c r="AD303" s="36"/>
      <c r="AE303" s="36"/>
      <c r="AT303" s="19" t="s">
        <v>160</v>
      </c>
      <c r="AU303" s="19" t="s">
        <v>86</v>
      </c>
    </row>
    <row r="304" spans="1:65" s="15" customFormat="1">
      <c r="B304" s="230"/>
      <c r="C304" s="231"/>
      <c r="D304" s="203" t="s">
        <v>162</v>
      </c>
      <c r="E304" s="232" t="s">
        <v>19</v>
      </c>
      <c r="F304" s="233" t="s">
        <v>700</v>
      </c>
      <c r="G304" s="231"/>
      <c r="H304" s="232" t="s">
        <v>19</v>
      </c>
      <c r="I304" s="234"/>
      <c r="J304" s="231"/>
      <c r="K304" s="231"/>
      <c r="L304" s="235"/>
      <c r="M304" s="236"/>
      <c r="N304" s="237"/>
      <c r="O304" s="237"/>
      <c r="P304" s="237"/>
      <c r="Q304" s="237"/>
      <c r="R304" s="237"/>
      <c r="S304" s="237"/>
      <c r="T304" s="238"/>
      <c r="AT304" s="239" t="s">
        <v>162</v>
      </c>
      <c r="AU304" s="239" t="s">
        <v>86</v>
      </c>
      <c r="AV304" s="15" t="s">
        <v>84</v>
      </c>
      <c r="AW304" s="15" t="s">
        <v>37</v>
      </c>
      <c r="AX304" s="15" t="s">
        <v>76</v>
      </c>
      <c r="AY304" s="239" t="s">
        <v>143</v>
      </c>
    </row>
    <row r="305" spans="1:65" s="15" customFormat="1">
      <c r="B305" s="230"/>
      <c r="C305" s="231"/>
      <c r="D305" s="203" t="s">
        <v>162</v>
      </c>
      <c r="E305" s="232" t="s">
        <v>19</v>
      </c>
      <c r="F305" s="233" t="s">
        <v>863</v>
      </c>
      <c r="G305" s="231"/>
      <c r="H305" s="232" t="s">
        <v>19</v>
      </c>
      <c r="I305" s="234"/>
      <c r="J305" s="231"/>
      <c r="K305" s="231"/>
      <c r="L305" s="235"/>
      <c r="M305" s="236"/>
      <c r="N305" s="237"/>
      <c r="O305" s="237"/>
      <c r="P305" s="237"/>
      <c r="Q305" s="237"/>
      <c r="R305" s="237"/>
      <c r="S305" s="237"/>
      <c r="T305" s="238"/>
      <c r="AT305" s="239" t="s">
        <v>162</v>
      </c>
      <c r="AU305" s="239" t="s">
        <v>86</v>
      </c>
      <c r="AV305" s="15" t="s">
        <v>84</v>
      </c>
      <c r="AW305" s="15" t="s">
        <v>37</v>
      </c>
      <c r="AX305" s="15" t="s">
        <v>76</v>
      </c>
      <c r="AY305" s="239" t="s">
        <v>143</v>
      </c>
    </row>
    <row r="306" spans="1:65" s="13" customFormat="1">
      <c r="B306" s="208"/>
      <c r="C306" s="209"/>
      <c r="D306" s="203" t="s">
        <v>162</v>
      </c>
      <c r="E306" s="210" t="s">
        <v>651</v>
      </c>
      <c r="F306" s="211" t="s">
        <v>864</v>
      </c>
      <c r="G306" s="209"/>
      <c r="H306" s="212">
        <v>19.2</v>
      </c>
      <c r="I306" s="213"/>
      <c r="J306" s="209"/>
      <c r="K306" s="209"/>
      <c r="L306" s="214"/>
      <c r="M306" s="215"/>
      <c r="N306" s="216"/>
      <c r="O306" s="216"/>
      <c r="P306" s="216"/>
      <c r="Q306" s="216"/>
      <c r="R306" s="216"/>
      <c r="S306" s="216"/>
      <c r="T306" s="217"/>
      <c r="AT306" s="218" t="s">
        <v>162</v>
      </c>
      <c r="AU306" s="218" t="s">
        <v>86</v>
      </c>
      <c r="AV306" s="13" t="s">
        <v>86</v>
      </c>
      <c r="AW306" s="13" t="s">
        <v>37</v>
      </c>
      <c r="AX306" s="13" t="s">
        <v>84</v>
      </c>
      <c r="AY306" s="218" t="s">
        <v>143</v>
      </c>
    </row>
    <row r="307" spans="1:65" s="2" customFormat="1" ht="16.5" customHeight="1">
      <c r="A307" s="36"/>
      <c r="B307" s="37"/>
      <c r="C307" s="251" t="s">
        <v>495</v>
      </c>
      <c r="D307" s="251" t="s">
        <v>288</v>
      </c>
      <c r="E307" s="252" t="s">
        <v>865</v>
      </c>
      <c r="F307" s="253" t="s">
        <v>866</v>
      </c>
      <c r="G307" s="254" t="s">
        <v>110</v>
      </c>
      <c r="H307" s="255">
        <v>19.488</v>
      </c>
      <c r="I307" s="256"/>
      <c r="J307" s="257">
        <f>ROUND(I307*H307,2)</f>
        <v>0</v>
      </c>
      <c r="K307" s="253" t="s">
        <v>157</v>
      </c>
      <c r="L307" s="258"/>
      <c r="M307" s="259" t="s">
        <v>19</v>
      </c>
      <c r="N307" s="260" t="s">
        <v>47</v>
      </c>
      <c r="O307" s="66"/>
      <c r="P307" s="199">
        <f>O307*H307</f>
        <v>0</v>
      </c>
      <c r="Q307" s="199">
        <v>2.7999999999999998E-4</v>
      </c>
      <c r="R307" s="199">
        <f>Q307*H307</f>
        <v>5.4566399999999996E-3</v>
      </c>
      <c r="S307" s="199">
        <v>0</v>
      </c>
      <c r="T307" s="200">
        <f>S307*H307</f>
        <v>0</v>
      </c>
      <c r="U307" s="36"/>
      <c r="V307" s="36"/>
      <c r="W307" s="36"/>
      <c r="X307" s="36"/>
      <c r="Y307" s="36"/>
      <c r="Z307" s="36"/>
      <c r="AA307" s="36"/>
      <c r="AB307" s="36"/>
      <c r="AC307" s="36"/>
      <c r="AD307" s="36"/>
      <c r="AE307" s="36"/>
      <c r="AR307" s="201" t="s">
        <v>220</v>
      </c>
      <c r="AT307" s="201" t="s">
        <v>288</v>
      </c>
      <c r="AU307" s="201" t="s">
        <v>86</v>
      </c>
      <c r="AY307" s="19" t="s">
        <v>143</v>
      </c>
      <c r="BE307" s="202">
        <f>IF(N307="základní",J307,0)</f>
        <v>0</v>
      </c>
      <c r="BF307" s="202">
        <f>IF(N307="snížená",J307,0)</f>
        <v>0</v>
      </c>
      <c r="BG307" s="202">
        <f>IF(N307="zákl. přenesená",J307,0)</f>
        <v>0</v>
      </c>
      <c r="BH307" s="202">
        <f>IF(N307="sníž. přenesená",J307,0)</f>
        <v>0</v>
      </c>
      <c r="BI307" s="202">
        <f>IF(N307="nulová",J307,0)</f>
        <v>0</v>
      </c>
      <c r="BJ307" s="19" t="s">
        <v>84</v>
      </c>
      <c r="BK307" s="202">
        <f>ROUND(I307*H307,2)</f>
        <v>0</v>
      </c>
      <c r="BL307" s="19" t="s">
        <v>149</v>
      </c>
      <c r="BM307" s="201" t="s">
        <v>867</v>
      </c>
    </row>
    <row r="308" spans="1:65" s="2" customFormat="1">
      <c r="A308" s="36"/>
      <c r="B308" s="37"/>
      <c r="C308" s="38"/>
      <c r="D308" s="203" t="s">
        <v>151</v>
      </c>
      <c r="E308" s="38"/>
      <c r="F308" s="204" t="s">
        <v>866</v>
      </c>
      <c r="G308" s="38"/>
      <c r="H308" s="38"/>
      <c r="I308" s="111"/>
      <c r="J308" s="38"/>
      <c r="K308" s="38"/>
      <c r="L308" s="41"/>
      <c r="M308" s="205"/>
      <c r="N308" s="206"/>
      <c r="O308" s="66"/>
      <c r="P308" s="66"/>
      <c r="Q308" s="66"/>
      <c r="R308" s="66"/>
      <c r="S308" s="66"/>
      <c r="T308" s="67"/>
      <c r="U308" s="36"/>
      <c r="V308" s="36"/>
      <c r="W308" s="36"/>
      <c r="X308" s="36"/>
      <c r="Y308" s="36"/>
      <c r="Z308" s="36"/>
      <c r="AA308" s="36"/>
      <c r="AB308" s="36"/>
      <c r="AC308" s="36"/>
      <c r="AD308" s="36"/>
      <c r="AE308" s="36"/>
      <c r="AT308" s="19" t="s">
        <v>151</v>
      </c>
      <c r="AU308" s="19" t="s">
        <v>86</v>
      </c>
    </row>
    <row r="309" spans="1:65" s="13" customFormat="1">
      <c r="B309" s="208"/>
      <c r="C309" s="209"/>
      <c r="D309" s="203" t="s">
        <v>162</v>
      </c>
      <c r="E309" s="210" t="s">
        <v>19</v>
      </c>
      <c r="F309" s="211" t="s">
        <v>868</v>
      </c>
      <c r="G309" s="209"/>
      <c r="H309" s="212">
        <v>19.488</v>
      </c>
      <c r="I309" s="213"/>
      <c r="J309" s="209"/>
      <c r="K309" s="209"/>
      <c r="L309" s="214"/>
      <c r="M309" s="215"/>
      <c r="N309" s="216"/>
      <c r="O309" s="216"/>
      <c r="P309" s="216"/>
      <c r="Q309" s="216"/>
      <c r="R309" s="216"/>
      <c r="S309" s="216"/>
      <c r="T309" s="217"/>
      <c r="AT309" s="218" t="s">
        <v>162</v>
      </c>
      <c r="AU309" s="218" t="s">
        <v>86</v>
      </c>
      <c r="AV309" s="13" t="s">
        <v>86</v>
      </c>
      <c r="AW309" s="13" t="s">
        <v>37</v>
      </c>
      <c r="AX309" s="13" t="s">
        <v>84</v>
      </c>
      <c r="AY309" s="218" t="s">
        <v>143</v>
      </c>
    </row>
    <row r="310" spans="1:65" s="2" customFormat="1" ht="16.5" customHeight="1">
      <c r="A310" s="36"/>
      <c r="B310" s="37"/>
      <c r="C310" s="190" t="s">
        <v>500</v>
      </c>
      <c r="D310" s="190" t="s">
        <v>145</v>
      </c>
      <c r="E310" s="191" t="s">
        <v>869</v>
      </c>
      <c r="F310" s="192" t="s">
        <v>870</v>
      </c>
      <c r="G310" s="193" t="s">
        <v>110</v>
      </c>
      <c r="H310" s="194">
        <v>144</v>
      </c>
      <c r="I310" s="195"/>
      <c r="J310" s="196">
        <f>ROUND(I310*H310,2)</f>
        <v>0</v>
      </c>
      <c r="K310" s="192" t="s">
        <v>157</v>
      </c>
      <c r="L310" s="41"/>
      <c r="M310" s="197" t="s">
        <v>19</v>
      </c>
      <c r="N310" s="198" t="s">
        <v>47</v>
      </c>
      <c r="O310" s="66"/>
      <c r="P310" s="199">
        <f>O310*H310</f>
        <v>0</v>
      </c>
      <c r="Q310" s="199">
        <v>0</v>
      </c>
      <c r="R310" s="199">
        <f>Q310*H310</f>
        <v>0</v>
      </c>
      <c r="S310" s="199">
        <v>0</v>
      </c>
      <c r="T310" s="200">
        <f>S310*H310</f>
        <v>0</v>
      </c>
      <c r="U310" s="36"/>
      <c r="V310" s="36"/>
      <c r="W310" s="36"/>
      <c r="X310" s="36"/>
      <c r="Y310" s="36"/>
      <c r="Z310" s="36"/>
      <c r="AA310" s="36"/>
      <c r="AB310" s="36"/>
      <c r="AC310" s="36"/>
      <c r="AD310" s="36"/>
      <c r="AE310" s="36"/>
      <c r="AR310" s="201" t="s">
        <v>149</v>
      </c>
      <c r="AT310" s="201" t="s">
        <v>145</v>
      </c>
      <c r="AU310" s="201" t="s">
        <v>86</v>
      </c>
      <c r="AY310" s="19" t="s">
        <v>143</v>
      </c>
      <c r="BE310" s="202">
        <f>IF(N310="základní",J310,0)</f>
        <v>0</v>
      </c>
      <c r="BF310" s="202">
        <f>IF(N310="snížená",J310,0)</f>
        <v>0</v>
      </c>
      <c r="BG310" s="202">
        <f>IF(N310="zákl. přenesená",J310,0)</f>
        <v>0</v>
      </c>
      <c r="BH310" s="202">
        <f>IF(N310="sníž. přenesená",J310,0)</f>
        <v>0</v>
      </c>
      <c r="BI310" s="202">
        <f>IF(N310="nulová",J310,0)</f>
        <v>0</v>
      </c>
      <c r="BJ310" s="19" t="s">
        <v>84</v>
      </c>
      <c r="BK310" s="202">
        <f>ROUND(I310*H310,2)</f>
        <v>0</v>
      </c>
      <c r="BL310" s="19" t="s">
        <v>149</v>
      </c>
      <c r="BM310" s="201" t="s">
        <v>871</v>
      </c>
    </row>
    <row r="311" spans="1:65" s="2" customFormat="1" ht="19.5">
      <c r="A311" s="36"/>
      <c r="B311" s="37"/>
      <c r="C311" s="38"/>
      <c r="D311" s="203" t="s">
        <v>151</v>
      </c>
      <c r="E311" s="38"/>
      <c r="F311" s="204" t="s">
        <v>872</v>
      </c>
      <c r="G311" s="38"/>
      <c r="H311" s="38"/>
      <c r="I311" s="111"/>
      <c r="J311" s="38"/>
      <c r="K311" s="38"/>
      <c r="L311" s="41"/>
      <c r="M311" s="205"/>
      <c r="N311" s="206"/>
      <c r="O311" s="66"/>
      <c r="P311" s="66"/>
      <c r="Q311" s="66"/>
      <c r="R311" s="66"/>
      <c r="S311" s="66"/>
      <c r="T311" s="67"/>
      <c r="U311" s="36"/>
      <c r="V311" s="36"/>
      <c r="W311" s="36"/>
      <c r="X311" s="36"/>
      <c r="Y311" s="36"/>
      <c r="Z311" s="36"/>
      <c r="AA311" s="36"/>
      <c r="AB311" s="36"/>
      <c r="AC311" s="36"/>
      <c r="AD311" s="36"/>
      <c r="AE311" s="36"/>
      <c r="AT311" s="19" t="s">
        <v>151</v>
      </c>
      <c r="AU311" s="19" t="s">
        <v>86</v>
      </c>
    </row>
    <row r="312" spans="1:65" s="2" customFormat="1" ht="68.25">
      <c r="A312" s="36"/>
      <c r="B312" s="37"/>
      <c r="C312" s="38"/>
      <c r="D312" s="203" t="s">
        <v>160</v>
      </c>
      <c r="E312" s="38"/>
      <c r="F312" s="207" t="s">
        <v>862</v>
      </c>
      <c r="G312" s="38"/>
      <c r="H312" s="38"/>
      <c r="I312" s="111"/>
      <c r="J312" s="38"/>
      <c r="K312" s="38"/>
      <c r="L312" s="41"/>
      <c r="M312" s="205"/>
      <c r="N312" s="206"/>
      <c r="O312" s="66"/>
      <c r="P312" s="66"/>
      <c r="Q312" s="66"/>
      <c r="R312" s="66"/>
      <c r="S312" s="66"/>
      <c r="T312" s="67"/>
      <c r="U312" s="36"/>
      <c r="V312" s="36"/>
      <c r="W312" s="36"/>
      <c r="X312" s="36"/>
      <c r="Y312" s="36"/>
      <c r="Z312" s="36"/>
      <c r="AA312" s="36"/>
      <c r="AB312" s="36"/>
      <c r="AC312" s="36"/>
      <c r="AD312" s="36"/>
      <c r="AE312" s="36"/>
      <c r="AT312" s="19" t="s">
        <v>160</v>
      </c>
      <c r="AU312" s="19" t="s">
        <v>86</v>
      </c>
    </row>
    <row r="313" spans="1:65" s="15" customFormat="1">
      <c r="B313" s="230"/>
      <c r="C313" s="231"/>
      <c r="D313" s="203" t="s">
        <v>162</v>
      </c>
      <c r="E313" s="232" t="s">
        <v>19</v>
      </c>
      <c r="F313" s="233" t="s">
        <v>873</v>
      </c>
      <c r="G313" s="231"/>
      <c r="H313" s="232" t="s">
        <v>19</v>
      </c>
      <c r="I313" s="234"/>
      <c r="J313" s="231"/>
      <c r="K313" s="231"/>
      <c r="L313" s="235"/>
      <c r="M313" s="236"/>
      <c r="N313" s="237"/>
      <c r="O313" s="237"/>
      <c r="P313" s="237"/>
      <c r="Q313" s="237"/>
      <c r="R313" s="237"/>
      <c r="S313" s="237"/>
      <c r="T313" s="238"/>
      <c r="AT313" s="239" t="s">
        <v>162</v>
      </c>
      <c r="AU313" s="239" t="s">
        <v>86</v>
      </c>
      <c r="AV313" s="15" t="s">
        <v>84</v>
      </c>
      <c r="AW313" s="15" t="s">
        <v>37</v>
      </c>
      <c r="AX313" s="15" t="s">
        <v>76</v>
      </c>
      <c r="AY313" s="239" t="s">
        <v>143</v>
      </c>
    </row>
    <row r="314" spans="1:65" s="13" customFormat="1">
      <c r="B314" s="208"/>
      <c r="C314" s="209"/>
      <c r="D314" s="203" t="s">
        <v>162</v>
      </c>
      <c r="E314" s="210" t="s">
        <v>19</v>
      </c>
      <c r="F314" s="211" t="s">
        <v>874</v>
      </c>
      <c r="G314" s="209"/>
      <c r="H314" s="212">
        <v>130.6</v>
      </c>
      <c r="I314" s="213"/>
      <c r="J314" s="209"/>
      <c r="K314" s="209"/>
      <c r="L314" s="214"/>
      <c r="M314" s="215"/>
      <c r="N314" s="216"/>
      <c r="O314" s="216"/>
      <c r="P314" s="216"/>
      <c r="Q314" s="216"/>
      <c r="R314" s="216"/>
      <c r="S314" s="216"/>
      <c r="T314" s="217"/>
      <c r="AT314" s="218" t="s">
        <v>162</v>
      </c>
      <c r="AU314" s="218" t="s">
        <v>86</v>
      </c>
      <c r="AV314" s="13" t="s">
        <v>86</v>
      </c>
      <c r="AW314" s="13" t="s">
        <v>37</v>
      </c>
      <c r="AX314" s="13" t="s">
        <v>76</v>
      </c>
      <c r="AY314" s="218" t="s">
        <v>143</v>
      </c>
    </row>
    <row r="315" spans="1:65" s="13" customFormat="1">
      <c r="B315" s="208"/>
      <c r="C315" s="209"/>
      <c r="D315" s="203" t="s">
        <v>162</v>
      </c>
      <c r="E315" s="210" t="s">
        <v>19</v>
      </c>
      <c r="F315" s="211" t="s">
        <v>875</v>
      </c>
      <c r="G315" s="209"/>
      <c r="H315" s="212">
        <v>13.4</v>
      </c>
      <c r="I315" s="213"/>
      <c r="J315" s="209"/>
      <c r="K315" s="209"/>
      <c r="L315" s="214"/>
      <c r="M315" s="215"/>
      <c r="N315" s="216"/>
      <c r="O315" s="216"/>
      <c r="P315" s="216"/>
      <c r="Q315" s="216"/>
      <c r="R315" s="216"/>
      <c r="S315" s="216"/>
      <c r="T315" s="217"/>
      <c r="AT315" s="218" t="s">
        <v>162</v>
      </c>
      <c r="AU315" s="218" t="s">
        <v>86</v>
      </c>
      <c r="AV315" s="13" t="s">
        <v>86</v>
      </c>
      <c r="AW315" s="13" t="s">
        <v>37</v>
      </c>
      <c r="AX315" s="13" t="s">
        <v>76</v>
      </c>
      <c r="AY315" s="218" t="s">
        <v>143</v>
      </c>
    </row>
    <row r="316" spans="1:65" s="14" customFormat="1">
      <c r="B316" s="219"/>
      <c r="C316" s="220"/>
      <c r="D316" s="203" t="s">
        <v>162</v>
      </c>
      <c r="E316" s="221" t="s">
        <v>677</v>
      </c>
      <c r="F316" s="222" t="s">
        <v>172</v>
      </c>
      <c r="G316" s="220"/>
      <c r="H316" s="223">
        <v>144</v>
      </c>
      <c r="I316" s="224"/>
      <c r="J316" s="220"/>
      <c r="K316" s="220"/>
      <c r="L316" s="225"/>
      <c r="M316" s="226"/>
      <c r="N316" s="227"/>
      <c r="O316" s="227"/>
      <c r="P316" s="227"/>
      <c r="Q316" s="227"/>
      <c r="R316" s="227"/>
      <c r="S316" s="227"/>
      <c r="T316" s="228"/>
      <c r="AT316" s="229" t="s">
        <v>162</v>
      </c>
      <c r="AU316" s="229" t="s">
        <v>86</v>
      </c>
      <c r="AV316" s="14" t="s">
        <v>149</v>
      </c>
      <c r="AW316" s="14" t="s">
        <v>37</v>
      </c>
      <c r="AX316" s="14" t="s">
        <v>84</v>
      </c>
      <c r="AY316" s="229" t="s">
        <v>143</v>
      </c>
    </row>
    <row r="317" spans="1:65" s="2" customFormat="1" ht="16.5" customHeight="1">
      <c r="A317" s="36"/>
      <c r="B317" s="37"/>
      <c r="C317" s="251" t="s">
        <v>506</v>
      </c>
      <c r="D317" s="251" t="s">
        <v>288</v>
      </c>
      <c r="E317" s="252" t="s">
        <v>876</v>
      </c>
      <c r="F317" s="253" t="s">
        <v>877</v>
      </c>
      <c r="G317" s="254" t="s">
        <v>110</v>
      </c>
      <c r="H317" s="255">
        <v>146.16</v>
      </c>
      <c r="I317" s="256"/>
      <c r="J317" s="257">
        <f>ROUND(I317*H317,2)</f>
        <v>0</v>
      </c>
      <c r="K317" s="253" t="s">
        <v>157</v>
      </c>
      <c r="L317" s="258"/>
      <c r="M317" s="259" t="s">
        <v>19</v>
      </c>
      <c r="N317" s="260" t="s">
        <v>47</v>
      </c>
      <c r="O317" s="66"/>
      <c r="P317" s="199">
        <f>O317*H317</f>
        <v>0</v>
      </c>
      <c r="Q317" s="199">
        <v>3.1800000000000001E-3</v>
      </c>
      <c r="R317" s="199">
        <f>Q317*H317</f>
        <v>0.4647888</v>
      </c>
      <c r="S317" s="199">
        <v>0</v>
      </c>
      <c r="T317" s="200">
        <f>S317*H317</f>
        <v>0</v>
      </c>
      <c r="U317" s="36"/>
      <c r="V317" s="36"/>
      <c r="W317" s="36"/>
      <c r="X317" s="36"/>
      <c r="Y317" s="36"/>
      <c r="Z317" s="36"/>
      <c r="AA317" s="36"/>
      <c r="AB317" s="36"/>
      <c r="AC317" s="36"/>
      <c r="AD317" s="36"/>
      <c r="AE317" s="36"/>
      <c r="AR317" s="201" t="s">
        <v>220</v>
      </c>
      <c r="AT317" s="201" t="s">
        <v>288</v>
      </c>
      <c r="AU317" s="201" t="s">
        <v>86</v>
      </c>
      <c r="AY317" s="19" t="s">
        <v>143</v>
      </c>
      <c r="BE317" s="202">
        <f>IF(N317="základní",J317,0)</f>
        <v>0</v>
      </c>
      <c r="BF317" s="202">
        <f>IF(N317="snížená",J317,0)</f>
        <v>0</v>
      </c>
      <c r="BG317" s="202">
        <f>IF(N317="zákl. přenesená",J317,0)</f>
        <v>0</v>
      </c>
      <c r="BH317" s="202">
        <f>IF(N317="sníž. přenesená",J317,0)</f>
        <v>0</v>
      </c>
      <c r="BI317" s="202">
        <f>IF(N317="nulová",J317,0)</f>
        <v>0</v>
      </c>
      <c r="BJ317" s="19" t="s">
        <v>84</v>
      </c>
      <c r="BK317" s="202">
        <f>ROUND(I317*H317,2)</f>
        <v>0</v>
      </c>
      <c r="BL317" s="19" t="s">
        <v>149</v>
      </c>
      <c r="BM317" s="201" t="s">
        <v>878</v>
      </c>
    </row>
    <row r="318" spans="1:65" s="2" customFormat="1">
      <c r="A318" s="36"/>
      <c r="B318" s="37"/>
      <c r="C318" s="38"/>
      <c r="D318" s="203" t="s">
        <v>151</v>
      </c>
      <c r="E318" s="38"/>
      <c r="F318" s="204" t="s">
        <v>877</v>
      </c>
      <c r="G318" s="38"/>
      <c r="H318" s="38"/>
      <c r="I318" s="111"/>
      <c r="J318" s="38"/>
      <c r="K318" s="38"/>
      <c r="L318" s="41"/>
      <c r="M318" s="205"/>
      <c r="N318" s="206"/>
      <c r="O318" s="66"/>
      <c r="P318" s="66"/>
      <c r="Q318" s="66"/>
      <c r="R318" s="66"/>
      <c r="S318" s="66"/>
      <c r="T318" s="67"/>
      <c r="U318" s="36"/>
      <c r="V318" s="36"/>
      <c r="W318" s="36"/>
      <c r="X318" s="36"/>
      <c r="Y318" s="36"/>
      <c r="Z318" s="36"/>
      <c r="AA318" s="36"/>
      <c r="AB318" s="36"/>
      <c r="AC318" s="36"/>
      <c r="AD318" s="36"/>
      <c r="AE318" s="36"/>
      <c r="AT318" s="19" t="s">
        <v>151</v>
      </c>
      <c r="AU318" s="19" t="s">
        <v>86</v>
      </c>
    </row>
    <row r="319" spans="1:65" s="13" customFormat="1">
      <c r="B319" s="208"/>
      <c r="C319" s="209"/>
      <c r="D319" s="203" t="s">
        <v>162</v>
      </c>
      <c r="E319" s="210" t="s">
        <v>19</v>
      </c>
      <c r="F319" s="211" t="s">
        <v>879</v>
      </c>
      <c r="G319" s="209"/>
      <c r="H319" s="212">
        <v>146.16</v>
      </c>
      <c r="I319" s="213"/>
      <c r="J319" s="209"/>
      <c r="K319" s="209"/>
      <c r="L319" s="214"/>
      <c r="M319" s="215"/>
      <c r="N319" s="216"/>
      <c r="O319" s="216"/>
      <c r="P319" s="216"/>
      <c r="Q319" s="216"/>
      <c r="R319" s="216"/>
      <c r="S319" s="216"/>
      <c r="T319" s="217"/>
      <c r="AT319" s="218" t="s">
        <v>162</v>
      </c>
      <c r="AU319" s="218" t="s">
        <v>86</v>
      </c>
      <c r="AV319" s="13" t="s">
        <v>86</v>
      </c>
      <c r="AW319" s="13" t="s">
        <v>37</v>
      </c>
      <c r="AX319" s="13" t="s">
        <v>84</v>
      </c>
      <c r="AY319" s="218" t="s">
        <v>143</v>
      </c>
    </row>
    <row r="320" spans="1:65" s="2" customFormat="1" ht="16.5" customHeight="1">
      <c r="A320" s="36"/>
      <c r="B320" s="37"/>
      <c r="C320" s="251" t="s">
        <v>513</v>
      </c>
      <c r="D320" s="251" t="s">
        <v>288</v>
      </c>
      <c r="E320" s="252" t="s">
        <v>880</v>
      </c>
      <c r="F320" s="253" t="s">
        <v>881</v>
      </c>
      <c r="G320" s="254" t="s">
        <v>355</v>
      </c>
      <c r="H320" s="255">
        <v>14</v>
      </c>
      <c r="I320" s="256"/>
      <c r="J320" s="257">
        <f>ROUND(I320*H320,2)</f>
        <v>0</v>
      </c>
      <c r="K320" s="253" t="s">
        <v>157</v>
      </c>
      <c r="L320" s="258"/>
      <c r="M320" s="259" t="s">
        <v>19</v>
      </c>
      <c r="N320" s="260" t="s">
        <v>47</v>
      </c>
      <c r="O320" s="66"/>
      <c r="P320" s="199">
        <f>O320*H320</f>
        <v>0</v>
      </c>
      <c r="Q320" s="199">
        <v>7.2000000000000005E-4</v>
      </c>
      <c r="R320" s="199">
        <f>Q320*H320</f>
        <v>1.008E-2</v>
      </c>
      <c r="S320" s="199">
        <v>0</v>
      </c>
      <c r="T320" s="200">
        <f>S320*H320</f>
        <v>0</v>
      </c>
      <c r="U320" s="36"/>
      <c r="V320" s="36"/>
      <c r="W320" s="36"/>
      <c r="X320" s="36"/>
      <c r="Y320" s="36"/>
      <c r="Z320" s="36"/>
      <c r="AA320" s="36"/>
      <c r="AB320" s="36"/>
      <c r="AC320" s="36"/>
      <c r="AD320" s="36"/>
      <c r="AE320" s="36"/>
      <c r="AR320" s="201" t="s">
        <v>220</v>
      </c>
      <c r="AT320" s="201" t="s">
        <v>288</v>
      </c>
      <c r="AU320" s="201" t="s">
        <v>86</v>
      </c>
      <c r="AY320" s="19" t="s">
        <v>143</v>
      </c>
      <c r="BE320" s="202">
        <f>IF(N320="základní",J320,0)</f>
        <v>0</v>
      </c>
      <c r="BF320" s="202">
        <f>IF(N320="snížená",J320,0)</f>
        <v>0</v>
      </c>
      <c r="BG320" s="202">
        <f>IF(N320="zákl. přenesená",J320,0)</f>
        <v>0</v>
      </c>
      <c r="BH320" s="202">
        <f>IF(N320="sníž. přenesená",J320,0)</f>
        <v>0</v>
      </c>
      <c r="BI320" s="202">
        <f>IF(N320="nulová",J320,0)</f>
        <v>0</v>
      </c>
      <c r="BJ320" s="19" t="s">
        <v>84</v>
      </c>
      <c r="BK320" s="202">
        <f>ROUND(I320*H320,2)</f>
        <v>0</v>
      </c>
      <c r="BL320" s="19" t="s">
        <v>149</v>
      </c>
      <c r="BM320" s="201" t="s">
        <v>882</v>
      </c>
    </row>
    <row r="321" spans="1:65" s="2" customFormat="1">
      <c r="A321" s="36"/>
      <c r="B321" s="37"/>
      <c r="C321" s="38"/>
      <c r="D321" s="203" t="s">
        <v>151</v>
      </c>
      <c r="E321" s="38"/>
      <c r="F321" s="204" t="s">
        <v>881</v>
      </c>
      <c r="G321" s="38"/>
      <c r="H321" s="38"/>
      <c r="I321" s="111"/>
      <c r="J321" s="38"/>
      <c r="K321" s="38"/>
      <c r="L321" s="41"/>
      <c r="M321" s="205"/>
      <c r="N321" s="206"/>
      <c r="O321" s="66"/>
      <c r="P321" s="66"/>
      <c r="Q321" s="66"/>
      <c r="R321" s="66"/>
      <c r="S321" s="66"/>
      <c r="T321" s="67"/>
      <c r="U321" s="36"/>
      <c r="V321" s="36"/>
      <c r="W321" s="36"/>
      <c r="X321" s="36"/>
      <c r="Y321" s="36"/>
      <c r="Z321" s="36"/>
      <c r="AA321" s="36"/>
      <c r="AB321" s="36"/>
      <c r="AC321" s="36"/>
      <c r="AD321" s="36"/>
      <c r="AE321" s="36"/>
      <c r="AT321" s="19" t="s">
        <v>151</v>
      </c>
      <c r="AU321" s="19" t="s">
        <v>86</v>
      </c>
    </row>
    <row r="322" spans="1:65" s="13" customFormat="1">
      <c r="B322" s="208"/>
      <c r="C322" s="209"/>
      <c r="D322" s="203" t="s">
        <v>162</v>
      </c>
      <c r="E322" s="210" t="s">
        <v>19</v>
      </c>
      <c r="F322" s="211" t="s">
        <v>883</v>
      </c>
      <c r="G322" s="209"/>
      <c r="H322" s="212">
        <v>14</v>
      </c>
      <c r="I322" s="213"/>
      <c r="J322" s="209"/>
      <c r="K322" s="209"/>
      <c r="L322" s="214"/>
      <c r="M322" s="215"/>
      <c r="N322" s="216"/>
      <c r="O322" s="216"/>
      <c r="P322" s="216"/>
      <c r="Q322" s="216"/>
      <c r="R322" s="216"/>
      <c r="S322" s="216"/>
      <c r="T322" s="217"/>
      <c r="AT322" s="218" t="s">
        <v>162</v>
      </c>
      <c r="AU322" s="218" t="s">
        <v>86</v>
      </c>
      <c r="AV322" s="13" t="s">
        <v>86</v>
      </c>
      <c r="AW322" s="13" t="s">
        <v>37</v>
      </c>
      <c r="AX322" s="13" t="s">
        <v>84</v>
      </c>
      <c r="AY322" s="218" t="s">
        <v>143</v>
      </c>
    </row>
    <row r="323" spans="1:65" s="2" customFormat="1" ht="16.5" customHeight="1">
      <c r="A323" s="36"/>
      <c r="B323" s="37"/>
      <c r="C323" s="190" t="s">
        <v>520</v>
      </c>
      <c r="D323" s="190" t="s">
        <v>145</v>
      </c>
      <c r="E323" s="191" t="s">
        <v>884</v>
      </c>
      <c r="F323" s="192" t="s">
        <v>885</v>
      </c>
      <c r="G323" s="193" t="s">
        <v>355</v>
      </c>
      <c r="H323" s="194">
        <v>12</v>
      </c>
      <c r="I323" s="195"/>
      <c r="J323" s="196">
        <f>ROUND(I323*H323,2)</f>
        <v>0</v>
      </c>
      <c r="K323" s="192" t="s">
        <v>157</v>
      </c>
      <c r="L323" s="41"/>
      <c r="M323" s="197" t="s">
        <v>19</v>
      </c>
      <c r="N323" s="198" t="s">
        <v>47</v>
      </c>
      <c r="O323" s="66"/>
      <c r="P323" s="199">
        <f>O323*H323</f>
        <v>0</v>
      </c>
      <c r="Q323" s="199">
        <v>0</v>
      </c>
      <c r="R323" s="199">
        <f>Q323*H323</f>
        <v>0</v>
      </c>
      <c r="S323" s="199">
        <v>0</v>
      </c>
      <c r="T323" s="200">
        <f>S323*H323</f>
        <v>0</v>
      </c>
      <c r="U323" s="36"/>
      <c r="V323" s="36"/>
      <c r="W323" s="36"/>
      <c r="X323" s="36"/>
      <c r="Y323" s="36"/>
      <c r="Z323" s="36"/>
      <c r="AA323" s="36"/>
      <c r="AB323" s="36"/>
      <c r="AC323" s="36"/>
      <c r="AD323" s="36"/>
      <c r="AE323" s="36"/>
      <c r="AR323" s="201" t="s">
        <v>149</v>
      </c>
      <c r="AT323" s="201" t="s">
        <v>145</v>
      </c>
      <c r="AU323" s="201" t="s">
        <v>86</v>
      </c>
      <c r="AY323" s="19" t="s">
        <v>143</v>
      </c>
      <c r="BE323" s="202">
        <f>IF(N323="základní",J323,0)</f>
        <v>0</v>
      </c>
      <c r="BF323" s="202">
        <f>IF(N323="snížená",J323,0)</f>
        <v>0</v>
      </c>
      <c r="BG323" s="202">
        <f>IF(N323="zákl. přenesená",J323,0)</f>
        <v>0</v>
      </c>
      <c r="BH323" s="202">
        <f>IF(N323="sníž. přenesená",J323,0)</f>
        <v>0</v>
      </c>
      <c r="BI323" s="202">
        <f>IF(N323="nulová",J323,0)</f>
        <v>0</v>
      </c>
      <c r="BJ323" s="19" t="s">
        <v>84</v>
      </c>
      <c r="BK323" s="202">
        <f>ROUND(I323*H323,2)</f>
        <v>0</v>
      </c>
      <c r="BL323" s="19" t="s">
        <v>149</v>
      </c>
      <c r="BM323" s="201" t="s">
        <v>886</v>
      </c>
    </row>
    <row r="324" spans="1:65" s="2" customFormat="1" ht="19.5">
      <c r="A324" s="36"/>
      <c r="B324" s="37"/>
      <c r="C324" s="38"/>
      <c r="D324" s="203" t="s">
        <v>151</v>
      </c>
      <c r="E324" s="38"/>
      <c r="F324" s="204" t="s">
        <v>887</v>
      </c>
      <c r="G324" s="38"/>
      <c r="H324" s="38"/>
      <c r="I324" s="111"/>
      <c r="J324" s="38"/>
      <c r="K324" s="38"/>
      <c r="L324" s="41"/>
      <c r="M324" s="205"/>
      <c r="N324" s="206"/>
      <c r="O324" s="66"/>
      <c r="P324" s="66"/>
      <c r="Q324" s="66"/>
      <c r="R324" s="66"/>
      <c r="S324" s="66"/>
      <c r="T324" s="67"/>
      <c r="U324" s="36"/>
      <c r="V324" s="36"/>
      <c r="W324" s="36"/>
      <c r="X324" s="36"/>
      <c r="Y324" s="36"/>
      <c r="Z324" s="36"/>
      <c r="AA324" s="36"/>
      <c r="AB324" s="36"/>
      <c r="AC324" s="36"/>
      <c r="AD324" s="36"/>
      <c r="AE324" s="36"/>
      <c r="AT324" s="19" t="s">
        <v>151</v>
      </c>
      <c r="AU324" s="19" t="s">
        <v>86</v>
      </c>
    </row>
    <row r="325" spans="1:65" s="2" customFormat="1" ht="29.25">
      <c r="A325" s="36"/>
      <c r="B325" s="37"/>
      <c r="C325" s="38"/>
      <c r="D325" s="203" t="s">
        <v>160</v>
      </c>
      <c r="E325" s="38"/>
      <c r="F325" s="207" t="s">
        <v>888</v>
      </c>
      <c r="G325" s="38"/>
      <c r="H325" s="38"/>
      <c r="I325" s="111"/>
      <c r="J325" s="38"/>
      <c r="K325" s="38"/>
      <c r="L325" s="41"/>
      <c r="M325" s="205"/>
      <c r="N325" s="206"/>
      <c r="O325" s="66"/>
      <c r="P325" s="66"/>
      <c r="Q325" s="66"/>
      <c r="R325" s="66"/>
      <c r="S325" s="66"/>
      <c r="T325" s="67"/>
      <c r="U325" s="36"/>
      <c r="V325" s="36"/>
      <c r="W325" s="36"/>
      <c r="X325" s="36"/>
      <c r="Y325" s="36"/>
      <c r="Z325" s="36"/>
      <c r="AA325" s="36"/>
      <c r="AB325" s="36"/>
      <c r="AC325" s="36"/>
      <c r="AD325" s="36"/>
      <c r="AE325" s="36"/>
      <c r="AT325" s="19" t="s">
        <v>160</v>
      </c>
      <c r="AU325" s="19" t="s">
        <v>86</v>
      </c>
    </row>
    <row r="326" spans="1:65" s="15" customFormat="1">
      <c r="B326" s="230"/>
      <c r="C326" s="231"/>
      <c r="D326" s="203" t="s">
        <v>162</v>
      </c>
      <c r="E326" s="232" t="s">
        <v>19</v>
      </c>
      <c r="F326" s="233" t="s">
        <v>844</v>
      </c>
      <c r="G326" s="231"/>
      <c r="H326" s="232" t="s">
        <v>19</v>
      </c>
      <c r="I326" s="234"/>
      <c r="J326" s="231"/>
      <c r="K326" s="231"/>
      <c r="L326" s="235"/>
      <c r="M326" s="236"/>
      <c r="N326" s="237"/>
      <c r="O326" s="237"/>
      <c r="P326" s="237"/>
      <c r="Q326" s="237"/>
      <c r="R326" s="237"/>
      <c r="S326" s="237"/>
      <c r="T326" s="238"/>
      <c r="AT326" s="239" t="s">
        <v>162</v>
      </c>
      <c r="AU326" s="239" t="s">
        <v>86</v>
      </c>
      <c r="AV326" s="15" t="s">
        <v>84</v>
      </c>
      <c r="AW326" s="15" t="s">
        <v>37</v>
      </c>
      <c r="AX326" s="15" t="s">
        <v>76</v>
      </c>
      <c r="AY326" s="239" t="s">
        <v>143</v>
      </c>
    </row>
    <row r="327" spans="1:65" s="13" customFormat="1">
      <c r="B327" s="208"/>
      <c r="C327" s="209"/>
      <c r="D327" s="203" t="s">
        <v>162</v>
      </c>
      <c r="E327" s="210" t="s">
        <v>19</v>
      </c>
      <c r="F327" s="211" t="s">
        <v>889</v>
      </c>
      <c r="G327" s="209"/>
      <c r="H327" s="212">
        <v>7</v>
      </c>
      <c r="I327" s="213"/>
      <c r="J327" s="209"/>
      <c r="K327" s="209"/>
      <c r="L327" s="214"/>
      <c r="M327" s="215"/>
      <c r="N327" s="216"/>
      <c r="O327" s="216"/>
      <c r="P327" s="216"/>
      <c r="Q327" s="216"/>
      <c r="R327" s="216"/>
      <c r="S327" s="216"/>
      <c r="T327" s="217"/>
      <c r="AT327" s="218" t="s">
        <v>162</v>
      </c>
      <c r="AU327" s="218" t="s">
        <v>86</v>
      </c>
      <c r="AV327" s="13" t="s">
        <v>86</v>
      </c>
      <c r="AW327" s="13" t="s">
        <v>37</v>
      </c>
      <c r="AX327" s="13" t="s">
        <v>76</v>
      </c>
      <c r="AY327" s="218" t="s">
        <v>143</v>
      </c>
    </row>
    <row r="328" spans="1:65" s="13" customFormat="1">
      <c r="B328" s="208"/>
      <c r="C328" s="209"/>
      <c r="D328" s="203" t="s">
        <v>162</v>
      </c>
      <c r="E328" s="210" t="s">
        <v>19</v>
      </c>
      <c r="F328" s="211" t="s">
        <v>890</v>
      </c>
      <c r="G328" s="209"/>
      <c r="H328" s="212">
        <v>1</v>
      </c>
      <c r="I328" s="213"/>
      <c r="J328" s="209"/>
      <c r="K328" s="209"/>
      <c r="L328" s="214"/>
      <c r="M328" s="215"/>
      <c r="N328" s="216"/>
      <c r="O328" s="216"/>
      <c r="P328" s="216"/>
      <c r="Q328" s="216"/>
      <c r="R328" s="216"/>
      <c r="S328" s="216"/>
      <c r="T328" s="217"/>
      <c r="AT328" s="218" t="s">
        <v>162</v>
      </c>
      <c r="AU328" s="218" t="s">
        <v>86</v>
      </c>
      <c r="AV328" s="13" t="s">
        <v>86</v>
      </c>
      <c r="AW328" s="13" t="s">
        <v>37</v>
      </c>
      <c r="AX328" s="13" t="s">
        <v>76</v>
      </c>
      <c r="AY328" s="218" t="s">
        <v>143</v>
      </c>
    </row>
    <row r="329" spans="1:65" s="13" customFormat="1">
      <c r="B329" s="208"/>
      <c r="C329" s="209"/>
      <c r="D329" s="203" t="s">
        <v>162</v>
      </c>
      <c r="E329" s="210" t="s">
        <v>19</v>
      </c>
      <c r="F329" s="211" t="s">
        <v>891</v>
      </c>
      <c r="G329" s="209"/>
      <c r="H329" s="212">
        <v>4</v>
      </c>
      <c r="I329" s="213"/>
      <c r="J329" s="209"/>
      <c r="K329" s="209"/>
      <c r="L329" s="214"/>
      <c r="M329" s="215"/>
      <c r="N329" s="216"/>
      <c r="O329" s="216"/>
      <c r="P329" s="216"/>
      <c r="Q329" s="216"/>
      <c r="R329" s="216"/>
      <c r="S329" s="216"/>
      <c r="T329" s="217"/>
      <c r="AT329" s="218" t="s">
        <v>162</v>
      </c>
      <c r="AU329" s="218" t="s">
        <v>86</v>
      </c>
      <c r="AV329" s="13" t="s">
        <v>86</v>
      </c>
      <c r="AW329" s="13" t="s">
        <v>37</v>
      </c>
      <c r="AX329" s="13" t="s">
        <v>76</v>
      </c>
      <c r="AY329" s="218" t="s">
        <v>143</v>
      </c>
    </row>
    <row r="330" spans="1:65" s="14" customFormat="1">
      <c r="B330" s="219"/>
      <c r="C330" s="220"/>
      <c r="D330" s="203" t="s">
        <v>162</v>
      </c>
      <c r="E330" s="221" t="s">
        <v>19</v>
      </c>
      <c r="F330" s="222" t="s">
        <v>172</v>
      </c>
      <c r="G330" s="220"/>
      <c r="H330" s="223">
        <v>12</v>
      </c>
      <c r="I330" s="224"/>
      <c r="J330" s="220"/>
      <c r="K330" s="220"/>
      <c r="L330" s="225"/>
      <c r="M330" s="226"/>
      <c r="N330" s="227"/>
      <c r="O330" s="227"/>
      <c r="P330" s="227"/>
      <c r="Q330" s="227"/>
      <c r="R330" s="227"/>
      <c r="S330" s="227"/>
      <c r="T330" s="228"/>
      <c r="AT330" s="229" t="s">
        <v>162</v>
      </c>
      <c r="AU330" s="229" t="s">
        <v>86</v>
      </c>
      <c r="AV330" s="14" t="s">
        <v>149</v>
      </c>
      <c r="AW330" s="14" t="s">
        <v>37</v>
      </c>
      <c r="AX330" s="14" t="s">
        <v>84</v>
      </c>
      <c r="AY330" s="229" t="s">
        <v>143</v>
      </c>
    </row>
    <row r="331" spans="1:65" s="2" customFormat="1" ht="16.5" customHeight="1">
      <c r="A331" s="36"/>
      <c r="B331" s="37"/>
      <c r="C331" s="251" t="s">
        <v>526</v>
      </c>
      <c r="D331" s="251" t="s">
        <v>288</v>
      </c>
      <c r="E331" s="252" t="s">
        <v>880</v>
      </c>
      <c r="F331" s="253" t="s">
        <v>881</v>
      </c>
      <c r="G331" s="254" t="s">
        <v>355</v>
      </c>
      <c r="H331" s="255">
        <v>7</v>
      </c>
      <c r="I331" s="256"/>
      <c r="J331" s="257">
        <f>ROUND(I331*H331,2)</f>
        <v>0</v>
      </c>
      <c r="K331" s="253" t="s">
        <v>157</v>
      </c>
      <c r="L331" s="258"/>
      <c r="M331" s="259" t="s">
        <v>19</v>
      </c>
      <c r="N331" s="260" t="s">
        <v>47</v>
      </c>
      <c r="O331" s="66"/>
      <c r="P331" s="199">
        <f>O331*H331</f>
        <v>0</v>
      </c>
      <c r="Q331" s="199">
        <v>7.2000000000000005E-4</v>
      </c>
      <c r="R331" s="199">
        <f>Q331*H331</f>
        <v>5.0400000000000002E-3</v>
      </c>
      <c r="S331" s="199">
        <v>0</v>
      </c>
      <c r="T331" s="200">
        <f>S331*H331</f>
        <v>0</v>
      </c>
      <c r="U331" s="36"/>
      <c r="V331" s="36"/>
      <c r="W331" s="36"/>
      <c r="X331" s="36"/>
      <c r="Y331" s="36"/>
      <c r="Z331" s="36"/>
      <c r="AA331" s="36"/>
      <c r="AB331" s="36"/>
      <c r="AC331" s="36"/>
      <c r="AD331" s="36"/>
      <c r="AE331" s="36"/>
      <c r="AR331" s="201" t="s">
        <v>220</v>
      </c>
      <c r="AT331" s="201" t="s">
        <v>288</v>
      </c>
      <c r="AU331" s="201" t="s">
        <v>86</v>
      </c>
      <c r="AY331" s="19" t="s">
        <v>143</v>
      </c>
      <c r="BE331" s="202">
        <f>IF(N331="základní",J331,0)</f>
        <v>0</v>
      </c>
      <c r="BF331" s="202">
        <f>IF(N331="snížená",J331,0)</f>
        <v>0</v>
      </c>
      <c r="BG331" s="202">
        <f>IF(N331="zákl. přenesená",J331,0)</f>
        <v>0</v>
      </c>
      <c r="BH331" s="202">
        <f>IF(N331="sníž. přenesená",J331,0)</f>
        <v>0</v>
      </c>
      <c r="BI331" s="202">
        <f>IF(N331="nulová",J331,0)</f>
        <v>0</v>
      </c>
      <c r="BJ331" s="19" t="s">
        <v>84</v>
      </c>
      <c r="BK331" s="202">
        <f>ROUND(I331*H331,2)</f>
        <v>0</v>
      </c>
      <c r="BL331" s="19" t="s">
        <v>149</v>
      </c>
      <c r="BM331" s="201" t="s">
        <v>892</v>
      </c>
    </row>
    <row r="332" spans="1:65" s="2" customFormat="1">
      <c r="A332" s="36"/>
      <c r="B332" s="37"/>
      <c r="C332" s="38"/>
      <c r="D332" s="203" t="s">
        <v>151</v>
      </c>
      <c r="E332" s="38"/>
      <c r="F332" s="204" t="s">
        <v>881</v>
      </c>
      <c r="G332" s="38"/>
      <c r="H332" s="38"/>
      <c r="I332" s="111"/>
      <c r="J332" s="38"/>
      <c r="K332" s="38"/>
      <c r="L332" s="41"/>
      <c r="M332" s="205"/>
      <c r="N332" s="206"/>
      <c r="O332" s="66"/>
      <c r="P332" s="66"/>
      <c r="Q332" s="66"/>
      <c r="R332" s="66"/>
      <c r="S332" s="66"/>
      <c r="T332" s="67"/>
      <c r="U332" s="36"/>
      <c r="V332" s="36"/>
      <c r="W332" s="36"/>
      <c r="X332" s="36"/>
      <c r="Y332" s="36"/>
      <c r="Z332" s="36"/>
      <c r="AA332" s="36"/>
      <c r="AB332" s="36"/>
      <c r="AC332" s="36"/>
      <c r="AD332" s="36"/>
      <c r="AE332" s="36"/>
      <c r="AT332" s="19" t="s">
        <v>151</v>
      </c>
      <c r="AU332" s="19" t="s">
        <v>86</v>
      </c>
    </row>
    <row r="333" spans="1:65" s="13" customFormat="1">
      <c r="B333" s="208"/>
      <c r="C333" s="209"/>
      <c r="D333" s="203" t="s">
        <v>162</v>
      </c>
      <c r="E333" s="210" t="s">
        <v>19</v>
      </c>
      <c r="F333" s="211" t="s">
        <v>889</v>
      </c>
      <c r="G333" s="209"/>
      <c r="H333" s="212">
        <v>7</v>
      </c>
      <c r="I333" s="213"/>
      <c r="J333" s="209"/>
      <c r="K333" s="209"/>
      <c r="L333" s="214"/>
      <c r="M333" s="215"/>
      <c r="N333" s="216"/>
      <c r="O333" s="216"/>
      <c r="P333" s="216"/>
      <c r="Q333" s="216"/>
      <c r="R333" s="216"/>
      <c r="S333" s="216"/>
      <c r="T333" s="217"/>
      <c r="AT333" s="218" t="s">
        <v>162</v>
      </c>
      <c r="AU333" s="218" t="s">
        <v>86</v>
      </c>
      <c r="AV333" s="13" t="s">
        <v>86</v>
      </c>
      <c r="AW333" s="13" t="s">
        <v>37</v>
      </c>
      <c r="AX333" s="13" t="s">
        <v>84</v>
      </c>
      <c r="AY333" s="218" t="s">
        <v>143</v>
      </c>
    </row>
    <row r="334" spans="1:65" s="2" customFormat="1" ht="16.5" customHeight="1">
      <c r="A334" s="36"/>
      <c r="B334" s="37"/>
      <c r="C334" s="251" t="s">
        <v>532</v>
      </c>
      <c r="D334" s="251" t="s">
        <v>288</v>
      </c>
      <c r="E334" s="252" t="s">
        <v>893</v>
      </c>
      <c r="F334" s="253" t="s">
        <v>894</v>
      </c>
      <c r="G334" s="254" t="s">
        <v>355</v>
      </c>
      <c r="H334" s="255">
        <v>1</v>
      </c>
      <c r="I334" s="256"/>
      <c r="J334" s="257">
        <f>ROUND(I334*H334,2)</f>
        <v>0</v>
      </c>
      <c r="K334" s="253" t="s">
        <v>19</v>
      </c>
      <c r="L334" s="258"/>
      <c r="M334" s="259" t="s">
        <v>19</v>
      </c>
      <c r="N334" s="260" t="s">
        <v>47</v>
      </c>
      <c r="O334" s="66"/>
      <c r="P334" s="199">
        <f>O334*H334</f>
        <v>0</v>
      </c>
      <c r="Q334" s="199">
        <v>0</v>
      </c>
      <c r="R334" s="199">
        <f>Q334*H334</f>
        <v>0</v>
      </c>
      <c r="S334" s="199">
        <v>0</v>
      </c>
      <c r="T334" s="200">
        <f>S334*H334</f>
        <v>0</v>
      </c>
      <c r="U334" s="36"/>
      <c r="V334" s="36"/>
      <c r="W334" s="36"/>
      <c r="X334" s="36"/>
      <c r="Y334" s="36"/>
      <c r="Z334" s="36"/>
      <c r="AA334" s="36"/>
      <c r="AB334" s="36"/>
      <c r="AC334" s="36"/>
      <c r="AD334" s="36"/>
      <c r="AE334" s="36"/>
      <c r="AR334" s="201" t="s">
        <v>220</v>
      </c>
      <c r="AT334" s="201" t="s">
        <v>288</v>
      </c>
      <c r="AU334" s="201" t="s">
        <v>86</v>
      </c>
      <c r="AY334" s="19" t="s">
        <v>143</v>
      </c>
      <c r="BE334" s="202">
        <f>IF(N334="základní",J334,0)</f>
        <v>0</v>
      </c>
      <c r="BF334" s="202">
        <f>IF(N334="snížená",J334,0)</f>
        <v>0</v>
      </c>
      <c r="BG334" s="202">
        <f>IF(N334="zákl. přenesená",J334,0)</f>
        <v>0</v>
      </c>
      <c r="BH334" s="202">
        <f>IF(N334="sníž. přenesená",J334,0)</f>
        <v>0</v>
      </c>
      <c r="BI334" s="202">
        <f>IF(N334="nulová",J334,0)</f>
        <v>0</v>
      </c>
      <c r="BJ334" s="19" t="s">
        <v>84</v>
      </c>
      <c r="BK334" s="202">
        <f>ROUND(I334*H334,2)</f>
        <v>0</v>
      </c>
      <c r="BL334" s="19" t="s">
        <v>149</v>
      </c>
      <c r="BM334" s="201" t="s">
        <v>895</v>
      </c>
    </row>
    <row r="335" spans="1:65" s="2" customFormat="1">
      <c r="A335" s="36"/>
      <c r="B335" s="37"/>
      <c r="C335" s="38"/>
      <c r="D335" s="203" t="s">
        <v>151</v>
      </c>
      <c r="E335" s="38"/>
      <c r="F335" s="204" t="s">
        <v>894</v>
      </c>
      <c r="G335" s="38"/>
      <c r="H335" s="38"/>
      <c r="I335" s="111"/>
      <c r="J335" s="38"/>
      <c r="K335" s="38"/>
      <c r="L335" s="41"/>
      <c r="M335" s="205"/>
      <c r="N335" s="206"/>
      <c r="O335" s="66"/>
      <c r="P335" s="66"/>
      <c r="Q335" s="66"/>
      <c r="R335" s="66"/>
      <c r="S335" s="66"/>
      <c r="T335" s="67"/>
      <c r="U335" s="36"/>
      <c r="V335" s="36"/>
      <c r="W335" s="36"/>
      <c r="X335" s="36"/>
      <c r="Y335" s="36"/>
      <c r="Z335" s="36"/>
      <c r="AA335" s="36"/>
      <c r="AB335" s="36"/>
      <c r="AC335" s="36"/>
      <c r="AD335" s="36"/>
      <c r="AE335" s="36"/>
      <c r="AT335" s="19" t="s">
        <v>151</v>
      </c>
      <c r="AU335" s="19" t="s">
        <v>86</v>
      </c>
    </row>
    <row r="336" spans="1:65" s="13" customFormat="1">
      <c r="B336" s="208"/>
      <c r="C336" s="209"/>
      <c r="D336" s="203" t="s">
        <v>162</v>
      </c>
      <c r="E336" s="210" t="s">
        <v>19</v>
      </c>
      <c r="F336" s="211" t="s">
        <v>890</v>
      </c>
      <c r="G336" s="209"/>
      <c r="H336" s="212">
        <v>1</v>
      </c>
      <c r="I336" s="213"/>
      <c r="J336" s="209"/>
      <c r="K336" s="209"/>
      <c r="L336" s="214"/>
      <c r="M336" s="215"/>
      <c r="N336" s="216"/>
      <c r="O336" s="216"/>
      <c r="P336" s="216"/>
      <c r="Q336" s="216"/>
      <c r="R336" s="216"/>
      <c r="S336" s="216"/>
      <c r="T336" s="217"/>
      <c r="AT336" s="218" t="s">
        <v>162</v>
      </c>
      <c r="AU336" s="218" t="s">
        <v>86</v>
      </c>
      <c r="AV336" s="13" t="s">
        <v>86</v>
      </c>
      <c r="AW336" s="13" t="s">
        <v>37</v>
      </c>
      <c r="AX336" s="13" t="s">
        <v>84</v>
      </c>
      <c r="AY336" s="218" t="s">
        <v>143</v>
      </c>
    </row>
    <row r="337" spans="1:65" s="2" customFormat="1" ht="16.5" customHeight="1">
      <c r="A337" s="36"/>
      <c r="B337" s="37"/>
      <c r="C337" s="251" t="s">
        <v>537</v>
      </c>
      <c r="D337" s="251" t="s">
        <v>288</v>
      </c>
      <c r="E337" s="252" t="s">
        <v>896</v>
      </c>
      <c r="F337" s="253" t="s">
        <v>897</v>
      </c>
      <c r="G337" s="254" t="s">
        <v>355</v>
      </c>
      <c r="H337" s="255">
        <v>4</v>
      </c>
      <c r="I337" s="256"/>
      <c r="J337" s="257">
        <f>ROUND(I337*H337,2)</f>
        <v>0</v>
      </c>
      <c r="K337" s="253" t="s">
        <v>157</v>
      </c>
      <c r="L337" s="258"/>
      <c r="M337" s="259" t="s">
        <v>19</v>
      </c>
      <c r="N337" s="260" t="s">
        <v>47</v>
      </c>
      <c r="O337" s="66"/>
      <c r="P337" s="199">
        <f>O337*H337</f>
        <v>0</v>
      </c>
      <c r="Q337" s="199">
        <v>7.2000000000000005E-4</v>
      </c>
      <c r="R337" s="199">
        <f>Q337*H337</f>
        <v>2.8800000000000002E-3</v>
      </c>
      <c r="S337" s="199">
        <v>0</v>
      </c>
      <c r="T337" s="200">
        <f>S337*H337</f>
        <v>0</v>
      </c>
      <c r="U337" s="36"/>
      <c r="V337" s="36"/>
      <c r="W337" s="36"/>
      <c r="X337" s="36"/>
      <c r="Y337" s="36"/>
      <c r="Z337" s="36"/>
      <c r="AA337" s="36"/>
      <c r="AB337" s="36"/>
      <c r="AC337" s="36"/>
      <c r="AD337" s="36"/>
      <c r="AE337" s="36"/>
      <c r="AR337" s="201" t="s">
        <v>220</v>
      </c>
      <c r="AT337" s="201" t="s">
        <v>288</v>
      </c>
      <c r="AU337" s="201" t="s">
        <v>86</v>
      </c>
      <c r="AY337" s="19" t="s">
        <v>143</v>
      </c>
      <c r="BE337" s="202">
        <f>IF(N337="základní",J337,0)</f>
        <v>0</v>
      </c>
      <c r="BF337" s="202">
        <f>IF(N337="snížená",J337,0)</f>
        <v>0</v>
      </c>
      <c r="BG337" s="202">
        <f>IF(N337="zákl. přenesená",J337,0)</f>
        <v>0</v>
      </c>
      <c r="BH337" s="202">
        <f>IF(N337="sníž. přenesená",J337,0)</f>
        <v>0</v>
      </c>
      <c r="BI337" s="202">
        <f>IF(N337="nulová",J337,0)</f>
        <v>0</v>
      </c>
      <c r="BJ337" s="19" t="s">
        <v>84</v>
      </c>
      <c r="BK337" s="202">
        <f>ROUND(I337*H337,2)</f>
        <v>0</v>
      </c>
      <c r="BL337" s="19" t="s">
        <v>149</v>
      </c>
      <c r="BM337" s="201" t="s">
        <v>898</v>
      </c>
    </row>
    <row r="338" spans="1:65" s="2" customFormat="1">
      <c r="A338" s="36"/>
      <c r="B338" s="37"/>
      <c r="C338" s="38"/>
      <c r="D338" s="203" t="s">
        <v>151</v>
      </c>
      <c r="E338" s="38"/>
      <c r="F338" s="204" t="s">
        <v>897</v>
      </c>
      <c r="G338" s="38"/>
      <c r="H338" s="38"/>
      <c r="I338" s="111"/>
      <c r="J338" s="38"/>
      <c r="K338" s="38"/>
      <c r="L338" s="41"/>
      <c r="M338" s="205"/>
      <c r="N338" s="206"/>
      <c r="O338" s="66"/>
      <c r="P338" s="66"/>
      <c r="Q338" s="66"/>
      <c r="R338" s="66"/>
      <c r="S338" s="66"/>
      <c r="T338" s="67"/>
      <c r="U338" s="36"/>
      <c r="V338" s="36"/>
      <c r="W338" s="36"/>
      <c r="X338" s="36"/>
      <c r="Y338" s="36"/>
      <c r="Z338" s="36"/>
      <c r="AA338" s="36"/>
      <c r="AB338" s="36"/>
      <c r="AC338" s="36"/>
      <c r="AD338" s="36"/>
      <c r="AE338" s="36"/>
      <c r="AT338" s="19" t="s">
        <v>151</v>
      </c>
      <c r="AU338" s="19" t="s">
        <v>86</v>
      </c>
    </row>
    <row r="339" spans="1:65" s="13" customFormat="1">
      <c r="B339" s="208"/>
      <c r="C339" s="209"/>
      <c r="D339" s="203" t="s">
        <v>162</v>
      </c>
      <c r="E339" s="210" t="s">
        <v>19</v>
      </c>
      <c r="F339" s="211" t="s">
        <v>891</v>
      </c>
      <c r="G339" s="209"/>
      <c r="H339" s="212">
        <v>4</v>
      </c>
      <c r="I339" s="213"/>
      <c r="J339" s="209"/>
      <c r="K339" s="209"/>
      <c r="L339" s="214"/>
      <c r="M339" s="215"/>
      <c r="N339" s="216"/>
      <c r="O339" s="216"/>
      <c r="P339" s="216"/>
      <c r="Q339" s="216"/>
      <c r="R339" s="216"/>
      <c r="S339" s="216"/>
      <c r="T339" s="217"/>
      <c r="AT339" s="218" t="s">
        <v>162</v>
      </c>
      <c r="AU339" s="218" t="s">
        <v>86</v>
      </c>
      <c r="AV339" s="13" t="s">
        <v>86</v>
      </c>
      <c r="AW339" s="13" t="s">
        <v>37</v>
      </c>
      <c r="AX339" s="13" t="s">
        <v>84</v>
      </c>
      <c r="AY339" s="218" t="s">
        <v>143</v>
      </c>
    </row>
    <row r="340" spans="1:65" s="2" customFormat="1" ht="16.5" customHeight="1">
      <c r="A340" s="36"/>
      <c r="B340" s="37"/>
      <c r="C340" s="251" t="s">
        <v>543</v>
      </c>
      <c r="D340" s="251" t="s">
        <v>288</v>
      </c>
      <c r="E340" s="252" t="s">
        <v>899</v>
      </c>
      <c r="F340" s="253" t="s">
        <v>900</v>
      </c>
      <c r="G340" s="254" t="s">
        <v>355</v>
      </c>
      <c r="H340" s="255">
        <v>4</v>
      </c>
      <c r="I340" s="256"/>
      <c r="J340" s="257">
        <f>ROUND(I340*H340,2)</f>
        <v>0</v>
      </c>
      <c r="K340" s="253" t="s">
        <v>157</v>
      </c>
      <c r="L340" s="258"/>
      <c r="M340" s="259" t="s">
        <v>19</v>
      </c>
      <c r="N340" s="260" t="s">
        <v>47</v>
      </c>
      <c r="O340" s="66"/>
      <c r="P340" s="199">
        <f>O340*H340</f>
        <v>0</v>
      </c>
      <c r="Q340" s="199">
        <v>4.0000000000000001E-3</v>
      </c>
      <c r="R340" s="199">
        <f>Q340*H340</f>
        <v>1.6E-2</v>
      </c>
      <c r="S340" s="199">
        <v>0</v>
      </c>
      <c r="T340" s="200">
        <f>S340*H340</f>
        <v>0</v>
      </c>
      <c r="U340" s="36"/>
      <c r="V340" s="36"/>
      <c r="W340" s="36"/>
      <c r="X340" s="36"/>
      <c r="Y340" s="36"/>
      <c r="Z340" s="36"/>
      <c r="AA340" s="36"/>
      <c r="AB340" s="36"/>
      <c r="AC340" s="36"/>
      <c r="AD340" s="36"/>
      <c r="AE340" s="36"/>
      <c r="AR340" s="201" t="s">
        <v>220</v>
      </c>
      <c r="AT340" s="201" t="s">
        <v>288</v>
      </c>
      <c r="AU340" s="201" t="s">
        <v>86</v>
      </c>
      <c r="AY340" s="19" t="s">
        <v>143</v>
      </c>
      <c r="BE340" s="202">
        <f>IF(N340="základní",J340,0)</f>
        <v>0</v>
      </c>
      <c r="BF340" s="202">
        <f>IF(N340="snížená",J340,0)</f>
        <v>0</v>
      </c>
      <c r="BG340" s="202">
        <f>IF(N340="zákl. přenesená",J340,0)</f>
        <v>0</v>
      </c>
      <c r="BH340" s="202">
        <f>IF(N340="sníž. přenesená",J340,0)</f>
        <v>0</v>
      </c>
      <c r="BI340" s="202">
        <f>IF(N340="nulová",J340,0)</f>
        <v>0</v>
      </c>
      <c r="BJ340" s="19" t="s">
        <v>84</v>
      </c>
      <c r="BK340" s="202">
        <f>ROUND(I340*H340,2)</f>
        <v>0</v>
      </c>
      <c r="BL340" s="19" t="s">
        <v>149</v>
      </c>
      <c r="BM340" s="201" t="s">
        <v>901</v>
      </c>
    </row>
    <row r="341" spans="1:65" s="2" customFormat="1">
      <c r="A341" s="36"/>
      <c r="B341" s="37"/>
      <c r="C341" s="38"/>
      <c r="D341" s="203" t="s">
        <v>151</v>
      </c>
      <c r="E341" s="38"/>
      <c r="F341" s="204" t="s">
        <v>900</v>
      </c>
      <c r="G341" s="38"/>
      <c r="H341" s="38"/>
      <c r="I341" s="111"/>
      <c r="J341" s="38"/>
      <c r="K341" s="38"/>
      <c r="L341" s="41"/>
      <c r="M341" s="205"/>
      <c r="N341" s="206"/>
      <c r="O341" s="66"/>
      <c r="P341" s="66"/>
      <c r="Q341" s="66"/>
      <c r="R341" s="66"/>
      <c r="S341" s="66"/>
      <c r="T341" s="67"/>
      <c r="U341" s="36"/>
      <c r="V341" s="36"/>
      <c r="W341" s="36"/>
      <c r="X341" s="36"/>
      <c r="Y341" s="36"/>
      <c r="Z341" s="36"/>
      <c r="AA341" s="36"/>
      <c r="AB341" s="36"/>
      <c r="AC341" s="36"/>
      <c r="AD341" s="36"/>
      <c r="AE341" s="36"/>
      <c r="AT341" s="19" t="s">
        <v>151</v>
      </c>
      <c r="AU341" s="19" t="s">
        <v>86</v>
      </c>
    </row>
    <row r="342" spans="1:65" s="13" customFormat="1">
      <c r="B342" s="208"/>
      <c r="C342" s="209"/>
      <c r="D342" s="203" t="s">
        <v>162</v>
      </c>
      <c r="E342" s="210" t="s">
        <v>19</v>
      </c>
      <c r="F342" s="211" t="s">
        <v>902</v>
      </c>
      <c r="G342" s="209"/>
      <c r="H342" s="212">
        <v>4</v>
      </c>
      <c r="I342" s="213"/>
      <c r="J342" s="209"/>
      <c r="K342" s="209"/>
      <c r="L342" s="214"/>
      <c r="M342" s="215"/>
      <c r="N342" s="216"/>
      <c r="O342" s="216"/>
      <c r="P342" s="216"/>
      <c r="Q342" s="216"/>
      <c r="R342" s="216"/>
      <c r="S342" s="216"/>
      <c r="T342" s="217"/>
      <c r="AT342" s="218" t="s">
        <v>162</v>
      </c>
      <c r="AU342" s="218" t="s">
        <v>86</v>
      </c>
      <c r="AV342" s="13" t="s">
        <v>86</v>
      </c>
      <c r="AW342" s="13" t="s">
        <v>37</v>
      </c>
      <c r="AX342" s="13" t="s">
        <v>84</v>
      </c>
      <c r="AY342" s="218" t="s">
        <v>143</v>
      </c>
    </row>
    <row r="343" spans="1:65" s="2" customFormat="1" ht="16.5" customHeight="1">
      <c r="A343" s="36"/>
      <c r="B343" s="37"/>
      <c r="C343" s="190" t="s">
        <v>547</v>
      </c>
      <c r="D343" s="190" t="s">
        <v>145</v>
      </c>
      <c r="E343" s="191" t="s">
        <v>903</v>
      </c>
      <c r="F343" s="192" t="s">
        <v>904</v>
      </c>
      <c r="G343" s="193" t="s">
        <v>355</v>
      </c>
      <c r="H343" s="194">
        <v>4</v>
      </c>
      <c r="I343" s="195"/>
      <c r="J343" s="196">
        <f>ROUND(I343*H343,2)</f>
        <v>0</v>
      </c>
      <c r="K343" s="192" t="s">
        <v>157</v>
      </c>
      <c r="L343" s="41"/>
      <c r="M343" s="197" t="s">
        <v>19</v>
      </c>
      <c r="N343" s="198" t="s">
        <v>47</v>
      </c>
      <c r="O343" s="66"/>
      <c r="P343" s="199">
        <f>O343*H343</f>
        <v>0</v>
      </c>
      <c r="Q343" s="199">
        <v>7.2000000000000005E-4</v>
      </c>
      <c r="R343" s="199">
        <f>Q343*H343</f>
        <v>2.8800000000000002E-3</v>
      </c>
      <c r="S343" s="199">
        <v>0</v>
      </c>
      <c r="T343" s="200">
        <f>S343*H343</f>
        <v>0</v>
      </c>
      <c r="U343" s="36"/>
      <c r="V343" s="36"/>
      <c r="W343" s="36"/>
      <c r="X343" s="36"/>
      <c r="Y343" s="36"/>
      <c r="Z343" s="36"/>
      <c r="AA343" s="36"/>
      <c r="AB343" s="36"/>
      <c r="AC343" s="36"/>
      <c r="AD343" s="36"/>
      <c r="AE343" s="36"/>
      <c r="AR343" s="201" t="s">
        <v>149</v>
      </c>
      <c r="AT343" s="201" t="s">
        <v>145</v>
      </c>
      <c r="AU343" s="201" t="s">
        <v>86</v>
      </c>
      <c r="AY343" s="19" t="s">
        <v>143</v>
      </c>
      <c r="BE343" s="202">
        <f>IF(N343="základní",J343,0)</f>
        <v>0</v>
      </c>
      <c r="BF343" s="202">
        <f>IF(N343="snížená",J343,0)</f>
        <v>0</v>
      </c>
      <c r="BG343" s="202">
        <f>IF(N343="zákl. přenesená",J343,0)</f>
        <v>0</v>
      </c>
      <c r="BH343" s="202">
        <f>IF(N343="sníž. přenesená",J343,0)</f>
        <v>0</v>
      </c>
      <c r="BI343" s="202">
        <f>IF(N343="nulová",J343,0)</f>
        <v>0</v>
      </c>
      <c r="BJ343" s="19" t="s">
        <v>84</v>
      </c>
      <c r="BK343" s="202">
        <f>ROUND(I343*H343,2)</f>
        <v>0</v>
      </c>
      <c r="BL343" s="19" t="s">
        <v>149</v>
      </c>
      <c r="BM343" s="201" t="s">
        <v>905</v>
      </c>
    </row>
    <row r="344" spans="1:65" s="2" customFormat="1" ht="19.5">
      <c r="A344" s="36"/>
      <c r="B344" s="37"/>
      <c r="C344" s="38"/>
      <c r="D344" s="203" t="s">
        <v>151</v>
      </c>
      <c r="E344" s="38"/>
      <c r="F344" s="204" t="s">
        <v>906</v>
      </c>
      <c r="G344" s="38"/>
      <c r="H344" s="38"/>
      <c r="I344" s="111"/>
      <c r="J344" s="38"/>
      <c r="K344" s="38"/>
      <c r="L344" s="41"/>
      <c r="M344" s="205"/>
      <c r="N344" s="206"/>
      <c r="O344" s="66"/>
      <c r="P344" s="66"/>
      <c r="Q344" s="66"/>
      <c r="R344" s="66"/>
      <c r="S344" s="66"/>
      <c r="T344" s="67"/>
      <c r="U344" s="36"/>
      <c r="V344" s="36"/>
      <c r="W344" s="36"/>
      <c r="X344" s="36"/>
      <c r="Y344" s="36"/>
      <c r="Z344" s="36"/>
      <c r="AA344" s="36"/>
      <c r="AB344" s="36"/>
      <c r="AC344" s="36"/>
      <c r="AD344" s="36"/>
      <c r="AE344" s="36"/>
      <c r="AT344" s="19" t="s">
        <v>151</v>
      </c>
      <c r="AU344" s="19" t="s">
        <v>86</v>
      </c>
    </row>
    <row r="345" spans="1:65" s="2" customFormat="1" ht="195">
      <c r="A345" s="36"/>
      <c r="B345" s="37"/>
      <c r="C345" s="38"/>
      <c r="D345" s="203" t="s">
        <v>160</v>
      </c>
      <c r="E345" s="38"/>
      <c r="F345" s="207" t="s">
        <v>907</v>
      </c>
      <c r="G345" s="38"/>
      <c r="H345" s="38"/>
      <c r="I345" s="111"/>
      <c r="J345" s="38"/>
      <c r="K345" s="38"/>
      <c r="L345" s="41"/>
      <c r="M345" s="205"/>
      <c r="N345" s="206"/>
      <c r="O345" s="66"/>
      <c r="P345" s="66"/>
      <c r="Q345" s="66"/>
      <c r="R345" s="66"/>
      <c r="S345" s="66"/>
      <c r="T345" s="67"/>
      <c r="U345" s="36"/>
      <c r="V345" s="36"/>
      <c r="W345" s="36"/>
      <c r="X345" s="36"/>
      <c r="Y345" s="36"/>
      <c r="Z345" s="36"/>
      <c r="AA345" s="36"/>
      <c r="AB345" s="36"/>
      <c r="AC345" s="36"/>
      <c r="AD345" s="36"/>
      <c r="AE345" s="36"/>
      <c r="AT345" s="19" t="s">
        <v>160</v>
      </c>
      <c r="AU345" s="19" t="s">
        <v>86</v>
      </c>
    </row>
    <row r="346" spans="1:65" s="13" customFormat="1">
      <c r="B346" s="208"/>
      <c r="C346" s="209"/>
      <c r="D346" s="203" t="s">
        <v>162</v>
      </c>
      <c r="E346" s="210" t="s">
        <v>19</v>
      </c>
      <c r="F346" s="211" t="s">
        <v>908</v>
      </c>
      <c r="G346" s="209"/>
      <c r="H346" s="212">
        <v>4</v>
      </c>
      <c r="I346" s="213"/>
      <c r="J346" s="209"/>
      <c r="K346" s="209"/>
      <c r="L346" s="214"/>
      <c r="M346" s="215"/>
      <c r="N346" s="216"/>
      <c r="O346" s="216"/>
      <c r="P346" s="216"/>
      <c r="Q346" s="216"/>
      <c r="R346" s="216"/>
      <c r="S346" s="216"/>
      <c r="T346" s="217"/>
      <c r="AT346" s="218" t="s">
        <v>162</v>
      </c>
      <c r="AU346" s="218" t="s">
        <v>86</v>
      </c>
      <c r="AV346" s="13" t="s">
        <v>86</v>
      </c>
      <c r="AW346" s="13" t="s">
        <v>37</v>
      </c>
      <c r="AX346" s="13" t="s">
        <v>84</v>
      </c>
      <c r="AY346" s="218" t="s">
        <v>143</v>
      </c>
    </row>
    <row r="347" spans="1:65" s="2" customFormat="1" ht="16.5" customHeight="1">
      <c r="A347" s="36"/>
      <c r="B347" s="37"/>
      <c r="C347" s="251" t="s">
        <v>551</v>
      </c>
      <c r="D347" s="251" t="s">
        <v>288</v>
      </c>
      <c r="E347" s="252" t="s">
        <v>909</v>
      </c>
      <c r="F347" s="253" t="s">
        <v>910</v>
      </c>
      <c r="G347" s="254" t="s">
        <v>355</v>
      </c>
      <c r="H347" s="255">
        <v>4</v>
      </c>
      <c r="I347" s="256"/>
      <c r="J347" s="257">
        <f>ROUND(I347*H347,2)</f>
        <v>0</v>
      </c>
      <c r="K347" s="253" t="s">
        <v>19</v>
      </c>
      <c r="L347" s="258"/>
      <c r="M347" s="259" t="s">
        <v>19</v>
      </c>
      <c r="N347" s="260" t="s">
        <v>47</v>
      </c>
      <c r="O347" s="66"/>
      <c r="P347" s="199">
        <f>O347*H347</f>
        <v>0</v>
      </c>
      <c r="Q347" s="199">
        <v>3.8E-3</v>
      </c>
      <c r="R347" s="199">
        <f>Q347*H347</f>
        <v>1.52E-2</v>
      </c>
      <c r="S347" s="199">
        <v>0</v>
      </c>
      <c r="T347" s="200">
        <f>S347*H347</f>
        <v>0</v>
      </c>
      <c r="U347" s="36"/>
      <c r="V347" s="36"/>
      <c r="W347" s="36"/>
      <c r="X347" s="36"/>
      <c r="Y347" s="36"/>
      <c r="Z347" s="36"/>
      <c r="AA347" s="36"/>
      <c r="AB347" s="36"/>
      <c r="AC347" s="36"/>
      <c r="AD347" s="36"/>
      <c r="AE347" s="36"/>
      <c r="AR347" s="201" t="s">
        <v>220</v>
      </c>
      <c r="AT347" s="201" t="s">
        <v>288</v>
      </c>
      <c r="AU347" s="201" t="s">
        <v>86</v>
      </c>
      <c r="AY347" s="19" t="s">
        <v>143</v>
      </c>
      <c r="BE347" s="202">
        <f>IF(N347="základní",J347,0)</f>
        <v>0</v>
      </c>
      <c r="BF347" s="202">
        <f>IF(N347="snížená",J347,0)</f>
        <v>0</v>
      </c>
      <c r="BG347" s="202">
        <f>IF(N347="zákl. přenesená",J347,0)</f>
        <v>0</v>
      </c>
      <c r="BH347" s="202">
        <f>IF(N347="sníž. přenesená",J347,0)</f>
        <v>0</v>
      </c>
      <c r="BI347" s="202">
        <f>IF(N347="nulová",J347,0)</f>
        <v>0</v>
      </c>
      <c r="BJ347" s="19" t="s">
        <v>84</v>
      </c>
      <c r="BK347" s="202">
        <f>ROUND(I347*H347,2)</f>
        <v>0</v>
      </c>
      <c r="BL347" s="19" t="s">
        <v>149</v>
      </c>
      <c r="BM347" s="201" t="s">
        <v>911</v>
      </c>
    </row>
    <row r="348" spans="1:65" s="2" customFormat="1">
      <c r="A348" s="36"/>
      <c r="B348" s="37"/>
      <c r="C348" s="38"/>
      <c r="D348" s="203" t="s">
        <v>151</v>
      </c>
      <c r="E348" s="38"/>
      <c r="F348" s="204" t="s">
        <v>910</v>
      </c>
      <c r="G348" s="38"/>
      <c r="H348" s="38"/>
      <c r="I348" s="111"/>
      <c r="J348" s="38"/>
      <c r="K348" s="38"/>
      <c r="L348" s="41"/>
      <c r="M348" s="205"/>
      <c r="N348" s="206"/>
      <c r="O348" s="66"/>
      <c r="P348" s="66"/>
      <c r="Q348" s="66"/>
      <c r="R348" s="66"/>
      <c r="S348" s="66"/>
      <c r="T348" s="67"/>
      <c r="U348" s="36"/>
      <c r="V348" s="36"/>
      <c r="W348" s="36"/>
      <c r="X348" s="36"/>
      <c r="Y348" s="36"/>
      <c r="Z348" s="36"/>
      <c r="AA348" s="36"/>
      <c r="AB348" s="36"/>
      <c r="AC348" s="36"/>
      <c r="AD348" s="36"/>
      <c r="AE348" s="36"/>
      <c r="AT348" s="19" t="s">
        <v>151</v>
      </c>
      <c r="AU348" s="19" t="s">
        <v>86</v>
      </c>
    </row>
    <row r="349" spans="1:65" s="2" customFormat="1" ht="19.5">
      <c r="A349" s="36"/>
      <c r="B349" s="37"/>
      <c r="C349" s="38"/>
      <c r="D349" s="203" t="s">
        <v>153</v>
      </c>
      <c r="E349" s="38"/>
      <c r="F349" s="207" t="s">
        <v>912</v>
      </c>
      <c r="G349" s="38"/>
      <c r="H349" s="38"/>
      <c r="I349" s="111"/>
      <c r="J349" s="38"/>
      <c r="K349" s="38"/>
      <c r="L349" s="41"/>
      <c r="M349" s="205"/>
      <c r="N349" s="206"/>
      <c r="O349" s="66"/>
      <c r="P349" s="66"/>
      <c r="Q349" s="66"/>
      <c r="R349" s="66"/>
      <c r="S349" s="66"/>
      <c r="T349" s="67"/>
      <c r="U349" s="36"/>
      <c r="V349" s="36"/>
      <c r="W349" s="36"/>
      <c r="X349" s="36"/>
      <c r="Y349" s="36"/>
      <c r="Z349" s="36"/>
      <c r="AA349" s="36"/>
      <c r="AB349" s="36"/>
      <c r="AC349" s="36"/>
      <c r="AD349" s="36"/>
      <c r="AE349" s="36"/>
      <c r="AT349" s="19" t="s">
        <v>153</v>
      </c>
      <c r="AU349" s="19" t="s">
        <v>86</v>
      </c>
    </row>
    <row r="350" spans="1:65" s="2" customFormat="1" ht="16.5" customHeight="1">
      <c r="A350" s="36"/>
      <c r="B350" s="37"/>
      <c r="C350" s="251" t="s">
        <v>555</v>
      </c>
      <c r="D350" s="251" t="s">
        <v>288</v>
      </c>
      <c r="E350" s="252" t="s">
        <v>913</v>
      </c>
      <c r="F350" s="253" t="s">
        <v>914</v>
      </c>
      <c r="G350" s="254" t="s">
        <v>355</v>
      </c>
      <c r="H350" s="255">
        <v>4</v>
      </c>
      <c r="I350" s="256"/>
      <c r="J350" s="257">
        <f>ROUND(I350*H350,2)</f>
        <v>0</v>
      </c>
      <c r="K350" s="253" t="s">
        <v>19</v>
      </c>
      <c r="L350" s="258"/>
      <c r="M350" s="259" t="s">
        <v>19</v>
      </c>
      <c r="N350" s="260" t="s">
        <v>47</v>
      </c>
      <c r="O350" s="66"/>
      <c r="P350" s="199">
        <f>O350*H350</f>
        <v>0</v>
      </c>
      <c r="Q350" s="199">
        <v>3.5000000000000001E-3</v>
      </c>
      <c r="R350" s="199">
        <f>Q350*H350</f>
        <v>1.4E-2</v>
      </c>
      <c r="S350" s="199">
        <v>0</v>
      </c>
      <c r="T350" s="200">
        <f>S350*H350</f>
        <v>0</v>
      </c>
      <c r="U350" s="36"/>
      <c r="V350" s="36"/>
      <c r="W350" s="36"/>
      <c r="X350" s="36"/>
      <c r="Y350" s="36"/>
      <c r="Z350" s="36"/>
      <c r="AA350" s="36"/>
      <c r="AB350" s="36"/>
      <c r="AC350" s="36"/>
      <c r="AD350" s="36"/>
      <c r="AE350" s="36"/>
      <c r="AR350" s="201" t="s">
        <v>220</v>
      </c>
      <c r="AT350" s="201" t="s">
        <v>288</v>
      </c>
      <c r="AU350" s="201" t="s">
        <v>86</v>
      </c>
      <c r="AY350" s="19" t="s">
        <v>143</v>
      </c>
      <c r="BE350" s="202">
        <f>IF(N350="základní",J350,0)</f>
        <v>0</v>
      </c>
      <c r="BF350" s="202">
        <f>IF(N350="snížená",J350,0)</f>
        <v>0</v>
      </c>
      <c r="BG350" s="202">
        <f>IF(N350="zákl. přenesená",J350,0)</f>
        <v>0</v>
      </c>
      <c r="BH350" s="202">
        <f>IF(N350="sníž. přenesená",J350,0)</f>
        <v>0</v>
      </c>
      <c r="BI350" s="202">
        <f>IF(N350="nulová",J350,0)</f>
        <v>0</v>
      </c>
      <c r="BJ350" s="19" t="s">
        <v>84</v>
      </c>
      <c r="BK350" s="202">
        <f>ROUND(I350*H350,2)</f>
        <v>0</v>
      </c>
      <c r="BL350" s="19" t="s">
        <v>149</v>
      </c>
      <c r="BM350" s="201" t="s">
        <v>915</v>
      </c>
    </row>
    <row r="351" spans="1:65" s="2" customFormat="1">
      <c r="A351" s="36"/>
      <c r="B351" s="37"/>
      <c r="C351" s="38"/>
      <c r="D351" s="203" t="s">
        <v>151</v>
      </c>
      <c r="E351" s="38"/>
      <c r="F351" s="204" t="s">
        <v>914</v>
      </c>
      <c r="G351" s="38"/>
      <c r="H351" s="38"/>
      <c r="I351" s="111"/>
      <c r="J351" s="38"/>
      <c r="K351" s="38"/>
      <c r="L351" s="41"/>
      <c r="M351" s="205"/>
      <c r="N351" s="206"/>
      <c r="O351" s="66"/>
      <c r="P351" s="66"/>
      <c r="Q351" s="66"/>
      <c r="R351" s="66"/>
      <c r="S351" s="66"/>
      <c r="T351" s="67"/>
      <c r="U351" s="36"/>
      <c r="V351" s="36"/>
      <c r="W351" s="36"/>
      <c r="X351" s="36"/>
      <c r="Y351" s="36"/>
      <c r="Z351" s="36"/>
      <c r="AA351" s="36"/>
      <c r="AB351" s="36"/>
      <c r="AC351" s="36"/>
      <c r="AD351" s="36"/>
      <c r="AE351" s="36"/>
      <c r="AT351" s="19" t="s">
        <v>151</v>
      </c>
      <c r="AU351" s="19" t="s">
        <v>86</v>
      </c>
    </row>
    <row r="352" spans="1:65" s="2" customFormat="1" ht="16.5" customHeight="1">
      <c r="A352" s="36"/>
      <c r="B352" s="37"/>
      <c r="C352" s="190" t="s">
        <v>559</v>
      </c>
      <c r="D352" s="190" t="s">
        <v>145</v>
      </c>
      <c r="E352" s="191" t="s">
        <v>916</v>
      </c>
      <c r="F352" s="192" t="s">
        <v>917</v>
      </c>
      <c r="G352" s="193" t="s">
        <v>355</v>
      </c>
      <c r="H352" s="194">
        <v>3</v>
      </c>
      <c r="I352" s="195"/>
      <c r="J352" s="196">
        <f>ROUND(I352*H352,2)</f>
        <v>0</v>
      </c>
      <c r="K352" s="192" t="s">
        <v>157</v>
      </c>
      <c r="L352" s="41"/>
      <c r="M352" s="197" t="s">
        <v>19</v>
      </c>
      <c r="N352" s="198" t="s">
        <v>47</v>
      </c>
      <c r="O352" s="66"/>
      <c r="P352" s="199">
        <f>O352*H352</f>
        <v>0</v>
      </c>
      <c r="Q352" s="199">
        <v>1.65E-3</v>
      </c>
      <c r="R352" s="199">
        <f>Q352*H352</f>
        <v>4.9499999999999995E-3</v>
      </c>
      <c r="S352" s="199">
        <v>0</v>
      </c>
      <c r="T352" s="200">
        <f>S352*H352</f>
        <v>0</v>
      </c>
      <c r="U352" s="36"/>
      <c r="V352" s="36"/>
      <c r="W352" s="36"/>
      <c r="X352" s="36"/>
      <c r="Y352" s="36"/>
      <c r="Z352" s="36"/>
      <c r="AA352" s="36"/>
      <c r="AB352" s="36"/>
      <c r="AC352" s="36"/>
      <c r="AD352" s="36"/>
      <c r="AE352" s="36"/>
      <c r="AR352" s="201" t="s">
        <v>149</v>
      </c>
      <c r="AT352" s="201" t="s">
        <v>145</v>
      </c>
      <c r="AU352" s="201" t="s">
        <v>86</v>
      </c>
      <c r="AY352" s="19" t="s">
        <v>143</v>
      </c>
      <c r="BE352" s="202">
        <f>IF(N352="základní",J352,0)</f>
        <v>0</v>
      </c>
      <c r="BF352" s="202">
        <f>IF(N352="snížená",J352,0)</f>
        <v>0</v>
      </c>
      <c r="BG352" s="202">
        <f>IF(N352="zákl. přenesená",J352,0)</f>
        <v>0</v>
      </c>
      <c r="BH352" s="202">
        <f>IF(N352="sníž. přenesená",J352,0)</f>
        <v>0</v>
      </c>
      <c r="BI352" s="202">
        <f>IF(N352="nulová",J352,0)</f>
        <v>0</v>
      </c>
      <c r="BJ352" s="19" t="s">
        <v>84</v>
      </c>
      <c r="BK352" s="202">
        <f>ROUND(I352*H352,2)</f>
        <v>0</v>
      </c>
      <c r="BL352" s="19" t="s">
        <v>149</v>
      </c>
      <c r="BM352" s="201" t="s">
        <v>918</v>
      </c>
    </row>
    <row r="353" spans="1:65" s="2" customFormat="1" ht="19.5">
      <c r="A353" s="36"/>
      <c r="B353" s="37"/>
      <c r="C353" s="38"/>
      <c r="D353" s="203" t="s">
        <v>151</v>
      </c>
      <c r="E353" s="38"/>
      <c r="F353" s="204" t="s">
        <v>919</v>
      </c>
      <c r="G353" s="38"/>
      <c r="H353" s="38"/>
      <c r="I353" s="111"/>
      <c r="J353" s="38"/>
      <c r="K353" s="38"/>
      <c r="L353" s="41"/>
      <c r="M353" s="205"/>
      <c r="N353" s="206"/>
      <c r="O353" s="66"/>
      <c r="P353" s="66"/>
      <c r="Q353" s="66"/>
      <c r="R353" s="66"/>
      <c r="S353" s="66"/>
      <c r="T353" s="67"/>
      <c r="U353" s="36"/>
      <c r="V353" s="36"/>
      <c r="W353" s="36"/>
      <c r="X353" s="36"/>
      <c r="Y353" s="36"/>
      <c r="Z353" s="36"/>
      <c r="AA353" s="36"/>
      <c r="AB353" s="36"/>
      <c r="AC353" s="36"/>
      <c r="AD353" s="36"/>
      <c r="AE353" s="36"/>
      <c r="AT353" s="19" t="s">
        <v>151</v>
      </c>
      <c r="AU353" s="19" t="s">
        <v>86</v>
      </c>
    </row>
    <row r="354" spans="1:65" s="2" customFormat="1" ht="195">
      <c r="A354" s="36"/>
      <c r="B354" s="37"/>
      <c r="C354" s="38"/>
      <c r="D354" s="203" t="s">
        <v>160</v>
      </c>
      <c r="E354" s="38"/>
      <c r="F354" s="207" t="s">
        <v>907</v>
      </c>
      <c r="G354" s="38"/>
      <c r="H354" s="38"/>
      <c r="I354" s="111"/>
      <c r="J354" s="38"/>
      <c r="K354" s="38"/>
      <c r="L354" s="41"/>
      <c r="M354" s="205"/>
      <c r="N354" s="206"/>
      <c r="O354" s="66"/>
      <c r="P354" s="66"/>
      <c r="Q354" s="66"/>
      <c r="R354" s="66"/>
      <c r="S354" s="66"/>
      <c r="T354" s="67"/>
      <c r="U354" s="36"/>
      <c r="V354" s="36"/>
      <c r="W354" s="36"/>
      <c r="X354" s="36"/>
      <c r="Y354" s="36"/>
      <c r="Z354" s="36"/>
      <c r="AA354" s="36"/>
      <c r="AB354" s="36"/>
      <c r="AC354" s="36"/>
      <c r="AD354" s="36"/>
      <c r="AE354" s="36"/>
      <c r="AT354" s="19" t="s">
        <v>160</v>
      </c>
      <c r="AU354" s="19" t="s">
        <v>86</v>
      </c>
    </row>
    <row r="355" spans="1:65" s="13" customFormat="1">
      <c r="B355" s="208"/>
      <c r="C355" s="209"/>
      <c r="D355" s="203" t="s">
        <v>162</v>
      </c>
      <c r="E355" s="210" t="s">
        <v>19</v>
      </c>
      <c r="F355" s="211" t="s">
        <v>920</v>
      </c>
      <c r="G355" s="209"/>
      <c r="H355" s="212">
        <v>3</v>
      </c>
      <c r="I355" s="213"/>
      <c r="J355" s="209"/>
      <c r="K355" s="209"/>
      <c r="L355" s="214"/>
      <c r="M355" s="215"/>
      <c r="N355" s="216"/>
      <c r="O355" s="216"/>
      <c r="P355" s="216"/>
      <c r="Q355" s="216"/>
      <c r="R355" s="216"/>
      <c r="S355" s="216"/>
      <c r="T355" s="217"/>
      <c r="AT355" s="218" t="s">
        <v>162</v>
      </c>
      <c r="AU355" s="218" t="s">
        <v>86</v>
      </c>
      <c r="AV355" s="13" t="s">
        <v>86</v>
      </c>
      <c r="AW355" s="13" t="s">
        <v>37</v>
      </c>
      <c r="AX355" s="13" t="s">
        <v>84</v>
      </c>
      <c r="AY355" s="218" t="s">
        <v>143</v>
      </c>
    </row>
    <row r="356" spans="1:65" s="2" customFormat="1" ht="16.5" customHeight="1">
      <c r="A356" s="36"/>
      <c r="B356" s="37"/>
      <c r="C356" s="251" t="s">
        <v>563</v>
      </c>
      <c r="D356" s="251" t="s">
        <v>288</v>
      </c>
      <c r="E356" s="252" t="s">
        <v>921</v>
      </c>
      <c r="F356" s="253" t="s">
        <v>922</v>
      </c>
      <c r="G356" s="254" t="s">
        <v>355</v>
      </c>
      <c r="H356" s="255">
        <v>3</v>
      </c>
      <c r="I356" s="256"/>
      <c r="J356" s="257">
        <f>ROUND(I356*H356,2)</f>
        <v>0</v>
      </c>
      <c r="K356" s="253" t="s">
        <v>157</v>
      </c>
      <c r="L356" s="258"/>
      <c r="M356" s="259" t="s">
        <v>19</v>
      </c>
      <c r="N356" s="260" t="s">
        <v>47</v>
      </c>
      <c r="O356" s="66"/>
      <c r="P356" s="199">
        <f>O356*H356</f>
        <v>0</v>
      </c>
      <c r="Q356" s="199">
        <v>2.3E-2</v>
      </c>
      <c r="R356" s="199">
        <f>Q356*H356</f>
        <v>6.9000000000000006E-2</v>
      </c>
      <c r="S356" s="199">
        <v>0</v>
      </c>
      <c r="T356" s="200">
        <f>S356*H356</f>
        <v>0</v>
      </c>
      <c r="U356" s="36"/>
      <c r="V356" s="36"/>
      <c r="W356" s="36"/>
      <c r="X356" s="36"/>
      <c r="Y356" s="36"/>
      <c r="Z356" s="36"/>
      <c r="AA356" s="36"/>
      <c r="AB356" s="36"/>
      <c r="AC356" s="36"/>
      <c r="AD356" s="36"/>
      <c r="AE356" s="36"/>
      <c r="AR356" s="201" t="s">
        <v>220</v>
      </c>
      <c r="AT356" s="201" t="s">
        <v>288</v>
      </c>
      <c r="AU356" s="201" t="s">
        <v>86</v>
      </c>
      <c r="AY356" s="19" t="s">
        <v>143</v>
      </c>
      <c r="BE356" s="202">
        <f>IF(N356="základní",J356,0)</f>
        <v>0</v>
      </c>
      <c r="BF356" s="202">
        <f>IF(N356="snížená",J356,0)</f>
        <v>0</v>
      </c>
      <c r="BG356" s="202">
        <f>IF(N356="zákl. přenesená",J356,0)</f>
        <v>0</v>
      </c>
      <c r="BH356" s="202">
        <f>IF(N356="sníž. přenesená",J356,0)</f>
        <v>0</v>
      </c>
      <c r="BI356" s="202">
        <f>IF(N356="nulová",J356,0)</f>
        <v>0</v>
      </c>
      <c r="BJ356" s="19" t="s">
        <v>84</v>
      </c>
      <c r="BK356" s="202">
        <f>ROUND(I356*H356,2)</f>
        <v>0</v>
      </c>
      <c r="BL356" s="19" t="s">
        <v>149</v>
      </c>
      <c r="BM356" s="201" t="s">
        <v>923</v>
      </c>
    </row>
    <row r="357" spans="1:65" s="2" customFormat="1">
      <c r="A357" s="36"/>
      <c r="B357" s="37"/>
      <c r="C357" s="38"/>
      <c r="D357" s="203" t="s">
        <v>151</v>
      </c>
      <c r="E357" s="38"/>
      <c r="F357" s="204" t="s">
        <v>922</v>
      </c>
      <c r="G357" s="38"/>
      <c r="H357" s="38"/>
      <c r="I357" s="111"/>
      <c r="J357" s="38"/>
      <c r="K357" s="38"/>
      <c r="L357" s="41"/>
      <c r="M357" s="205"/>
      <c r="N357" s="206"/>
      <c r="O357" s="66"/>
      <c r="P357" s="66"/>
      <c r="Q357" s="66"/>
      <c r="R357" s="66"/>
      <c r="S357" s="66"/>
      <c r="T357" s="67"/>
      <c r="U357" s="36"/>
      <c r="V357" s="36"/>
      <c r="W357" s="36"/>
      <c r="X357" s="36"/>
      <c r="Y357" s="36"/>
      <c r="Z357" s="36"/>
      <c r="AA357" s="36"/>
      <c r="AB357" s="36"/>
      <c r="AC357" s="36"/>
      <c r="AD357" s="36"/>
      <c r="AE357" s="36"/>
      <c r="AT357" s="19" t="s">
        <v>151</v>
      </c>
      <c r="AU357" s="19" t="s">
        <v>86</v>
      </c>
    </row>
    <row r="358" spans="1:65" s="2" customFormat="1" ht="16.5" customHeight="1">
      <c r="A358" s="36"/>
      <c r="B358" s="37"/>
      <c r="C358" s="251" t="s">
        <v>568</v>
      </c>
      <c r="D358" s="251" t="s">
        <v>288</v>
      </c>
      <c r="E358" s="252" t="s">
        <v>924</v>
      </c>
      <c r="F358" s="253" t="s">
        <v>925</v>
      </c>
      <c r="G358" s="254" t="s">
        <v>355</v>
      </c>
      <c r="H358" s="255">
        <v>3</v>
      </c>
      <c r="I358" s="256"/>
      <c r="J358" s="257">
        <f>ROUND(I358*H358,2)</f>
        <v>0</v>
      </c>
      <c r="K358" s="253" t="s">
        <v>19</v>
      </c>
      <c r="L358" s="258"/>
      <c r="M358" s="259" t="s">
        <v>19</v>
      </c>
      <c r="N358" s="260" t="s">
        <v>47</v>
      </c>
      <c r="O358" s="66"/>
      <c r="P358" s="199">
        <f>O358*H358</f>
        <v>0</v>
      </c>
      <c r="Q358" s="199">
        <v>3.5000000000000001E-3</v>
      </c>
      <c r="R358" s="199">
        <f>Q358*H358</f>
        <v>1.0500000000000001E-2</v>
      </c>
      <c r="S358" s="199">
        <v>0</v>
      </c>
      <c r="T358" s="200">
        <f>S358*H358</f>
        <v>0</v>
      </c>
      <c r="U358" s="36"/>
      <c r="V358" s="36"/>
      <c r="W358" s="36"/>
      <c r="X358" s="36"/>
      <c r="Y358" s="36"/>
      <c r="Z358" s="36"/>
      <c r="AA358" s="36"/>
      <c r="AB358" s="36"/>
      <c r="AC358" s="36"/>
      <c r="AD358" s="36"/>
      <c r="AE358" s="36"/>
      <c r="AR358" s="201" t="s">
        <v>220</v>
      </c>
      <c r="AT358" s="201" t="s">
        <v>288</v>
      </c>
      <c r="AU358" s="201" t="s">
        <v>86</v>
      </c>
      <c r="AY358" s="19" t="s">
        <v>143</v>
      </c>
      <c r="BE358" s="202">
        <f>IF(N358="základní",J358,0)</f>
        <v>0</v>
      </c>
      <c r="BF358" s="202">
        <f>IF(N358="snížená",J358,0)</f>
        <v>0</v>
      </c>
      <c r="BG358" s="202">
        <f>IF(N358="zákl. přenesená",J358,0)</f>
        <v>0</v>
      </c>
      <c r="BH358" s="202">
        <f>IF(N358="sníž. přenesená",J358,0)</f>
        <v>0</v>
      </c>
      <c r="BI358" s="202">
        <f>IF(N358="nulová",J358,0)</f>
        <v>0</v>
      </c>
      <c r="BJ358" s="19" t="s">
        <v>84</v>
      </c>
      <c r="BK358" s="202">
        <f>ROUND(I358*H358,2)</f>
        <v>0</v>
      </c>
      <c r="BL358" s="19" t="s">
        <v>149</v>
      </c>
      <c r="BM358" s="201" t="s">
        <v>926</v>
      </c>
    </row>
    <row r="359" spans="1:65" s="2" customFormat="1">
      <c r="A359" s="36"/>
      <c r="B359" s="37"/>
      <c r="C359" s="38"/>
      <c r="D359" s="203" t="s">
        <v>151</v>
      </c>
      <c r="E359" s="38"/>
      <c r="F359" s="204" t="s">
        <v>925</v>
      </c>
      <c r="G359" s="38"/>
      <c r="H359" s="38"/>
      <c r="I359" s="111"/>
      <c r="J359" s="38"/>
      <c r="K359" s="38"/>
      <c r="L359" s="41"/>
      <c r="M359" s="205"/>
      <c r="N359" s="206"/>
      <c r="O359" s="66"/>
      <c r="P359" s="66"/>
      <c r="Q359" s="66"/>
      <c r="R359" s="66"/>
      <c r="S359" s="66"/>
      <c r="T359" s="67"/>
      <c r="U359" s="36"/>
      <c r="V359" s="36"/>
      <c r="W359" s="36"/>
      <c r="X359" s="36"/>
      <c r="Y359" s="36"/>
      <c r="Z359" s="36"/>
      <c r="AA359" s="36"/>
      <c r="AB359" s="36"/>
      <c r="AC359" s="36"/>
      <c r="AD359" s="36"/>
      <c r="AE359" s="36"/>
      <c r="AT359" s="19" t="s">
        <v>151</v>
      </c>
      <c r="AU359" s="19" t="s">
        <v>86</v>
      </c>
    </row>
    <row r="360" spans="1:65" s="2" customFormat="1" ht="16.5" customHeight="1">
      <c r="A360" s="36"/>
      <c r="B360" s="37"/>
      <c r="C360" s="190" t="s">
        <v>573</v>
      </c>
      <c r="D360" s="190" t="s">
        <v>145</v>
      </c>
      <c r="E360" s="191" t="s">
        <v>927</v>
      </c>
      <c r="F360" s="192" t="s">
        <v>928</v>
      </c>
      <c r="G360" s="193" t="s">
        <v>355</v>
      </c>
      <c r="H360" s="194">
        <v>4</v>
      </c>
      <c r="I360" s="195"/>
      <c r="J360" s="196">
        <f>ROUND(I360*H360,2)</f>
        <v>0</v>
      </c>
      <c r="K360" s="192" t="s">
        <v>157</v>
      </c>
      <c r="L360" s="41"/>
      <c r="M360" s="197" t="s">
        <v>19</v>
      </c>
      <c r="N360" s="198" t="s">
        <v>47</v>
      </c>
      <c r="O360" s="66"/>
      <c r="P360" s="199">
        <f>O360*H360</f>
        <v>0</v>
      </c>
      <c r="Q360" s="199">
        <v>0</v>
      </c>
      <c r="R360" s="199">
        <f>Q360*H360</f>
        <v>0</v>
      </c>
      <c r="S360" s="199">
        <v>0</v>
      </c>
      <c r="T360" s="200">
        <f>S360*H360</f>
        <v>0</v>
      </c>
      <c r="U360" s="36"/>
      <c r="V360" s="36"/>
      <c r="W360" s="36"/>
      <c r="X360" s="36"/>
      <c r="Y360" s="36"/>
      <c r="Z360" s="36"/>
      <c r="AA360" s="36"/>
      <c r="AB360" s="36"/>
      <c r="AC360" s="36"/>
      <c r="AD360" s="36"/>
      <c r="AE360" s="36"/>
      <c r="AR360" s="201" t="s">
        <v>149</v>
      </c>
      <c r="AT360" s="201" t="s">
        <v>145</v>
      </c>
      <c r="AU360" s="201" t="s">
        <v>86</v>
      </c>
      <c r="AY360" s="19" t="s">
        <v>143</v>
      </c>
      <c r="BE360" s="202">
        <f>IF(N360="základní",J360,0)</f>
        <v>0</v>
      </c>
      <c r="BF360" s="202">
        <f>IF(N360="snížená",J360,0)</f>
        <v>0</v>
      </c>
      <c r="BG360" s="202">
        <f>IF(N360="zákl. přenesená",J360,0)</f>
        <v>0</v>
      </c>
      <c r="BH360" s="202">
        <f>IF(N360="sníž. přenesená",J360,0)</f>
        <v>0</v>
      </c>
      <c r="BI360" s="202">
        <f>IF(N360="nulová",J360,0)</f>
        <v>0</v>
      </c>
      <c r="BJ360" s="19" t="s">
        <v>84</v>
      </c>
      <c r="BK360" s="202">
        <f>ROUND(I360*H360,2)</f>
        <v>0</v>
      </c>
      <c r="BL360" s="19" t="s">
        <v>149</v>
      </c>
      <c r="BM360" s="201" t="s">
        <v>929</v>
      </c>
    </row>
    <row r="361" spans="1:65" s="2" customFormat="1" ht="19.5">
      <c r="A361" s="36"/>
      <c r="B361" s="37"/>
      <c r="C361" s="38"/>
      <c r="D361" s="203" t="s">
        <v>151</v>
      </c>
      <c r="E361" s="38"/>
      <c r="F361" s="204" t="s">
        <v>930</v>
      </c>
      <c r="G361" s="38"/>
      <c r="H361" s="38"/>
      <c r="I361" s="111"/>
      <c r="J361" s="38"/>
      <c r="K361" s="38"/>
      <c r="L361" s="41"/>
      <c r="M361" s="205"/>
      <c r="N361" s="206"/>
      <c r="O361" s="66"/>
      <c r="P361" s="66"/>
      <c r="Q361" s="66"/>
      <c r="R361" s="66"/>
      <c r="S361" s="66"/>
      <c r="T361" s="67"/>
      <c r="U361" s="36"/>
      <c r="V361" s="36"/>
      <c r="W361" s="36"/>
      <c r="X361" s="36"/>
      <c r="Y361" s="36"/>
      <c r="Z361" s="36"/>
      <c r="AA361" s="36"/>
      <c r="AB361" s="36"/>
      <c r="AC361" s="36"/>
      <c r="AD361" s="36"/>
      <c r="AE361" s="36"/>
      <c r="AT361" s="19" t="s">
        <v>151</v>
      </c>
      <c r="AU361" s="19" t="s">
        <v>86</v>
      </c>
    </row>
    <row r="362" spans="1:65" s="2" customFormat="1" ht="195">
      <c r="A362" s="36"/>
      <c r="B362" s="37"/>
      <c r="C362" s="38"/>
      <c r="D362" s="203" t="s">
        <v>160</v>
      </c>
      <c r="E362" s="38"/>
      <c r="F362" s="207" t="s">
        <v>907</v>
      </c>
      <c r="G362" s="38"/>
      <c r="H362" s="38"/>
      <c r="I362" s="111"/>
      <c r="J362" s="38"/>
      <c r="K362" s="38"/>
      <c r="L362" s="41"/>
      <c r="M362" s="205"/>
      <c r="N362" s="206"/>
      <c r="O362" s="66"/>
      <c r="P362" s="66"/>
      <c r="Q362" s="66"/>
      <c r="R362" s="66"/>
      <c r="S362" s="66"/>
      <c r="T362" s="67"/>
      <c r="U362" s="36"/>
      <c r="V362" s="36"/>
      <c r="W362" s="36"/>
      <c r="X362" s="36"/>
      <c r="Y362" s="36"/>
      <c r="Z362" s="36"/>
      <c r="AA362" s="36"/>
      <c r="AB362" s="36"/>
      <c r="AC362" s="36"/>
      <c r="AD362" s="36"/>
      <c r="AE362" s="36"/>
      <c r="AT362" s="19" t="s">
        <v>160</v>
      </c>
      <c r="AU362" s="19" t="s">
        <v>86</v>
      </c>
    </row>
    <row r="363" spans="1:65" s="13" customFormat="1">
      <c r="B363" s="208"/>
      <c r="C363" s="209"/>
      <c r="D363" s="203" t="s">
        <v>162</v>
      </c>
      <c r="E363" s="210" t="s">
        <v>19</v>
      </c>
      <c r="F363" s="211" t="s">
        <v>908</v>
      </c>
      <c r="G363" s="209"/>
      <c r="H363" s="212">
        <v>4</v>
      </c>
      <c r="I363" s="213"/>
      <c r="J363" s="209"/>
      <c r="K363" s="209"/>
      <c r="L363" s="214"/>
      <c r="M363" s="215"/>
      <c r="N363" s="216"/>
      <c r="O363" s="216"/>
      <c r="P363" s="216"/>
      <c r="Q363" s="216"/>
      <c r="R363" s="216"/>
      <c r="S363" s="216"/>
      <c r="T363" s="217"/>
      <c r="AT363" s="218" t="s">
        <v>162</v>
      </c>
      <c r="AU363" s="218" t="s">
        <v>86</v>
      </c>
      <c r="AV363" s="13" t="s">
        <v>86</v>
      </c>
      <c r="AW363" s="13" t="s">
        <v>37</v>
      </c>
      <c r="AX363" s="13" t="s">
        <v>84</v>
      </c>
      <c r="AY363" s="218" t="s">
        <v>143</v>
      </c>
    </row>
    <row r="364" spans="1:65" s="2" customFormat="1" ht="16.5" customHeight="1">
      <c r="A364" s="36"/>
      <c r="B364" s="37"/>
      <c r="C364" s="251" t="s">
        <v>580</v>
      </c>
      <c r="D364" s="251" t="s">
        <v>288</v>
      </c>
      <c r="E364" s="252" t="s">
        <v>931</v>
      </c>
      <c r="F364" s="253" t="s">
        <v>932</v>
      </c>
      <c r="G364" s="254" t="s">
        <v>355</v>
      </c>
      <c r="H364" s="255">
        <v>4</v>
      </c>
      <c r="I364" s="256"/>
      <c r="J364" s="257">
        <f>ROUND(I364*H364,2)</f>
        <v>0</v>
      </c>
      <c r="K364" s="253" t="s">
        <v>157</v>
      </c>
      <c r="L364" s="258"/>
      <c r="M364" s="259" t="s">
        <v>19</v>
      </c>
      <c r="N364" s="260" t="s">
        <v>47</v>
      </c>
      <c r="O364" s="66"/>
      <c r="P364" s="199">
        <f>O364*H364</f>
        <v>0</v>
      </c>
      <c r="Q364" s="199">
        <v>1.9E-3</v>
      </c>
      <c r="R364" s="199">
        <f>Q364*H364</f>
        <v>7.6E-3</v>
      </c>
      <c r="S364" s="199">
        <v>0</v>
      </c>
      <c r="T364" s="200">
        <f>S364*H364</f>
        <v>0</v>
      </c>
      <c r="U364" s="36"/>
      <c r="V364" s="36"/>
      <c r="W364" s="36"/>
      <c r="X364" s="36"/>
      <c r="Y364" s="36"/>
      <c r="Z364" s="36"/>
      <c r="AA364" s="36"/>
      <c r="AB364" s="36"/>
      <c r="AC364" s="36"/>
      <c r="AD364" s="36"/>
      <c r="AE364" s="36"/>
      <c r="AR364" s="201" t="s">
        <v>220</v>
      </c>
      <c r="AT364" s="201" t="s">
        <v>288</v>
      </c>
      <c r="AU364" s="201" t="s">
        <v>86</v>
      </c>
      <c r="AY364" s="19" t="s">
        <v>143</v>
      </c>
      <c r="BE364" s="202">
        <f>IF(N364="základní",J364,0)</f>
        <v>0</v>
      </c>
      <c r="BF364" s="202">
        <f>IF(N364="snížená",J364,0)</f>
        <v>0</v>
      </c>
      <c r="BG364" s="202">
        <f>IF(N364="zákl. přenesená",J364,0)</f>
        <v>0</v>
      </c>
      <c r="BH364" s="202">
        <f>IF(N364="sníž. přenesená",J364,0)</f>
        <v>0</v>
      </c>
      <c r="BI364" s="202">
        <f>IF(N364="nulová",J364,0)</f>
        <v>0</v>
      </c>
      <c r="BJ364" s="19" t="s">
        <v>84</v>
      </c>
      <c r="BK364" s="202">
        <f>ROUND(I364*H364,2)</f>
        <v>0</v>
      </c>
      <c r="BL364" s="19" t="s">
        <v>149</v>
      </c>
      <c r="BM364" s="201" t="s">
        <v>933</v>
      </c>
    </row>
    <row r="365" spans="1:65" s="2" customFormat="1">
      <c r="A365" s="36"/>
      <c r="B365" s="37"/>
      <c r="C365" s="38"/>
      <c r="D365" s="203" t="s">
        <v>151</v>
      </c>
      <c r="E365" s="38"/>
      <c r="F365" s="204" t="s">
        <v>932</v>
      </c>
      <c r="G365" s="38"/>
      <c r="H365" s="38"/>
      <c r="I365" s="111"/>
      <c r="J365" s="38"/>
      <c r="K365" s="38"/>
      <c r="L365" s="41"/>
      <c r="M365" s="205"/>
      <c r="N365" s="206"/>
      <c r="O365" s="66"/>
      <c r="P365" s="66"/>
      <c r="Q365" s="66"/>
      <c r="R365" s="66"/>
      <c r="S365" s="66"/>
      <c r="T365" s="67"/>
      <c r="U365" s="36"/>
      <c r="V365" s="36"/>
      <c r="W365" s="36"/>
      <c r="X365" s="36"/>
      <c r="Y365" s="36"/>
      <c r="Z365" s="36"/>
      <c r="AA365" s="36"/>
      <c r="AB365" s="36"/>
      <c r="AC365" s="36"/>
      <c r="AD365" s="36"/>
      <c r="AE365" s="36"/>
      <c r="AT365" s="19" t="s">
        <v>151</v>
      </c>
      <c r="AU365" s="19" t="s">
        <v>86</v>
      </c>
    </row>
    <row r="366" spans="1:65" s="2" customFormat="1" ht="19.5">
      <c r="A366" s="36"/>
      <c r="B366" s="37"/>
      <c r="C366" s="38"/>
      <c r="D366" s="203" t="s">
        <v>153</v>
      </c>
      <c r="E366" s="38"/>
      <c r="F366" s="207" t="s">
        <v>934</v>
      </c>
      <c r="G366" s="38"/>
      <c r="H366" s="38"/>
      <c r="I366" s="111"/>
      <c r="J366" s="38"/>
      <c r="K366" s="38"/>
      <c r="L366" s="41"/>
      <c r="M366" s="205"/>
      <c r="N366" s="206"/>
      <c r="O366" s="66"/>
      <c r="P366" s="66"/>
      <c r="Q366" s="66"/>
      <c r="R366" s="66"/>
      <c r="S366" s="66"/>
      <c r="T366" s="67"/>
      <c r="U366" s="36"/>
      <c r="V366" s="36"/>
      <c r="W366" s="36"/>
      <c r="X366" s="36"/>
      <c r="Y366" s="36"/>
      <c r="Z366" s="36"/>
      <c r="AA366" s="36"/>
      <c r="AB366" s="36"/>
      <c r="AC366" s="36"/>
      <c r="AD366" s="36"/>
      <c r="AE366" s="36"/>
      <c r="AT366" s="19" t="s">
        <v>153</v>
      </c>
      <c r="AU366" s="19" t="s">
        <v>86</v>
      </c>
    </row>
    <row r="367" spans="1:65" s="2" customFormat="1" ht="16.5" customHeight="1">
      <c r="A367" s="36"/>
      <c r="B367" s="37"/>
      <c r="C367" s="251" t="s">
        <v>586</v>
      </c>
      <c r="D367" s="251" t="s">
        <v>288</v>
      </c>
      <c r="E367" s="252" t="s">
        <v>935</v>
      </c>
      <c r="F367" s="253" t="s">
        <v>936</v>
      </c>
      <c r="G367" s="254" t="s">
        <v>355</v>
      </c>
      <c r="H367" s="255">
        <v>4</v>
      </c>
      <c r="I367" s="256"/>
      <c r="J367" s="257">
        <f>ROUND(I367*H367,2)</f>
        <v>0</v>
      </c>
      <c r="K367" s="253" t="s">
        <v>19</v>
      </c>
      <c r="L367" s="258"/>
      <c r="M367" s="259" t="s">
        <v>19</v>
      </c>
      <c r="N367" s="260" t="s">
        <v>47</v>
      </c>
      <c r="O367" s="66"/>
      <c r="P367" s="199">
        <f>O367*H367</f>
        <v>0</v>
      </c>
      <c r="Q367" s="199">
        <v>0</v>
      </c>
      <c r="R367" s="199">
        <f>Q367*H367</f>
        <v>0</v>
      </c>
      <c r="S367" s="199">
        <v>0</v>
      </c>
      <c r="T367" s="200">
        <f>S367*H367</f>
        <v>0</v>
      </c>
      <c r="U367" s="36"/>
      <c r="V367" s="36"/>
      <c r="W367" s="36"/>
      <c r="X367" s="36"/>
      <c r="Y367" s="36"/>
      <c r="Z367" s="36"/>
      <c r="AA367" s="36"/>
      <c r="AB367" s="36"/>
      <c r="AC367" s="36"/>
      <c r="AD367" s="36"/>
      <c r="AE367" s="36"/>
      <c r="AR367" s="201" t="s">
        <v>220</v>
      </c>
      <c r="AT367" s="201" t="s">
        <v>288</v>
      </c>
      <c r="AU367" s="201" t="s">
        <v>86</v>
      </c>
      <c r="AY367" s="19" t="s">
        <v>143</v>
      </c>
      <c r="BE367" s="202">
        <f>IF(N367="základní",J367,0)</f>
        <v>0</v>
      </c>
      <c r="BF367" s="202">
        <f>IF(N367="snížená",J367,0)</f>
        <v>0</v>
      </c>
      <c r="BG367" s="202">
        <f>IF(N367="zákl. přenesená",J367,0)</f>
        <v>0</v>
      </c>
      <c r="BH367" s="202">
        <f>IF(N367="sníž. přenesená",J367,0)</f>
        <v>0</v>
      </c>
      <c r="BI367" s="202">
        <f>IF(N367="nulová",J367,0)</f>
        <v>0</v>
      </c>
      <c r="BJ367" s="19" t="s">
        <v>84</v>
      </c>
      <c r="BK367" s="202">
        <f>ROUND(I367*H367,2)</f>
        <v>0</v>
      </c>
      <c r="BL367" s="19" t="s">
        <v>149</v>
      </c>
      <c r="BM367" s="201" t="s">
        <v>937</v>
      </c>
    </row>
    <row r="368" spans="1:65" s="2" customFormat="1">
      <c r="A368" s="36"/>
      <c r="B368" s="37"/>
      <c r="C368" s="38"/>
      <c r="D368" s="203" t="s">
        <v>151</v>
      </c>
      <c r="E368" s="38"/>
      <c r="F368" s="204" t="s">
        <v>936</v>
      </c>
      <c r="G368" s="38"/>
      <c r="H368" s="38"/>
      <c r="I368" s="111"/>
      <c r="J368" s="38"/>
      <c r="K368" s="38"/>
      <c r="L368" s="41"/>
      <c r="M368" s="205"/>
      <c r="N368" s="206"/>
      <c r="O368" s="66"/>
      <c r="P368" s="66"/>
      <c r="Q368" s="66"/>
      <c r="R368" s="66"/>
      <c r="S368" s="66"/>
      <c r="T368" s="67"/>
      <c r="U368" s="36"/>
      <c r="V368" s="36"/>
      <c r="W368" s="36"/>
      <c r="X368" s="36"/>
      <c r="Y368" s="36"/>
      <c r="Z368" s="36"/>
      <c r="AA368" s="36"/>
      <c r="AB368" s="36"/>
      <c r="AC368" s="36"/>
      <c r="AD368" s="36"/>
      <c r="AE368" s="36"/>
      <c r="AT368" s="19" t="s">
        <v>151</v>
      </c>
      <c r="AU368" s="19" t="s">
        <v>86</v>
      </c>
    </row>
    <row r="369" spans="1:65" s="2" customFormat="1" ht="19.5">
      <c r="A369" s="36"/>
      <c r="B369" s="37"/>
      <c r="C369" s="38"/>
      <c r="D369" s="203" t="s">
        <v>153</v>
      </c>
      <c r="E369" s="38"/>
      <c r="F369" s="207" t="s">
        <v>938</v>
      </c>
      <c r="G369" s="38"/>
      <c r="H369" s="38"/>
      <c r="I369" s="111"/>
      <c r="J369" s="38"/>
      <c r="K369" s="38"/>
      <c r="L369" s="41"/>
      <c r="M369" s="205"/>
      <c r="N369" s="206"/>
      <c r="O369" s="66"/>
      <c r="P369" s="66"/>
      <c r="Q369" s="66"/>
      <c r="R369" s="66"/>
      <c r="S369" s="66"/>
      <c r="T369" s="67"/>
      <c r="U369" s="36"/>
      <c r="V369" s="36"/>
      <c r="W369" s="36"/>
      <c r="X369" s="36"/>
      <c r="Y369" s="36"/>
      <c r="Z369" s="36"/>
      <c r="AA369" s="36"/>
      <c r="AB369" s="36"/>
      <c r="AC369" s="36"/>
      <c r="AD369" s="36"/>
      <c r="AE369" s="36"/>
      <c r="AT369" s="19" t="s">
        <v>153</v>
      </c>
      <c r="AU369" s="19" t="s">
        <v>86</v>
      </c>
    </row>
    <row r="370" spans="1:65" s="2" customFormat="1" ht="16.5" customHeight="1">
      <c r="A370" s="36"/>
      <c r="B370" s="37"/>
      <c r="C370" s="190" t="s">
        <v>590</v>
      </c>
      <c r="D370" s="190" t="s">
        <v>145</v>
      </c>
      <c r="E370" s="191" t="s">
        <v>939</v>
      </c>
      <c r="F370" s="192" t="s">
        <v>940</v>
      </c>
      <c r="G370" s="193" t="s">
        <v>148</v>
      </c>
      <c r="H370" s="194">
        <v>4</v>
      </c>
      <c r="I370" s="195"/>
      <c r="J370" s="196">
        <f>ROUND(I370*H370,2)</f>
        <v>0</v>
      </c>
      <c r="K370" s="192" t="s">
        <v>19</v>
      </c>
      <c r="L370" s="41"/>
      <c r="M370" s="197" t="s">
        <v>19</v>
      </c>
      <c r="N370" s="198" t="s">
        <v>47</v>
      </c>
      <c r="O370" s="66"/>
      <c r="P370" s="199">
        <f>O370*H370</f>
        <v>0</v>
      </c>
      <c r="Q370" s="199">
        <v>0</v>
      </c>
      <c r="R370" s="199">
        <f>Q370*H370</f>
        <v>0</v>
      </c>
      <c r="S370" s="199">
        <v>0</v>
      </c>
      <c r="T370" s="200">
        <f>S370*H370</f>
        <v>0</v>
      </c>
      <c r="U370" s="36"/>
      <c r="V370" s="36"/>
      <c r="W370" s="36"/>
      <c r="X370" s="36"/>
      <c r="Y370" s="36"/>
      <c r="Z370" s="36"/>
      <c r="AA370" s="36"/>
      <c r="AB370" s="36"/>
      <c r="AC370" s="36"/>
      <c r="AD370" s="36"/>
      <c r="AE370" s="36"/>
      <c r="AR370" s="201" t="s">
        <v>149</v>
      </c>
      <c r="AT370" s="201" t="s">
        <v>145</v>
      </c>
      <c r="AU370" s="201" t="s">
        <v>86</v>
      </c>
      <c r="AY370" s="19" t="s">
        <v>143</v>
      </c>
      <c r="BE370" s="202">
        <f>IF(N370="základní",J370,0)</f>
        <v>0</v>
      </c>
      <c r="BF370" s="202">
        <f>IF(N370="snížená",J370,0)</f>
        <v>0</v>
      </c>
      <c r="BG370" s="202">
        <f>IF(N370="zákl. přenesená",J370,0)</f>
        <v>0</v>
      </c>
      <c r="BH370" s="202">
        <f>IF(N370="sníž. přenesená",J370,0)</f>
        <v>0</v>
      </c>
      <c r="BI370" s="202">
        <f>IF(N370="nulová",J370,0)</f>
        <v>0</v>
      </c>
      <c r="BJ370" s="19" t="s">
        <v>84</v>
      </c>
      <c r="BK370" s="202">
        <f>ROUND(I370*H370,2)</f>
        <v>0</v>
      </c>
      <c r="BL370" s="19" t="s">
        <v>149</v>
      </c>
      <c r="BM370" s="201" t="s">
        <v>941</v>
      </c>
    </row>
    <row r="371" spans="1:65" s="2" customFormat="1">
      <c r="A371" s="36"/>
      <c r="B371" s="37"/>
      <c r="C371" s="38"/>
      <c r="D371" s="203" t="s">
        <v>151</v>
      </c>
      <c r="E371" s="38"/>
      <c r="F371" s="204" t="s">
        <v>940</v>
      </c>
      <c r="G371" s="38"/>
      <c r="H371" s="38"/>
      <c r="I371" s="111"/>
      <c r="J371" s="38"/>
      <c r="K371" s="38"/>
      <c r="L371" s="41"/>
      <c r="M371" s="205"/>
      <c r="N371" s="206"/>
      <c r="O371" s="66"/>
      <c r="P371" s="66"/>
      <c r="Q371" s="66"/>
      <c r="R371" s="66"/>
      <c r="S371" s="66"/>
      <c r="T371" s="67"/>
      <c r="U371" s="36"/>
      <c r="V371" s="36"/>
      <c r="W371" s="36"/>
      <c r="X371" s="36"/>
      <c r="Y371" s="36"/>
      <c r="Z371" s="36"/>
      <c r="AA371" s="36"/>
      <c r="AB371" s="36"/>
      <c r="AC371" s="36"/>
      <c r="AD371" s="36"/>
      <c r="AE371" s="36"/>
      <c r="AT371" s="19" t="s">
        <v>151</v>
      </c>
      <c r="AU371" s="19" t="s">
        <v>86</v>
      </c>
    </row>
    <row r="372" spans="1:65" s="2" customFormat="1" ht="19.5">
      <c r="A372" s="36"/>
      <c r="B372" s="37"/>
      <c r="C372" s="38"/>
      <c r="D372" s="203" t="s">
        <v>153</v>
      </c>
      <c r="E372" s="38"/>
      <c r="F372" s="207" t="s">
        <v>942</v>
      </c>
      <c r="G372" s="38"/>
      <c r="H372" s="38"/>
      <c r="I372" s="111"/>
      <c r="J372" s="38"/>
      <c r="K372" s="38"/>
      <c r="L372" s="41"/>
      <c r="M372" s="205"/>
      <c r="N372" s="206"/>
      <c r="O372" s="66"/>
      <c r="P372" s="66"/>
      <c r="Q372" s="66"/>
      <c r="R372" s="66"/>
      <c r="S372" s="66"/>
      <c r="T372" s="67"/>
      <c r="U372" s="36"/>
      <c r="V372" s="36"/>
      <c r="W372" s="36"/>
      <c r="X372" s="36"/>
      <c r="Y372" s="36"/>
      <c r="Z372" s="36"/>
      <c r="AA372" s="36"/>
      <c r="AB372" s="36"/>
      <c r="AC372" s="36"/>
      <c r="AD372" s="36"/>
      <c r="AE372" s="36"/>
      <c r="AT372" s="19" t="s">
        <v>153</v>
      </c>
      <c r="AU372" s="19" t="s">
        <v>86</v>
      </c>
    </row>
    <row r="373" spans="1:65" s="13" customFormat="1">
      <c r="B373" s="208"/>
      <c r="C373" s="209"/>
      <c r="D373" s="203" t="s">
        <v>162</v>
      </c>
      <c r="E373" s="210" t="s">
        <v>19</v>
      </c>
      <c r="F373" s="211" t="s">
        <v>908</v>
      </c>
      <c r="G373" s="209"/>
      <c r="H373" s="212">
        <v>4</v>
      </c>
      <c r="I373" s="213"/>
      <c r="J373" s="209"/>
      <c r="K373" s="209"/>
      <c r="L373" s="214"/>
      <c r="M373" s="215"/>
      <c r="N373" s="216"/>
      <c r="O373" s="216"/>
      <c r="P373" s="216"/>
      <c r="Q373" s="216"/>
      <c r="R373" s="216"/>
      <c r="S373" s="216"/>
      <c r="T373" s="217"/>
      <c r="AT373" s="218" t="s">
        <v>162</v>
      </c>
      <c r="AU373" s="218" t="s">
        <v>86</v>
      </c>
      <c r="AV373" s="13" t="s">
        <v>86</v>
      </c>
      <c r="AW373" s="13" t="s">
        <v>37</v>
      </c>
      <c r="AX373" s="13" t="s">
        <v>84</v>
      </c>
      <c r="AY373" s="218" t="s">
        <v>143</v>
      </c>
    </row>
    <row r="374" spans="1:65" s="2" customFormat="1" ht="16.5" customHeight="1">
      <c r="A374" s="36"/>
      <c r="B374" s="37"/>
      <c r="C374" s="190" t="s">
        <v>597</v>
      </c>
      <c r="D374" s="190" t="s">
        <v>145</v>
      </c>
      <c r="E374" s="191" t="s">
        <v>943</v>
      </c>
      <c r="F374" s="192" t="s">
        <v>944</v>
      </c>
      <c r="G374" s="193" t="s">
        <v>110</v>
      </c>
      <c r="H374" s="194">
        <v>19.2</v>
      </c>
      <c r="I374" s="195"/>
      <c r="J374" s="196">
        <f>ROUND(I374*H374,2)</f>
        <v>0</v>
      </c>
      <c r="K374" s="192" t="s">
        <v>19</v>
      </c>
      <c r="L374" s="41"/>
      <c r="M374" s="197" t="s">
        <v>19</v>
      </c>
      <c r="N374" s="198" t="s">
        <v>47</v>
      </c>
      <c r="O374" s="66"/>
      <c r="P374" s="199">
        <f>O374*H374</f>
        <v>0</v>
      </c>
      <c r="Q374" s="199">
        <v>0</v>
      </c>
      <c r="R374" s="199">
        <f>Q374*H374</f>
        <v>0</v>
      </c>
      <c r="S374" s="199">
        <v>0</v>
      </c>
      <c r="T374" s="200">
        <f>S374*H374</f>
        <v>0</v>
      </c>
      <c r="U374" s="36"/>
      <c r="V374" s="36"/>
      <c r="W374" s="36"/>
      <c r="X374" s="36"/>
      <c r="Y374" s="36"/>
      <c r="Z374" s="36"/>
      <c r="AA374" s="36"/>
      <c r="AB374" s="36"/>
      <c r="AC374" s="36"/>
      <c r="AD374" s="36"/>
      <c r="AE374" s="36"/>
      <c r="AR374" s="201" t="s">
        <v>149</v>
      </c>
      <c r="AT374" s="201" t="s">
        <v>145</v>
      </c>
      <c r="AU374" s="201" t="s">
        <v>86</v>
      </c>
      <c r="AY374" s="19" t="s">
        <v>143</v>
      </c>
      <c r="BE374" s="202">
        <f>IF(N374="základní",J374,0)</f>
        <v>0</v>
      </c>
      <c r="BF374" s="202">
        <f>IF(N374="snížená",J374,0)</f>
        <v>0</v>
      </c>
      <c r="BG374" s="202">
        <f>IF(N374="zákl. přenesená",J374,0)</f>
        <v>0</v>
      </c>
      <c r="BH374" s="202">
        <f>IF(N374="sníž. přenesená",J374,0)</f>
        <v>0</v>
      </c>
      <c r="BI374" s="202">
        <f>IF(N374="nulová",J374,0)</f>
        <v>0</v>
      </c>
      <c r="BJ374" s="19" t="s">
        <v>84</v>
      </c>
      <c r="BK374" s="202">
        <f>ROUND(I374*H374,2)</f>
        <v>0</v>
      </c>
      <c r="BL374" s="19" t="s">
        <v>149</v>
      </c>
      <c r="BM374" s="201" t="s">
        <v>945</v>
      </c>
    </row>
    <row r="375" spans="1:65" s="2" customFormat="1">
      <c r="A375" s="36"/>
      <c r="B375" s="37"/>
      <c r="C375" s="38"/>
      <c r="D375" s="203" t="s">
        <v>151</v>
      </c>
      <c r="E375" s="38"/>
      <c r="F375" s="204" t="s">
        <v>944</v>
      </c>
      <c r="G375" s="38"/>
      <c r="H375" s="38"/>
      <c r="I375" s="111"/>
      <c r="J375" s="38"/>
      <c r="K375" s="38"/>
      <c r="L375" s="41"/>
      <c r="M375" s="205"/>
      <c r="N375" s="206"/>
      <c r="O375" s="66"/>
      <c r="P375" s="66"/>
      <c r="Q375" s="66"/>
      <c r="R375" s="66"/>
      <c r="S375" s="66"/>
      <c r="T375" s="67"/>
      <c r="U375" s="36"/>
      <c r="V375" s="36"/>
      <c r="W375" s="36"/>
      <c r="X375" s="36"/>
      <c r="Y375" s="36"/>
      <c r="Z375" s="36"/>
      <c r="AA375" s="36"/>
      <c r="AB375" s="36"/>
      <c r="AC375" s="36"/>
      <c r="AD375" s="36"/>
      <c r="AE375" s="36"/>
      <c r="AT375" s="19" t="s">
        <v>151</v>
      </c>
      <c r="AU375" s="19" t="s">
        <v>86</v>
      </c>
    </row>
    <row r="376" spans="1:65" s="2" customFormat="1" ht="29.25">
      <c r="A376" s="36"/>
      <c r="B376" s="37"/>
      <c r="C376" s="38"/>
      <c r="D376" s="203" t="s">
        <v>160</v>
      </c>
      <c r="E376" s="38"/>
      <c r="F376" s="207" t="s">
        <v>946</v>
      </c>
      <c r="G376" s="38"/>
      <c r="H376" s="38"/>
      <c r="I376" s="111"/>
      <c r="J376" s="38"/>
      <c r="K376" s="38"/>
      <c r="L376" s="41"/>
      <c r="M376" s="205"/>
      <c r="N376" s="206"/>
      <c r="O376" s="66"/>
      <c r="P376" s="66"/>
      <c r="Q376" s="66"/>
      <c r="R376" s="66"/>
      <c r="S376" s="66"/>
      <c r="T376" s="67"/>
      <c r="U376" s="36"/>
      <c r="V376" s="36"/>
      <c r="W376" s="36"/>
      <c r="X376" s="36"/>
      <c r="Y376" s="36"/>
      <c r="Z376" s="36"/>
      <c r="AA376" s="36"/>
      <c r="AB376" s="36"/>
      <c r="AC376" s="36"/>
      <c r="AD376" s="36"/>
      <c r="AE376" s="36"/>
      <c r="AT376" s="19" t="s">
        <v>160</v>
      </c>
      <c r="AU376" s="19" t="s">
        <v>86</v>
      </c>
    </row>
    <row r="377" spans="1:65" s="13" customFormat="1">
      <c r="B377" s="208"/>
      <c r="C377" s="209"/>
      <c r="D377" s="203" t="s">
        <v>162</v>
      </c>
      <c r="E377" s="210" t="s">
        <v>19</v>
      </c>
      <c r="F377" s="211" t="s">
        <v>651</v>
      </c>
      <c r="G377" s="209"/>
      <c r="H377" s="212">
        <v>19.2</v>
      </c>
      <c r="I377" s="213"/>
      <c r="J377" s="209"/>
      <c r="K377" s="209"/>
      <c r="L377" s="214"/>
      <c r="M377" s="215"/>
      <c r="N377" s="216"/>
      <c r="O377" s="216"/>
      <c r="P377" s="216"/>
      <c r="Q377" s="216"/>
      <c r="R377" s="216"/>
      <c r="S377" s="216"/>
      <c r="T377" s="217"/>
      <c r="AT377" s="218" t="s">
        <v>162</v>
      </c>
      <c r="AU377" s="218" t="s">
        <v>86</v>
      </c>
      <c r="AV377" s="13" t="s">
        <v>86</v>
      </c>
      <c r="AW377" s="13" t="s">
        <v>37</v>
      </c>
      <c r="AX377" s="13" t="s">
        <v>84</v>
      </c>
      <c r="AY377" s="218" t="s">
        <v>143</v>
      </c>
    </row>
    <row r="378" spans="1:65" s="2" customFormat="1" ht="16.5" customHeight="1">
      <c r="A378" s="36"/>
      <c r="B378" s="37"/>
      <c r="C378" s="190" t="s">
        <v>604</v>
      </c>
      <c r="D378" s="190" t="s">
        <v>145</v>
      </c>
      <c r="E378" s="191" t="s">
        <v>947</v>
      </c>
      <c r="F378" s="192" t="s">
        <v>948</v>
      </c>
      <c r="G378" s="193" t="s">
        <v>110</v>
      </c>
      <c r="H378" s="194">
        <v>19.2</v>
      </c>
      <c r="I378" s="195"/>
      <c r="J378" s="196">
        <f>ROUND(I378*H378,2)</f>
        <v>0</v>
      </c>
      <c r="K378" s="192" t="s">
        <v>157</v>
      </c>
      <c r="L378" s="41"/>
      <c r="M378" s="197" t="s">
        <v>19</v>
      </c>
      <c r="N378" s="198" t="s">
        <v>47</v>
      </c>
      <c r="O378" s="66"/>
      <c r="P378" s="199">
        <f>O378*H378</f>
        <v>0</v>
      </c>
      <c r="Q378" s="199">
        <v>0</v>
      </c>
      <c r="R378" s="199">
        <f>Q378*H378</f>
        <v>0</v>
      </c>
      <c r="S378" s="199">
        <v>0</v>
      </c>
      <c r="T378" s="200">
        <f>S378*H378</f>
        <v>0</v>
      </c>
      <c r="U378" s="36"/>
      <c r="V378" s="36"/>
      <c r="W378" s="36"/>
      <c r="X378" s="36"/>
      <c r="Y378" s="36"/>
      <c r="Z378" s="36"/>
      <c r="AA378" s="36"/>
      <c r="AB378" s="36"/>
      <c r="AC378" s="36"/>
      <c r="AD378" s="36"/>
      <c r="AE378" s="36"/>
      <c r="AR378" s="201" t="s">
        <v>149</v>
      </c>
      <c r="AT378" s="201" t="s">
        <v>145</v>
      </c>
      <c r="AU378" s="201" t="s">
        <v>86</v>
      </c>
      <c r="AY378" s="19" t="s">
        <v>143</v>
      </c>
      <c r="BE378" s="202">
        <f>IF(N378="základní",J378,0)</f>
        <v>0</v>
      </c>
      <c r="BF378" s="202">
        <f>IF(N378="snížená",J378,0)</f>
        <v>0</v>
      </c>
      <c r="BG378" s="202">
        <f>IF(N378="zákl. přenesená",J378,0)</f>
        <v>0</v>
      </c>
      <c r="BH378" s="202">
        <f>IF(N378="sníž. přenesená",J378,0)</f>
        <v>0</v>
      </c>
      <c r="BI378" s="202">
        <f>IF(N378="nulová",J378,0)</f>
        <v>0</v>
      </c>
      <c r="BJ378" s="19" t="s">
        <v>84</v>
      </c>
      <c r="BK378" s="202">
        <f>ROUND(I378*H378,2)</f>
        <v>0</v>
      </c>
      <c r="BL378" s="19" t="s">
        <v>149</v>
      </c>
      <c r="BM378" s="201" t="s">
        <v>949</v>
      </c>
    </row>
    <row r="379" spans="1:65" s="2" customFormat="1">
      <c r="A379" s="36"/>
      <c r="B379" s="37"/>
      <c r="C379" s="38"/>
      <c r="D379" s="203" t="s">
        <v>151</v>
      </c>
      <c r="E379" s="38"/>
      <c r="F379" s="204" t="s">
        <v>950</v>
      </c>
      <c r="G379" s="38"/>
      <c r="H379" s="38"/>
      <c r="I379" s="111"/>
      <c r="J379" s="38"/>
      <c r="K379" s="38"/>
      <c r="L379" s="41"/>
      <c r="M379" s="205"/>
      <c r="N379" s="206"/>
      <c r="O379" s="66"/>
      <c r="P379" s="66"/>
      <c r="Q379" s="66"/>
      <c r="R379" s="66"/>
      <c r="S379" s="66"/>
      <c r="T379" s="67"/>
      <c r="U379" s="36"/>
      <c r="V379" s="36"/>
      <c r="W379" s="36"/>
      <c r="X379" s="36"/>
      <c r="Y379" s="36"/>
      <c r="Z379" s="36"/>
      <c r="AA379" s="36"/>
      <c r="AB379" s="36"/>
      <c r="AC379" s="36"/>
      <c r="AD379" s="36"/>
      <c r="AE379" s="36"/>
      <c r="AT379" s="19" t="s">
        <v>151</v>
      </c>
      <c r="AU379" s="19" t="s">
        <v>86</v>
      </c>
    </row>
    <row r="380" spans="1:65" s="2" customFormat="1" ht="87.75">
      <c r="A380" s="36"/>
      <c r="B380" s="37"/>
      <c r="C380" s="38"/>
      <c r="D380" s="203" t="s">
        <v>160</v>
      </c>
      <c r="E380" s="38"/>
      <c r="F380" s="207" t="s">
        <v>478</v>
      </c>
      <c r="G380" s="38"/>
      <c r="H380" s="38"/>
      <c r="I380" s="111"/>
      <c r="J380" s="38"/>
      <c r="K380" s="38"/>
      <c r="L380" s="41"/>
      <c r="M380" s="205"/>
      <c r="N380" s="206"/>
      <c r="O380" s="66"/>
      <c r="P380" s="66"/>
      <c r="Q380" s="66"/>
      <c r="R380" s="66"/>
      <c r="S380" s="66"/>
      <c r="T380" s="67"/>
      <c r="U380" s="36"/>
      <c r="V380" s="36"/>
      <c r="W380" s="36"/>
      <c r="X380" s="36"/>
      <c r="Y380" s="36"/>
      <c r="Z380" s="36"/>
      <c r="AA380" s="36"/>
      <c r="AB380" s="36"/>
      <c r="AC380" s="36"/>
      <c r="AD380" s="36"/>
      <c r="AE380" s="36"/>
      <c r="AT380" s="19" t="s">
        <v>160</v>
      </c>
      <c r="AU380" s="19" t="s">
        <v>86</v>
      </c>
    </row>
    <row r="381" spans="1:65" s="13" customFormat="1">
      <c r="B381" s="208"/>
      <c r="C381" s="209"/>
      <c r="D381" s="203" t="s">
        <v>162</v>
      </c>
      <c r="E381" s="210" t="s">
        <v>19</v>
      </c>
      <c r="F381" s="211" t="s">
        <v>651</v>
      </c>
      <c r="G381" s="209"/>
      <c r="H381" s="212">
        <v>19.2</v>
      </c>
      <c r="I381" s="213"/>
      <c r="J381" s="209"/>
      <c r="K381" s="209"/>
      <c r="L381" s="214"/>
      <c r="M381" s="215"/>
      <c r="N381" s="216"/>
      <c r="O381" s="216"/>
      <c r="P381" s="216"/>
      <c r="Q381" s="216"/>
      <c r="R381" s="216"/>
      <c r="S381" s="216"/>
      <c r="T381" s="217"/>
      <c r="AT381" s="218" t="s">
        <v>162</v>
      </c>
      <c r="AU381" s="218" t="s">
        <v>86</v>
      </c>
      <c r="AV381" s="13" t="s">
        <v>86</v>
      </c>
      <c r="AW381" s="13" t="s">
        <v>37</v>
      </c>
      <c r="AX381" s="13" t="s">
        <v>84</v>
      </c>
      <c r="AY381" s="218" t="s">
        <v>143</v>
      </c>
    </row>
    <row r="382" spans="1:65" s="2" customFormat="1" ht="16.5" customHeight="1">
      <c r="A382" s="36"/>
      <c r="B382" s="37"/>
      <c r="C382" s="190" t="s">
        <v>610</v>
      </c>
      <c r="D382" s="190" t="s">
        <v>145</v>
      </c>
      <c r="E382" s="191" t="s">
        <v>951</v>
      </c>
      <c r="F382" s="192" t="s">
        <v>952</v>
      </c>
      <c r="G382" s="193" t="s">
        <v>110</v>
      </c>
      <c r="H382" s="194">
        <v>144</v>
      </c>
      <c r="I382" s="195"/>
      <c r="J382" s="196">
        <f>ROUND(I382*H382,2)</f>
        <v>0</v>
      </c>
      <c r="K382" s="192" t="s">
        <v>157</v>
      </c>
      <c r="L382" s="41"/>
      <c r="M382" s="197" t="s">
        <v>19</v>
      </c>
      <c r="N382" s="198" t="s">
        <v>47</v>
      </c>
      <c r="O382" s="66"/>
      <c r="P382" s="199">
        <f>O382*H382</f>
        <v>0</v>
      </c>
      <c r="Q382" s="199">
        <v>0</v>
      </c>
      <c r="R382" s="199">
        <f>Q382*H382</f>
        <v>0</v>
      </c>
      <c r="S382" s="199">
        <v>0</v>
      </c>
      <c r="T382" s="200">
        <f>S382*H382</f>
        <v>0</v>
      </c>
      <c r="U382" s="36"/>
      <c r="V382" s="36"/>
      <c r="W382" s="36"/>
      <c r="X382" s="36"/>
      <c r="Y382" s="36"/>
      <c r="Z382" s="36"/>
      <c r="AA382" s="36"/>
      <c r="AB382" s="36"/>
      <c r="AC382" s="36"/>
      <c r="AD382" s="36"/>
      <c r="AE382" s="36"/>
      <c r="AR382" s="201" t="s">
        <v>149</v>
      </c>
      <c r="AT382" s="201" t="s">
        <v>145</v>
      </c>
      <c r="AU382" s="201" t="s">
        <v>86</v>
      </c>
      <c r="AY382" s="19" t="s">
        <v>143</v>
      </c>
      <c r="BE382" s="202">
        <f>IF(N382="základní",J382,0)</f>
        <v>0</v>
      </c>
      <c r="BF382" s="202">
        <f>IF(N382="snížená",J382,0)</f>
        <v>0</v>
      </c>
      <c r="BG382" s="202">
        <f>IF(N382="zákl. přenesená",J382,0)</f>
        <v>0</v>
      </c>
      <c r="BH382" s="202">
        <f>IF(N382="sníž. přenesená",J382,0)</f>
        <v>0</v>
      </c>
      <c r="BI382" s="202">
        <f>IF(N382="nulová",J382,0)</f>
        <v>0</v>
      </c>
      <c r="BJ382" s="19" t="s">
        <v>84</v>
      </c>
      <c r="BK382" s="202">
        <f>ROUND(I382*H382,2)</f>
        <v>0</v>
      </c>
      <c r="BL382" s="19" t="s">
        <v>149</v>
      </c>
      <c r="BM382" s="201" t="s">
        <v>953</v>
      </c>
    </row>
    <row r="383" spans="1:65" s="2" customFormat="1">
      <c r="A383" s="36"/>
      <c r="B383" s="37"/>
      <c r="C383" s="38"/>
      <c r="D383" s="203" t="s">
        <v>151</v>
      </c>
      <c r="E383" s="38"/>
      <c r="F383" s="204" t="s">
        <v>954</v>
      </c>
      <c r="G383" s="38"/>
      <c r="H383" s="38"/>
      <c r="I383" s="111"/>
      <c r="J383" s="38"/>
      <c r="K383" s="38"/>
      <c r="L383" s="41"/>
      <c r="M383" s="205"/>
      <c r="N383" s="206"/>
      <c r="O383" s="66"/>
      <c r="P383" s="66"/>
      <c r="Q383" s="66"/>
      <c r="R383" s="66"/>
      <c r="S383" s="66"/>
      <c r="T383" s="67"/>
      <c r="U383" s="36"/>
      <c r="V383" s="36"/>
      <c r="W383" s="36"/>
      <c r="X383" s="36"/>
      <c r="Y383" s="36"/>
      <c r="Z383" s="36"/>
      <c r="AA383" s="36"/>
      <c r="AB383" s="36"/>
      <c r="AC383" s="36"/>
      <c r="AD383" s="36"/>
      <c r="AE383" s="36"/>
      <c r="AT383" s="19" t="s">
        <v>151</v>
      </c>
      <c r="AU383" s="19" t="s">
        <v>86</v>
      </c>
    </row>
    <row r="384" spans="1:65" s="2" customFormat="1" ht="87.75">
      <c r="A384" s="36"/>
      <c r="B384" s="37"/>
      <c r="C384" s="38"/>
      <c r="D384" s="203" t="s">
        <v>160</v>
      </c>
      <c r="E384" s="38"/>
      <c r="F384" s="207" t="s">
        <v>478</v>
      </c>
      <c r="G384" s="38"/>
      <c r="H384" s="38"/>
      <c r="I384" s="111"/>
      <c r="J384" s="38"/>
      <c r="K384" s="38"/>
      <c r="L384" s="41"/>
      <c r="M384" s="205"/>
      <c r="N384" s="206"/>
      <c r="O384" s="66"/>
      <c r="P384" s="66"/>
      <c r="Q384" s="66"/>
      <c r="R384" s="66"/>
      <c r="S384" s="66"/>
      <c r="T384" s="67"/>
      <c r="U384" s="36"/>
      <c r="V384" s="36"/>
      <c r="W384" s="36"/>
      <c r="X384" s="36"/>
      <c r="Y384" s="36"/>
      <c r="Z384" s="36"/>
      <c r="AA384" s="36"/>
      <c r="AB384" s="36"/>
      <c r="AC384" s="36"/>
      <c r="AD384" s="36"/>
      <c r="AE384" s="36"/>
      <c r="AT384" s="19" t="s">
        <v>160</v>
      </c>
      <c r="AU384" s="19" t="s">
        <v>86</v>
      </c>
    </row>
    <row r="385" spans="1:65" s="13" customFormat="1">
      <c r="B385" s="208"/>
      <c r="C385" s="209"/>
      <c r="D385" s="203" t="s">
        <v>162</v>
      </c>
      <c r="E385" s="210" t="s">
        <v>19</v>
      </c>
      <c r="F385" s="211" t="s">
        <v>677</v>
      </c>
      <c r="G385" s="209"/>
      <c r="H385" s="212">
        <v>144</v>
      </c>
      <c r="I385" s="213"/>
      <c r="J385" s="209"/>
      <c r="K385" s="209"/>
      <c r="L385" s="214"/>
      <c r="M385" s="215"/>
      <c r="N385" s="216"/>
      <c r="O385" s="216"/>
      <c r="P385" s="216"/>
      <c r="Q385" s="216"/>
      <c r="R385" s="216"/>
      <c r="S385" s="216"/>
      <c r="T385" s="217"/>
      <c r="AT385" s="218" t="s">
        <v>162</v>
      </c>
      <c r="AU385" s="218" t="s">
        <v>86</v>
      </c>
      <c r="AV385" s="13" t="s">
        <v>86</v>
      </c>
      <c r="AW385" s="13" t="s">
        <v>37</v>
      </c>
      <c r="AX385" s="13" t="s">
        <v>84</v>
      </c>
      <c r="AY385" s="218" t="s">
        <v>143</v>
      </c>
    </row>
    <row r="386" spans="1:65" s="2" customFormat="1" ht="16.5" customHeight="1">
      <c r="A386" s="36"/>
      <c r="B386" s="37"/>
      <c r="C386" s="190" t="s">
        <v>616</v>
      </c>
      <c r="D386" s="190" t="s">
        <v>145</v>
      </c>
      <c r="E386" s="191" t="s">
        <v>955</v>
      </c>
      <c r="F386" s="192" t="s">
        <v>956</v>
      </c>
      <c r="G386" s="193" t="s">
        <v>110</v>
      </c>
      <c r="H386" s="194">
        <v>144</v>
      </c>
      <c r="I386" s="195"/>
      <c r="J386" s="196">
        <f>ROUND(I386*H386,2)</f>
        <v>0</v>
      </c>
      <c r="K386" s="192" t="s">
        <v>157</v>
      </c>
      <c r="L386" s="41"/>
      <c r="M386" s="197" t="s">
        <v>19</v>
      </c>
      <c r="N386" s="198" t="s">
        <v>47</v>
      </c>
      <c r="O386" s="66"/>
      <c r="P386" s="199">
        <f>O386*H386</f>
        <v>0</v>
      </c>
      <c r="Q386" s="199">
        <v>0</v>
      </c>
      <c r="R386" s="199">
        <f>Q386*H386</f>
        <v>0</v>
      </c>
      <c r="S386" s="199">
        <v>0</v>
      </c>
      <c r="T386" s="200">
        <f>S386*H386</f>
        <v>0</v>
      </c>
      <c r="U386" s="36"/>
      <c r="V386" s="36"/>
      <c r="W386" s="36"/>
      <c r="X386" s="36"/>
      <c r="Y386" s="36"/>
      <c r="Z386" s="36"/>
      <c r="AA386" s="36"/>
      <c r="AB386" s="36"/>
      <c r="AC386" s="36"/>
      <c r="AD386" s="36"/>
      <c r="AE386" s="36"/>
      <c r="AR386" s="201" t="s">
        <v>149</v>
      </c>
      <c r="AT386" s="201" t="s">
        <v>145</v>
      </c>
      <c r="AU386" s="201" t="s">
        <v>86</v>
      </c>
      <c r="AY386" s="19" t="s">
        <v>143</v>
      </c>
      <c r="BE386" s="202">
        <f>IF(N386="základní",J386,0)</f>
        <v>0</v>
      </c>
      <c r="BF386" s="202">
        <f>IF(N386="snížená",J386,0)</f>
        <v>0</v>
      </c>
      <c r="BG386" s="202">
        <f>IF(N386="zákl. přenesená",J386,0)</f>
        <v>0</v>
      </c>
      <c r="BH386" s="202">
        <f>IF(N386="sníž. přenesená",J386,0)</f>
        <v>0</v>
      </c>
      <c r="BI386" s="202">
        <f>IF(N386="nulová",J386,0)</f>
        <v>0</v>
      </c>
      <c r="BJ386" s="19" t="s">
        <v>84</v>
      </c>
      <c r="BK386" s="202">
        <f>ROUND(I386*H386,2)</f>
        <v>0</v>
      </c>
      <c r="BL386" s="19" t="s">
        <v>149</v>
      </c>
      <c r="BM386" s="201" t="s">
        <v>957</v>
      </c>
    </row>
    <row r="387" spans="1:65" s="2" customFormat="1">
      <c r="A387" s="36"/>
      <c r="B387" s="37"/>
      <c r="C387" s="38"/>
      <c r="D387" s="203" t="s">
        <v>151</v>
      </c>
      <c r="E387" s="38"/>
      <c r="F387" s="204" t="s">
        <v>956</v>
      </c>
      <c r="G387" s="38"/>
      <c r="H387" s="38"/>
      <c r="I387" s="111"/>
      <c r="J387" s="38"/>
      <c r="K387" s="38"/>
      <c r="L387" s="41"/>
      <c r="M387" s="205"/>
      <c r="N387" s="206"/>
      <c r="O387" s="66"/>
      <c r="P387" s="66"/>
      <c r="Q387" s="66"/>
      <c r="R387" s="66"/>
      <c r="S387" s="66"/>
      <c r="T387" s="67"/>
      <c r="U387" s="36"/>
      <c r="V387" s="36"/>
      <c r="W387" s="36"/>
      <c r="X387" s="36"/>
      <c r="Y387" s="36"/>
      <c r="Z387" s="36"/>
      <c r="AA387" s="36"/>
      <c r="AB387" s="36"/>
      <c r="AC387" s="36"/>
      <c r="AD387" s="36"/>
      <c r="AE387" s="36"/>
      <c r="AT387" s="19" t="s">
        <v>151</v>
      </c>
      <c r="AU387" s="19" t="s">
        <v>86</v>
      </c>
    </row>
    <row r="388" spans="1:65" s="2" customFormat="1" ht="29.25">
      <c r="A388" s="36"/>
      <c r="B388" s="37"/>
      <c r="C388" s="38"/>
      <c r="D388" s="203" t="s">
        <v>160</v>
      </c>
      <c r="E388" s="38"/>
      <c r="F388" s="207" t="s">
        <v>946</v>
      </c>
      <c r="G388" s="38"/>
      <c r="H388" s="38"/>
      <c r="I388" s="111"/>
      <c r="J388" s="38"/>
      <c r="K388" s="38"/>
      <c r="L388" s="41"/>
      <c r="M388" s="205"/>
      <c r="N388" s="206"/>
      <c r="O388" s="66"/>
      <c r="P388" s="66"/>
      <c r="Q388" s="66"/>
      <c r="R388" s="66"/>
      <c r="S388" s="66"/>
      <c r="T388" s="67"/>
      <c r="U388" s="36"/>
      <c r="V388" s="36"/>
      <c r="W388" s="36"/>
      <c r="X388" s="36"/>
      <c r="Y388" s="36"/>
      <c r="Z388" s="36"/>
      <c r="AA388" s="36"/>
      <c r="AB388" s="36"/>
      <c r="AC388" s="36"/>
      <c r="AD388" s="36"/>
      <c r="AE388" s="36"/>
      <c r="AT388" s="19" t="s">
        <v>160</v>
      </c>
      <c r="AU388" s="19" t="s">
        <v>86</v>
      </c>
    </row>
    <row r="389" spans="1:65" s="13" customFormat="1">
      <c r="B389" s="208"/>
      <c r="C389" s="209"/>
      <c r="D389" s="203" t="s">
        <v>162</v>
      </c>
      <c r="E389" s="210" t="s">
        <v>19</v>
      </c>
      <c r="F389" s="211" t="s">
        <v>677</v>
      </c>
      <c r="G389" s="209"/>
      <c r="H389" s="212">
        <v>144</v>
      </c>
      <c r="I389" s="213"/>
      <c r="J389" s="209"/>
      <c r="K389" s="209"/>
      <c r="L389" s="214"/>
      <c r="M389" s="215"/>
      <c r="N389" s="216"/>
      <c r="O389" s="216"/>
      <c r="P389" s="216"/>
      <c r="Q389" s="216"/>
      <c r="R389" s="216"/>
      <c r="S389" s="216"/>
      <c r="T389" s="217"/>
      <c r="AT389" s="218" t="s">
        <v>162</v>
      </c>
      <c r="AU389" s="218" t="s">
        <v>86</v>
      </c>
      <c r="AV389" s="13" t="s">
        <v>86</v>
      </c>
      <c r="AW389" s="13" t="s">
        <v>37</v>
      </c>
      <c r="AX389" s="13" t="s">
        <v>84</v>
      </c>
      <c r="AY389" s="218" t="s">
        <v>143</v>
      </c>
    </row>
    <row r="390" spans="1:65" s="2" customFormat="1" ht="16.5" customHeight="1">
      <c r="A390" s="36"/>
      <c r="B390" s="37"/>
      <c r="C390" s="190" t="s">
        <v>622</v>
      </c>
      <c r="D390" s="190" t="s">
        <v>145</v>
      </c>
      <c r="E390" s="191" t="s">
        <v>480</v>
      </c>
      <c r="F390" s="192" t="s">
        <v>481</v>
      </c>
      <c r="G390" s="193" t="s">
        <v>355</v>
      </c>
      <c r="H390" s="194">
        <v>4</v>
      </c>
      <c r="I390" s="195"/>
      <c r="J390" s="196">
        <f>ROUND(I390*H390,2)</f>
        <v>0</v>
      </c>
      <c r="K390" s="192" t="s">
        <v>157</v>
      </c>
      <c r="L390" s="41"/>
      <c r="M390" s="197" t="s">
        <v>19</v>
      </c>
      <c r="N390" s="198" t="s">
        <v>47</v>
      </c>
      <c r="O390" s="66"/>
      <c r="P390" s="199">
        <f>O390*H390</f>
        <v>0</v>
      </c>
      <c r="Q390" s="199">
        <v>0.46009</v>
      </c>
      <c r="R390" s="199">
        <f>Q390*H390</f>
        <v>1.84036</v>
      </c>
      <c r="S390" s="199">
        <v>0</v>
      </c>
      <c r="T390" s="200">
        <f>S390*H390</f>
        <v>0</v>
      </c>
      <c r="U390" s="36"/>
      <c r="V390" s="36"/>
      <c r="W390" s="36"/>
      <c r="X390" s="36"/>
      <c r="Y390" s="36"/>
      <c r="Z390" s="36"/>
      <c r="AA390" s="36"/>
      <c r="AB390" s="36"/>
      <c r="AC390" s="36"/>
      <c r="AD390" s="36"/>
      <c r="AE390" s="36"/>
      <c r="AR390" s="201" t="s">
        <v>149</v>
      </c>
      <c r="AT390" s="201" t="s">
        <v>145</v>
      </c>
      <c r="AU390" s="201" t="s">
        <v>86</v>
      </c>
      <c r="AY390" s="19" t="s">
        <v>143</v>
      </c>
      <c r="BE390" s="202">
        <f>IF(N390="základní",J390,0)</f>
        <v>0</v>
      </c>
      <c r="BF390" s="202">
        <f>IF(N390="snížená",J390,0)</f>
        <v>0</v>
      </c>
      <c r="BG390" s="202">
        <f>IF(N390="zákl. přenesená",J390,0)</f>
        <v>0</v>
      </c>
      <c r="BH390" s="202">
        <f>IF(N390="sníž. přenesená",J390,0)</f>
        <v>0</v>
      </c>
      <c r="BI390" s="202">
        <f>IF(N390="nulová",J390,0)</f>
        <v>0</v>
      </c>
      <c r="BJ390" s="19" t="s">
        <v>84</v>
      </c>
      <c r="BK390" s="202">
        <f>ROUND(I390*H390,2)</f>
        <v>0</v>
      </c>
      <c r="BL390" s="19" t="s">
        <v>149</v>
      </c>
      <c r="BM390" s="201" t="s">
        <v>958</v>
      </c>
    </row>
    <row r="391" spans="1:65" s="2" customFormat="1">
      <c r="A391" s="36"/>
      <c r="B391" s="37"/>
      <c r="C391" s="38"/>
      <c r="D391" s="203" t="s">
        <v>151</v>
      </c>
      <c r="E391" s="38"/>
      <c r="F391" s="204" t="s">
        <v>483</v>
      </c>
      <c r="G391" s="38"/>
      <c r="H391" s="38"/>
      <c r="I391" s="111"/>
      <c r="J391" s="38"/>
      <c r="K391" s="38"/>
      <c r="L391" s="41"/>
      <c r="M391" s="205"/>
      <c r="N391" s="206"/>
      <c r="O391" s="66"/>
      <c r="P391" s="66"/>
      <c r="Q391" s="66"/>
      <c r="R391" s="66"/>
      <c r="S391" s="66"/>
      <c r="T391" s="67"/>
      <c r="U391" s="36"/>
      <c r="V391" s="36"/>
      <c r="W391" s="36"/>
      <c r="X391" s="36"/>
      <c r="Y391" s="36"/>
      <c r="Z391" s="36"/>
      <c r="AA391" s="36"/>
      <c r="AB391" s="36"/>
      <c r="AC391" s="36"/>
      <c r="AD391" s="36"/>
      <c r="AE391" s="36"/>
      <c r="AT391" s="19" t="s">
        <v>151</v>
      </c>
      <c r="AU391" s="19" t="s">
        <v>86</v>
      </c>
    </row>
    <row r="392" spans="1:65" s="2" customFormat="1" ht="87.75">
      <c r="A392" s="36"/>
      <c r="B392" s="37"/>
      <c r="C392" s="38"/>
      <c r="D392" s="203" t="s">
        <v>160</v>
      </c>
      <c r="E392" s="38"/>
      <c r="F392" s="207" t="s">
        <v>478</v>
      </c>
      <c r="G392" s="38"/>
      <c r="H392" s="38"/>
      <c r="I392" s="111"/>
      <c r="J392" s="38"/>
      <c r="K392" s="38"/>
      <c r="L392" s="41"/>
      <c r="M392" s="205"/>
      <c r="N392" s="206"/>
      <c r="O392" s="66"/>
      <c r="P392" s="66"/>
      <c r="Q392" s="66"/>
      <c r="R392" s="66"/>
      <c r="S392" s="66"/>
      <c r="T392" s="67"/>
      <c r="U392" s="36"/>
      <c r="V392" s="36"/>
      <c r="W392" s="36"/>
      <c r="X392" s="36"/>
      <c r="Y392" s="36"/>
      <c r="Z392" s="36"/>
      <c r="AA392" s="36"/>
      <c r="AB392" s="36"/>
      <c r="AC392" s="36"/>
      <c r="AD392" s="36"/>
      <c r="AE392" s="36"/>
      <c r="AT392" s="19" t="s">
        <v>160</v>
      </c>
      <c r="AU392" s="19" t="s">
        <v>86</v>
      </c>
    </row>
    <row r="393" spans="1:65" s="13" customFormat="1">
      <c r="B393" s="208"/>
      <c r="C393" s="209"/>
      <c r="D393" s="203" t="s">
        <v>162</v>
      </c>
      <c r="E393" s="210" t="s">
        <v>19</v>
      </c>
      <c r="F393" s="211" t="s">
        <v>959</v>
      </c>
      <c r="G393" s="209"/>
      <c r="H393" s="212">
        <v>4</v>
      </c>
      <c r="I393" s="213"/>
      <c r="J393" s="209"/>
      <c r="K393" s="209"/>
      <c r="L393" s="214"/>
      <c r="M393" s="215"/>
      <c r="N393" s="216"/>
      <c r="O393" s="216"/>
      <c r="P393" s="216"/>
      <c r="Q393" s="216"/>
      <c r="R393" s="216"/>
      <c r="S393" s="216"/>
      <c r="T393" s="217"/>
      <c r="AT393" s="218" t="s">
        <v>162</v>
      </c>
      <c r="AU393" s="218" t="s">
        <v>86</v>
      </c>
      <c r="AV393" s="13" t="s">
        <v>86</v>
      </c>
      <c r="AW393" s="13" t="s">
        <v>37</v>
      </c>
      <c r="AX393" s="13" t="s">
        <v>84</v>
      </c>
      <c r="AY393" s="218" t="s">
        <v>143</v>
      </c>
    </row>
    <row r="394" spans="1:65" s="2" customFormat="1" ht="16.5" customHeight="1">
      <c r="A394" s="36"/>
      <c r="B394" s="37"/>
      <c r="C394" s="190" t="s">
        <v>628</v>
      </c>
      <c r="D394" s="190" t="s">
        <v>145</v>
      </c>
      <c r="E394" s="191" t="s">
        <v>960</v>
      </c>
      <c r="F394" s="192" t="s">
        <v>961</v>
      </c>
      <c r="G394" s="193" t="s">
        <v>355</v>
      </c>
      <c r="H394" s="194">
        <v>7</v>
      </c>
      <c r="I394" s="195"/>
      <c r="J394" s="196">
        <f>ROUND(I394*H394,2)</f>
        <v>0</v>
      </c>
      <c r="K394" s="192" t="s">
        <v>157</v>
      </c>
      <c r="L394" s="41"/>
      <c r="M394" s="197" t="s">
        <v>19</v>
      </c>
      <c r="N394" s="198" t="s">
        <v>47</v>
      </c>
      <c r="O394" s="66"/>
      <c r="P394" s="199">
        <f>O394*H394</f>
        <v>0</v>
      </c>
      <c r="Q394" s="199">
        <v>0.12303</v>
      </c>
      <c r="R394" s="199">
        <f>Q394*H394</f>
        <v>0.86121000000000003</v>
      </c>
      <c r="S394" s="199">
        <v>0</v>
      </c>
      <c r="T394" s="200">
        <f>S394*H394</f>
        <v>0</v>
      </c>
      <c r="U394" s="36"/>
      <c r="V394" s="36"/>
      <c r="W394" s="36"/>
      <c r="X394" s="36"/>
      <c r="Y394" s="36"/>
      <c r="Z394" s="36"/>
      <c r="AA394" s="36"/>
      <c r="AB394" s="36"/>
      <c r="AC394" s="36"/>
      <c r="AD394" s="36"/>
      <c r="AE394" s="36"/>
      <c r="AR394" s="201" t="s">
        <v>149</v>
      </c>
      <c r="AT394" s="201" t="s">
        <v>145</v>
      </c>
      <c r="AU394" s="201" t="s">
        <v>86</v>
      </c>
      <c r="AY394" s="19" t="s">
        <v>143</v>
      </c>
      <c r="BE394" s="202">
        <f>IF(N394="základní",J394,0)</f>
        <v>0</v>
      </c>
      <c r="BF394" s="202">
        <f>IF(N394="snížená",J394,0)</f>
        <v>0</v>
      </c>
      <c r="BG394" s="202">
        <f>IF(N394="zákl. přenesená",J394,0)</f>
        <v>0</v>
      </c>
      <c r="BH394" s="202">
        <f>IF(N394="sníž. přenesená",J394,0)</f>
        <v>0</v>
      </c>
      <c r="BI394" s="202">
        <f>IF(N394="nulová",J394,0)</f>
        <v>0</v>
      </c>
      <c r="BJ394" s="19" t="s">
        <v>84</v>
      </c>
      <c r="BK394" s="202">
        <f>ROUND(I394*H394,2)</f>
        <v>0</v>
      </c>
      <c r="BL394" s="19" t="s">
        <v>149</v>
      </c>
      <c r="BM394" s="201" t="s">
        <v>962</v>
      </c>
    </row>
    <row r="395" spans="1:65" s="2" customFormat="1">
      <c r="A395" s="36"/>
      <c r="B395" s="37"/>
      <c r="C395" s="38"/>
      <c r="D395" s="203" t="s">
        <v>151</v>
      </c>
      <c r="E395" s="38"/>
      <c r="F395" s="204" t="s">
        <v>961</v>
      </c>
      <c r="G395" s="38"/>
      <c r="H395" s="38"/>
      <c r="I395" s="111"/>
      <c r="J395" s="38"/>
      <c r="K395" s="38"/>
      <c r="L395" s="41"/>
      <c r="M395" s="205"/>
      <c r="N395" s="206"/>
      <c r="O395" s="66"/>
      <c r="P395" s="66"/>
      <c r="Q395" s="66"/>
      <c r="R395" s="66"/>
      <c r="S395" s="66"/>
      <c r="T395" s="67"/>
      <c r="U395" s="36"/>
      <c r="V395" s="36"/>
      <c r="W395" s="36"/>
      <c r="X395" s="36"/>
      <c r="Y395" s="36"/>
      <c r="Z395" s="36"/>
      <c r="AA395" s="36"/>
      <c r="AB395" s="36"/>
      <c r="AC395" s="36"/>
      <c r="AD395" s="36"/>
      <c r="AE395" s="36"/>
      <c r="AT395" s="19" t="s">
        <v>151</v>
      </c>
      <c r="AU395" s="19" t="s">
        <v>86</v>
      </c>
    </row>
    <row r="396" spans="1:65" s="2" customFormat="1" ht="39">
      <c r="A396" s="36"/>
      <c r="B396" s="37"/>
      <c r="C396" s="38"/>
      <c r="D396" s="203" t="s">
        <v>160</v>
      </c>
      <c r="E396" s="38"/>
      <c r="F396" s="207" t="s">
        <v>963</v>
      </c>
      <c r="G396" s="38"/>
      <c r="H396" s="38"/>
      <c r="I396" s="111"/>
      <c r="J396" s="38"/>
      <c r="K396" s="38"/>
      <c r="L396" s="41"/>
      <c r="M396" s="205"/>
      <c r="N396" s="206"/>
      <c r="O396" s="66"/>
      <c r="P396" s="66"/>
      <c r="Q396" s="66"/>
      <c r="R396" s="66"/>
      <c r="S396" s="66"/>
      <c r="T396" s="67"/>
      <c r="U396" s="36"/>
      <c r="V396" s="36"/>
      <c r="W396" s="36"/>
      <c r="X396" s="36"/>
      <c r="Y396" s="36"/>
      <c r="Z396" s="36"/>
      <c r="AA396" s="36"/>
      <c r="AB396" s="36"/>
      <c r="AC396" s="36"/>
      <c r="AD396" s="36"/>
      <c r="AE396" s="36"/>
      <c r="AT396" s="19" t="s">
        <v>160</v>
      </c>
      <c r="AU396" s="19" t="s">
        <v>86</v>
      </c>
    </row>
    <row r="397" spans="1:65" s="13" customFormat="1">
      <c r="B397" s="208"/>
      <c r="C397" s="209"/>
      <c r="D397" s="203" t="s">
        <v>162</v>
      </c>
      <c r="E397" s="210" t="s">
        <v>19</v>
      </c>
      <c r="F397" s="211" t="s">
        <v>964</v>
      </c>
      <c r="G397" s="209"/>
      <c r="H397" s="212">
        <v>7</v>
      </c>
      <c r="I397" s="213"/>
      <c r="J397" s="209"/>
      <c r="K397" s="209"/>
      <c r="L397" s="214"/>
      <c r="M397" s="215"/>
      <c r="N397" s="216"/>
      <c r="O397" s="216"/>
      <c r="P397" s="216"/>
      <c r="Q397" s="216"/>
      <c r="R397" s="216"/>
      <c r="S397" s="216"/>
      <c r="T397" s="217"/>
      <c r="AT397" s="218" t="s">
        <v>162</v>
      </c>
      <c r="AU397" s="218" t="s">
        <v>86</v>
      </c>
      <c r="AV397" s="13" t="s">
        <v>86</v>
      </c>
      <c r="AW397" s="13" t="s">
        <v>37</v>
      </c>
      <c r="AX397" s="13" t="s">
        <v>84</v>
      </c>
      <c r="AY397" s="218" t="s">
        <v>143</v>
      </c>
    </row>
    <row r="398" spans="1:65" s="2" customFormat="1" ht="16.5" customHeight="1">
      <c r="A398" s="36"/>
      <c r="B398" s="37"/>
      <c r="C398" s="251" t="s">
        <v>634</v>
      </c>
      <c r="D398" s="251" t="s">
        <v>288</v>
      </c>
      <c r="E398" s="252" t="s">
        <v>965</v>
      </c>
      <c r="F398" s="253" t="s">
        <v>966</v>
      </c>
      <c r="G398" s="254" t="s">
        <v>355</v>
      </c>
      <c r="H398" s="255">
        <v>7</v>
      </c>
      <c r="I398" s="256"/>
      <c r="J398" s="257">
        <f>ROUND(I398*H398,2)</f>
        <v>0</v>
      </c>
      <c r="K398" s="253" t="s">
        <v>157</v>
      </c>
      <c r="L398" s="258"/>
      <c r="M398" s="259" t="s">
        <v>19</v>
      </c>
      <c r="N398" s="260" t="s">
        <v>47</v>
      </c>
      <c r="O398" s="66"/>
      <c r="P398" s="199">
        <f>O398*H398</f>
        <v>0</v>
      </c>
      <c r="Q398" s="199">
        <v>1.3299999999999999E-2</v>
      </c>
      <c r="R398" s="199">
        <f>Q398*H398</f>
        <v>9.3099999999999988E-2</v>
      </c>
      <c r="S398" s="199">
        <v>0</v>
      </c>
      <c r="T398" s="200">
        <f>S398*H398</f>
        <v>0</v>
      </c>
      <c r="U398" s="36"/>
      <c r="V398" s="36"/>
      <c r="W398" s="36"/>
      <c r="X398" s="36"/>
      <c r="Y398" s="36"/>
      <c r="Z398" s="36"/>
      <c r="AA398" s="36"/>
      <c r="AB398" s="36"/>
      <c r="AC398" s="36"/>
      <c r="AD398" s="36"/>
      <c r="AE398" s="36"/>
      <c r="AR398" s="201" t="s">
        <v>220</v>
      </c>
      <c r="AT398" s="201" t="s">
        <v>288</v>
      </c>
      <c r="AU398" s="201" t="s">
        <v>86</v>
      </c>
      <c r="AY398" s="19" t="s">
        <v>143</v>
      </c>
      <c r="BE398" s="202">
        <f>IF(N398="základní",J398,0)</f>
        <v>0</v>
      </c>
      <c r="BF398" s="202">
        <f>IF(N398="snížená",J398,0)</f>
        <v>0</v>
      </c>
      <c r="BG398" s="202">
        <f>IF(N398="zákl. přenesená",J398,0)</f>
        <v>0</v>
      </c>
      <c r="BH398" s="202">
        <f>IF(N398="sníž. přenesená",J398,0)</f>
        <v>0</v>
      </c>
      <c r="BI398" s="202">
        <f>IF(N398="nulová",J398,0)</f>
        <v>0</v>
      </c>
      <c r="BJ398" s="19" t="s">
        <v>84</v>
      </c>
      <c r="BK398" s="202">
        <f>ROUND(I398*H398,2)</f>
        <v>0</v>
      </c>
      <c r="BL398" s="19" t="s">
        <v>149</v>
      </c>
      <c r="BM398" s="201" t="s">
        <v>967</v>
      </c>
    </row>
    <row r="399" spans="1:65" s="2" customFormat="1">
      <c r="A399" s="36"/>
      <c r="B399" s="37"/>
      <c r="C399" s="38"/>
      <c r="D399" s="203" t="s">
        <v>151</v>
      </c>
      <c r="E399" s="38"/>
      <c r="F399" s="204" t="s">
        <v>966</v>
      </c>
      <c r="G399" s="38"/>
      <c r="H399" s="38"/>
      <c r="I399" s="111"/>
      <c r="J399" s="38"/>
      <c r="K399" s="38"/>
      <c r="L399" s="41"/>
      <c r="M399" s="205"/>
      <c r="N399" s="206"/>
      <c r="O399" s="66"/>
      <c r="P399" s="66"/>
      <c r="Q399" s="66"/>
      <c r="R399" s="66"/>
      <c r="S399" s="66"/>
      <c r="T399" s="67"/>
      <c r="U399" s="36"/>
      <c r="V399" s="36"/>
      <c r="W399" s="36"/>
      <c r="X399" s="36"/>
      <c r="Y399" s="36"/>
      <c r="Z399" s="36"/>
      <c r="AA399" s="36"/>
      <c r="AB399" s="36"/>
      <c r="AC399" s="36"/>
      <c r="AD399" s="36"/>
      <c r="AE399" s="36"/>
      <c r="AT399" s="19" t="s">
        <v>151</v>
      </c>
      <c r="AU399" s="19" t="s">
        <v>86</v>
      </c>
    </row>
    <row r="400" spans="1:65" s="2" customFormat="1" ht="16.5" customHeight="1">
      <c r="A400" s="36"/>
      <c r="B400" s="37"/>
      <c r="C400" s="190" t="s">
        <v>645</v>
      </c>
      <c r="D400" s="190" t="s">
        <v>145</v>
      </c>
      <c r="E400" s="191" t="s">
        <v>968</v>
      </c>
      <c r="F400" s="192" t="s">
        <v>969</v>
      </c>
      <c r="G400" s="193" t="s">
        <v>110</v>
      </c>
      <c r="H400" s="194">
        <v>189.8</v>
      </c>
      <c r="I400" s="195"/>
      <c r="J400" s="196">
        <f>ROUND(I400*H400,2)</f>
        <v>0</v>
      </c>
      <c r="K400" s="192" t="s">
        <v>157</v>
      </c>
      <c r="L400" s="41"/>
      <c r="M400" s="197" t="s">
        <v>19</v>
      </c>
      <c r="N400" s="198" t="s">
        <v>47</v>
      </c>
      <c r="O400" s="66"/>
      <c r="P400" s="199">
        <f>O400*H400</f>
        <v>0</v>
      </c>
      <c r="Q400" s="199">
        <v>1.9000000000000001E-4</v>
      </c>
      <c r="R400" s="199">
        <f>Q400*H400</f>
        <v>3.6062000000000004E-2</v>
      </c>
      <c r="S400" s="199">
        <v>0</v>
      </c>
      <c r="T400" s="200">
        <f>S400*H400</f>
        <v>0</v>
      </c>
      <c r="U400" s="36"/>
      <c r="V400" s="36"/>
      <c r="W400" s="36"/>
      <c r="X400" s="36"/>
      <c r="Y400" s="36"/>
      <c r="Z400" s="36"/>
      <c r="AA400" s="36"/>
      <c r="AB400" s="36"/>
      <c r="AC400" s="36"/>
      <c r="AD400" s="36"/>
      <c r="AE400" s="36"/>
      <c r="AR400" s="201" t="s">
        <v>149</v>
      </c>
      <c r="AT400" s="201" t="s">
        <v>145</v>
      </c>
      <c r="AU400" s="201" t="s">
        <v>86</v>
      </c>
      <c r="AY400" s="19" t="s">
        <v>143</v>
      </c>
      <c r="BE400" s="202">
        <f>IF(N400="základní",J400,0)</f>
        <v>0</v>
      </c>
      <c r="BF400" s="202">
        <f>IF(N400="snížená",J400,0)</f>
        <v>0</v>
      </c>
      <c r="BG400" s="202">
        <f>IF(N400="zákl. přenesená",J400,0)</f>
        <v>0</v>
      </c>
      <c r="BH400" s="202">
        <f>IF(N400="sníž. přenesená",J400,0)</f>
        <v>0</v>
      </c>
      <c r="BI400" s="202">
        <f>IF(N400="nulová",J400,0)</f>
        <v>0</v>
      </c>
      <c r="BJ400" s="19" t="s">
        <v>84</v>
      </c>
      <c r="BK400" s="202">
        <f>ROUND(I400*H400,2)</f>
        <v>0</v>
      </c>
      <c r="BL400" s="19" t="s">
        <v>149</v>
      </c>
      <c r="BM400" s="201" t="s">
        <v>970</v>
      </c>
    </row>
    <row r="401" spans="1:65" s="2" customFormat="1">
      <c r="A401" s="36"/>
      <c r="B401" s="37"/>
      <c r="C401" s="38"/>
      <c r="D401" s="203" t="s">
        <v>151</v>
      </c>
      <c r="E401" s="38"/>
      <c r="F401" s="204" t="s">
        <v>971</v>
      </c>
      <c r="G401" s="38"/>
      <c r="H401" s="38"/>
      <c r="I401" s="111"/>
      <c r="J401" s="38"/>
      <c r="K401" s="38"/>
      <c r="L401" s="41"/>
      <c r="M401" s="205"/>
      <c r="N401" s="206"/>
      <c r="O401" s="66"/>
      <c r="P401" s="66"/>
      <c r="Q401" s="66"/>
      <c r="R401" s="66"/>
      <c r="S401" s="66"/>
      <c r="T401" s="67"/>
      <c r="U401" s="36"/>
      <c r="V401" s="36"/>
      <c r="W401" s="36"/>
      <c r="X401" s="36"/>
      <c r="Y401" s="36"/>
      <c r="Z401" s="36"/>
      <c r="AA401" s="36"/>
      <c r="AB401" s="36"/>
      <c r="AC401" s="36"/>
      <c r="AD401" s="36"/>
      <c r="AE401" s="36"/>
      <c r="AT401" s="19" t="s">
        <v>151</v>
      </c>
      <c r="AU401" s="19" t="s">
        <v>86</v>
      </c>
    </row>
    <row r="402" spans="1:65" s="2" customFormat="1" ht="19.5">
      <c r="A402" s="36"/>
      <c r="B402" s="37"/>
      <c r="C402" s="38"/>
      <c r="D402" s="203" t="s">
        <v>153</v>
      </c>
      <c r="E402" s="38"/>
      <c r="F402" s="207" t="s">
        <v>972</v>
      </c>
      <c r="G402" s="38"/>
      <c r="H402" s="38"/>
      <c r="I402" s="111"/>
      <c r="J402" s="38"/>
      <c r="K402" s="38"/>
      <c r="L402" s="41"/>
      <c r="M402" s="205"/>
      <c r="N402" s="206"/>
      <c r="O402" s="66"/>
      <c r="P402" s="66"/>
      <c r="Q402" s="66"/>
      <c r="R402" s="66"/>
      <c r="S402" s="66"/>
      <c r="T402" s="67"/>
      <c r="U402" s="36"/>
      <c r="V402" s="36"/>
      <c r="W402" s="36"/>
      <c r="X402" s="36"/>
      <c r="Y402" s="36"/>
      <c r="Z402" s="36"/>
      <c r="AA402" s="36"/>
      <c r="AB402" s="36"/>
      <c r="AC402" s="36"/>
      <c r="AD402" s="36"/>
      <c r="AE402" s="36"/>
      <c r="AT402" s="19" t="s">
        <v>153</v>
      </c>
      <c r="AU402" s="19" t="s">
        <v>86</v>
      </c>
    </row>
    <row r="403" spans="1:65" s="15" customFormat="1">
      <c r="B403" s="230"/>
      <c r="C403" s="231"/>
      <c r="D403" s="203" t="s">
        <v>162</v>
      </c>
      <c r="E403" s="232" t="s">
        <v>19</v>
      </c>
      <c r="F403" s="233" t="s">
        <v>973</v>
      </c>
      <c r="G403" s="231"/>
      <c r="H403" s="232" t="s">
        <v>19</v>
      </c>
      <c r="I403" s="234"/>
      <c r="J403" s="231"/>
      <c r="K403" s="231"/>
      <c r="L403" s="235"/>
      <c r="M403" s="236"/>
      <c r="N403" s="237"/>
      <c r="O403" s="237"/>
      <c r="P403" s="237"/>
      <c r="Q403" s="237"/>
      <c r="R403" s="237"/>
      <c r="S403" s="237"/>
      <c r="T403" s="238"/>
      <c r="AT403" s="239" t="s">
        <v>162</v>
      </c>
      <c r="AU403" s="239" t="s">
        <v>86</v>
      </c>
      <c r="AV403" s="15" t="s">
        <v>84</v>
      </c>
      <c r="AW403" s="15" t="s">
        <v>37</v>
      </c>
      <c r="AX403" s="15" t="s">
        <v>76</v>
      </c>
      <c r="AY403" s="239" t="s">
        <v>143</v>
      </c>
    </row>
    <row r="404" spans="1:65" s="13" customFormat="1">
      <c r="B404" s="208"/>
      <c r="C404" s="209"/>
      <c r="D404" s="203" t="s">
        <v>162</v>
      </c>
      <c r="E404" s="210" t="s">
        <v>19</v>
      </c>
      <c r="F404" s="211" t="s">
        <v>974</v>
      </c>
      <c r="G404" s="209"/>
      <c r="H404" s="212">
        <v>144</v>
      </c>
      <c r="I404" s="213"/>
      <c r="J404" s="209"/>
      <c r="K404" s="209"/>
      <c r="L404" s="214"/>
      <c r="M404" s="215"/>
      <c r="N404" s="216"/>
      <c r="O404" s="216"/>
      <c r="P404" s="216"/>
      <c r="Q404" s="216"/>
      <c r="R404" s="216"/>
      <c r="S404" s="216"/>
      <c r="T404" s="217"/>
      <c r="AT404" s="218" t="s">
        <v>162</v>
      </c>
      <c r="AU404" s="218" t="s">
        <v>86</v>
      </c>
      <c r="AV404" s="13" t="s">
        <v>86</v>
      </c>
      <c r="AW404" s="13" t="s">
        <v>37</v>
      </c>
      <c r="AX404" s="13" t="s">
        <v>76</v>
      </c>
      <c r="AY404" s="218" t="s">
        <v>143</v>
      </c>
    </row>
    <row r="405" spans="1:65" s="13" customFormat="1">
      <c r="B405" s="208"/>
      <c r="C405" s="209"/>
      <c r="D405" s="203" t="s">
        <v>162</v>
      </c>
      <c r="E405" s="210" t="s">
        <v>19</v>
      </c>
      <c r="F405" s="211" t="s">
        <v>975</v>
      </c>
      <c r="G405" s="209"/>
      <c r="H405" s="212">
        <v>19.2</v>
      </c>
      <c r="I405" s="213"/>
      <c r="J405" s="209"/>
      <c r="K405" s="209"/>
      <c r="L405" s="214"/>
      <c r="M405" s="215"/>
      <c r="N405" s="216"/>
      <c r="O405" s="216"/>
      <c r="P405" s="216"/>
      <c r="Q405" s="216"/>
      <c r="R405" s="216"/>
      <c r="S405" s="216"/>
      <c r="T405" s="217"/>
      <c r="AT405" s="218" t="s">
        <v>162</v>
      </c>
      <c r="AU405" s="218" t="s">
        <v>86</v>
      </c>
      <c r="AV405" s="13" t="s">
        <v>86</v>
      </c>
      <c r="AW405" s="13" t="s">
        <v>37</v>
      </c>
      <c r="AX405" s="13" t="s">
        <v>76</v>
      </c>
      <c r="AY405" s="218" t="s">
        <v>143</v>
      </c>
    </row>
    <row r="406" spans="1:65" s="13" customFormat="1">
      <c r="B406" s="208"/>
      <c r="C406" s="209"/>
      <c r="D406" s="203" t="s">
        <v>162</v>
      </c>
      <c r="E406" s="210" t="s">
        <v>19</v>
      </c>
      <c r="F406" s="211" t="s">
        <v>976</v>
      </c>
      <c r="G406" s="209"/>
      <c r="H406" s="212">
        <v>26.6</v>
      </c>
      <c r="I406" s="213"/>
      <c r="J406" s="209"/>
      <c r="K406" s="209"/>
      <c r="L406" s="214"/>
      <c r="M406" s="215"/>
      <c r="N406" s="216"/>
      <c r="O406" s="216"/>
      <c r="P406" s="216"/>
      <c r="Q406" s="216"/>
      <c r="R406" s="216"/>
      <c r="S406" s="216"/>
      <c r="T406" s="217"/>
      <c r="AT406" s="218" t="s">
        <v>162</v>
      </c>
      <c r="AU406" s="218" t="s">
        <v>86</v>
      </c>
      <c r="AV406" s="13" t="s">
        <v>86</v>
      </c>
      <c r="AW406" s="13" t="s">
        <v>37</v>
      </c>
      <c r="AX406" s="13" t="s">
        <v>76</v>
      </c>
      <c r="AY406" s="218" t="s">
        <v>143</v>
      </c>
    </row>
    <row r="407" spans="1:65" s="14" customFormat="1">
      <c r="B407" s="219"/>
      <c r="C407" s="220"/>
      <c r="D407" s="203" t="s">
        <v>162</v>
      </c>
      <c r="E407" s="221" t="s">
        <v>19</v>
      </c>
      <c r="F407" s="222" t="s">
        <v>172</v>
      </c>
      <c r="G407" s="220"/>
      <c r="H407" s="223">
        <v>189.8</v>
      </c>
      <c r="I407" s="224"/>
      <c r="J407" s="220"/>
      <c r="K407" s="220"/>
      <c r="L407" s="225"/>
      <c r="M407" s="226"/>
      <c r="N407" s="227"/>
      <c r="O407" s="227"/>
      <c r="P407" s="227"/>
      <c r="Q407" s="227"/>
      <c r="R407" s="227"/>
      <c r="S407" s="227"/>
      <c r="T407" s="228"/>
      <c r="AT407" s="229" t="s">
        <v>162</v>
      </c>
      <c r="AU407" s="229" t="s">
        <v>86</v>
      </c>
      <c r="AV407" s="14" t="s">
        <v>149</v>
      </c>
      <c r="AW407" s="14" t="s">
        <v>37</v>
      </c>
      <c r="AX407" s="14" t="s">
        <v>84</v>
      </c>
      <c r="AY407" s="229" t="s">
        <v>143</v>
      </c>
    </row>
    <row r="408" spans="1:65" s="2" customFormat="1" ht="16.5" customHeight="1">
      <c r="A408" s="36"/>
      <c r="B408" s="37"/>
      <c r="C408" s="190" t="s">
        <v>977</v>
      </c>
      <c r="D408" s="190" t="s">
        <v>145</v>
      </c>
      <c r="E408" s="191" t="s">
        <v>591</v>
      </c>
      <c r="F408" s="192" t="s">
        <v>592</v>
      </c>
      <c r="G408" s="193" t="s">
        <v>110</v>
      </c>
      <c r="H408" s="194">
        <v>163.19999999999999</v>
      </c>
      <c r="I408" s="195"/>
      <c r="J408" s="196">
        <f>ROUND(I408*H408,2)</f>
        <v>0</v>
      </c>
      <c r="K408" s="192" t="s">
        <v>157</v>
      </c>
      <c r="L408" s="41"/>
      <c r="M408" s="197" t="s">
        <v>19</v>
      </c>
      <c r="N408" s="198" t="s">
        <v>47</v>
      </c>
      <c r="O408" s="66"/>
      <c r="P408" s="199">
        <f>O408*H408</f>
        <v>0</v>
      </c>
      <c r="Q408" s="199">
        <v>6.9999999999999994E-5</v>
      </c>
      <c r="R408" s="199">
        <f>Q408*H408</f>
        <v>1.1423999999999998E-2</v>
      </c>
      <c r="S408" s="199">
        <v>0</v>
      </c>
      <c r="T408" s="200">
        <f>S408*H408</f>
        <v>0</v>
      </c>
      <c r="U408" s="36"/>
      <c r="V408" s="36"/>
      <c r="W408" s="36"/>
      <c r="X408" s="36"/>
      <c r="Y408" s="36"/>
      <c r="Z408" s="36"/>
      <c r="AA408" s="36"/>
      <c r="AB408" s="36"/>
      <c r="AC408" s="36"/>
      <c r="AD408" s="36"/>
      <c r="AE408" s="36"/>
      <c r="AR408" s="201" t="s">
        <v>149</v>
      </c>
      <c r="AT408" s="201" t="s">
        <v>145</v>
      </c>
      <c r="AU408" s="201" t="s">
        <v>86</v>
      </c>
      <c r="AY408" s="19" t="s">
        <v>143</v>
      </c>
      <c r="BE408" s="202">
        <f>IF(N408="základní",J408,0)</f>
        <v>0</v>
      </c>
      <c r="BF408" s="202">
        <f>IF(N408="snížená",J408,0)</f>
        <v>0</v>
      </c>
      <c r="BG408" s="202">
        <f>IF(N408="zákl. přenesená",J408,0)</f>
        <v>0</v>
      </c>
      <c r="BH408" s="202">
        <f>IF(N408="sníž. přenesená",J408,0)</f>
        <v>0</v>
      </c>
      <c r="BI408" s="202">
        <f>IF(N408="nulová",J408,0)</f>
        <v>0</v>
      </c>
      <c r="BJ408" s="19" t="s">
        <v>84</v>
      </c>
      <c r="BK408" s="202">
        <f>ROUND(I408*H408,2)</f>
        <v>0</v>
      </c>
      <c r="BL408" s="19" t="s">
        <v>149</v>
      </c>
      <c r="BM408" s="201" t="s">
        <v>978</v>
      </c>
    </row>
    <row r="409" spans="1:65" s="2" customFormat="1">
      <c r="A409" s="36"/>
      <c r="B409" s="37"/>
      <c r="C409" s="38"/>
      <c r="D409" s="203" t="s">
        <v>151</v>
      </c>
      <c r="E409" s="38"/>
      <c r="F409" s="204" t="s">
        <v>594</v>
      </c>
      <c r="G409" s="38"/>
      <c r="H409" s="38"/>
      <c r="I409" s="111"/>
      <c r="J409" s="38"/>
      <c r="K409" s="38"/>
      <c r="L409" s="41"/>
      <c r="M409" s="205"/>
      <c r="N409" s="206"/>
      <c r="O409" s="66"/>
      <c r="P409" s="66"/>
      <c r="Q409" s="66"/>
      <c r="R409" s="66"/>
      <c r="S409" s="66"/>
      <c r="T409" s="67"/>
      <c r="U409" s="36"/>
      <c r="V409" s="36"/>
      <c r="W409" s="36"/>
      <c r="X409" s="36"/>
      <c r="Y409" s="36"/>
      <c r="Z409" s="36"/>
      <c r="AA409" s="36"/>
      <c r="AB409" s="36"/>
      <c r="AC409" s="36"/>
      <c r="AD409" s="36"/>
      <c r="AE409" s="36"/>
      <c r="AT409" s="19" t="s">
        <v>151</v>
      </c>
      <c r="AU409" s="19" t="s">
        <v>86</v>
      </c>
    </row>
    <row r="410" spans="1:65" s="2" customFormat="1" ht="19.5">
      <c r="A410" s="36"/>
      <c r="B410" s="37"/>
      <c r="C410" s="38"/>
      <c r="D410" s="203" t="s">
        <v>153</v>
      </c>
      <c r="E410" s="38"/>
      <c r="F410" s="207" t="s">
        <v>979</v>
      </c>
      <c r="G410" s="38"/>
      <c r="H410" s="38"/>
      <c r="I410" s="111"/>
      <c r="J410" s="38"/>
      <c r="K410" s="38"/>
      <c r="L410" s="41"/>
      <c r="M410" s="205"/>
      <c r="N410" s="206"/>
      <c r="O410" s="66"/>
      <c r="P410" s="66"/>
      <c r="Q410" s="66"/>
      <c r="R410" s="66"/>
      <c r="S410" s="66"/>
      <c r="T410" s="67"/>
      <c r="U410" s="36"/>
      <c r="V410" s="36"/>
      <c r="W410" s="36"/>
      <c r="X410" s="36"/>
      <c r="Y410" s="36"/>
      <c r="Z410" s="36"/>
      <c r="AA410" s="36"/>
      <c r="AB410" s="36"/>
      <c r="AC410" s="36"/>
      <c r="AD410" s="36"/>
      <c r="AE410" s="36"/>
      <c r="AT410" s="19" t="s">
        <v>153</v>
      </c>
      <c r="AU410" s="19" t="s">
        <v>86</v>
      </c>
    </row>
    <row r="411" spans="1:65" s="15" customFormat="1">
      <c r="B411" s="230"/>
      <c r="C411" s="231"/>
      <c r="D411" s="203" t="s">
        <v>162</v>
      </c>
      <c r="E411" s="232" t="s">
        <v>19</v>
      </c>
      <c r="F411" s="233" t="s">
        <v>973</v>
      </c>
      <c r="G411" s="231"/>
      <c r="H411" s="232" t="s">
        <v>19</v>
      </c>
      <c r="I411" s="234"/>
      <c r="J411" s="231"/>
      <c r="K411" s="231"/>
      <c r="L411" s="235"/>
      <c r="M411" s="236"/>
      <c r="N411" s="237"/>
      <c r="O411" s="237"/>
      <c r="P411" s="237"/>
      <c r="Q411" s="237"/>
      <c r="R411" s="237"/>
      <c r="S411" s="237"/>
      <c r="T411" s="238"/>
      <c r="AT411" s="239" t="s">
        <v>162</v>
      </c>
      <c r="AU411" s="239" t="s">
        <v>86</v>
      </c>
      <c r="AV411" s="15" t="s">
        <v>84</v>
      </c>
      <c r="AW411" s="15" t="s">
        <v>37</v>
      </c>
      <c r="AX411" s="15" t="s">
        <v>76</v>
      </c>
      <c r="AY411" s="239" t="s">
        <v>143</v>
      </c>
    </row>
    <row r="412" spans="1:65" s="13" customFormat="1">
      <c r="B412" s="208"/>
      <c r="C412" s="209"/>
      <c r="D412" s="203" t="s">
        <v>162</v>
      </c>
      <c r="E412" s="210" t="s">
        <v>19</v>
      </c>
      <c r="F412" s="211" t="s">
        <v>974</v>
      </c>
      <c r="G412" s="209"/>
      <c r="H412" s="212">
        <v>144</v>
      </c>
      <c r="I412" s="213"/>
      <c r="J412" s="209"/>
      <c r="K412" s="209"/>
      <c r="L412" s="214"/>
      <c r="M412" s="215"/>
      <c r="N412" s="216"/>
      <c r="O412" s="216"/>
      <c r="P412" s="216"/>
      <c r="Q412" s="216"/>
      <c r="R412" s="216"/>
      <c r="S412" s="216"/>
      <c r="T412" s="217"/>
      <c r="AT412" s="218" t="s">
        <v>162</v>
      </c>
      <c r="AU412" s="218" t="s">
        <v>86</v>
      </c>
      <c r="AV412" s="13" t="s">
        <v>86</v>
      </c>
      <c r="AW412" s="13" t="s">
        <v>37</v>
      </c>
      <c r="AX412" s="13" t="s">
        <v>76</v>
      </c>
      <c r="AY412" s="218" t="s">
        <v>143</v>
      </c>
    </row>
    <row r="413" spans="1:65" s="13" customFormat="1">
      <c r="B413" s="208"/>
      <c r="C413" s="209"/>
      <c r="D413" s="203" t="s">
        <v>162</v>
      </c>
      <c r="E413" s="210" t="s">
        <v>19</v>
      </c>
      <c r="F413" s="211" t="s">
        <v>975</v>
      </c>
      <c r="G413" s="209"/>
      <c r="H413" s="212">
        <v>19.2</v>
      </c>
      <c r="I413" s="213"/>
      <c r="J413" s="209"/>
      <c r="K413" s="209"/>
      <c r="L413" s="214"/>
      <c r="M413" s="215"/>
      <c r="N413" s="216"/>
      <c r="O413" s="216"/>
      <c r="P413" s="216"/>
      <c r="Q413" s="216"/>
      <c r="R413" s="216"/>
      <c r="S413" s="216"/>
      <c r="T413" s="217"/>
      <c r="AT413" s="218" t="s">
        <v>162</v>
      </c>
      <c r="AU413" s="218" t="s">
        <v>86</v>
      </c>
      <c r="AV413" s="13" t="s">
        <v>86</v>
      </c>
      <c r="AW413" s="13" t="s">
        <v>37</v>
      </c>
      <c r="AX413" s="13" t="s">
        <v>76</v>
      </c>
      <c r="AY413" s="218" t="s">
        <v>143</v>
      </c>
    </row>
    <row r="414" spans="1:65" s="14" customFormat="1">
      <c r="B414" s="219"/>
      <c r="C414" s="220"/>
      <c r="D414" s="203" t="s">
        <v>162</v>
      </c>
      <c r="E414" s="221" t="s">
        <v>19</v>
      </c>
      <c r="F414" s="222" t="s">
        <v>172</v>
      </c>
      <c r="G414" s="220"/>
      <c r="H414" s="223">
        <v>163.19999999999999</v>
      </c>
      <c r="I414" s="224"/>
      <c r="J414" s="220"/>
      <c r="K414" s="220"/>
      <c r="L414" s="225"/>
      <c r="M414" s="226"/>
      <c r="N414" s="227"/>
      <c r="O414" s="227"/>
      <c r="P414" s="227"/>
      <c r="Q414" s="227"/>
      <c r="R414" s="227"/>
      <c r="S414" s="227"/>
      <c r="T414" s="228"/>
      <c r="AT414" s="229" t="s">
        <v>162</v>
      </c>
      <c r="AU414" s="229" t="s">
        <v>86</v>
      </c>
      <c r="AV414" s="14" t="s">
        <v>149</v>
      </c>
      <c r="AW414" s="14" t="s">
        <v>37</v>
      </c>
      <c r="AX414" s="14" t="s">
        <v>84</v>
      </c>
      <c r="AY414" s="229" t="s">
        <v>143</v>
      </c>
    </row>
    <row r="415" spans="1:65" s="2" customFormat="1" ht="16.5" customHeight="1">
      <c r="A415" s="36"/>
      <c r="B415" s="37"/>
      <c r="C415" s="190" t="s">
        <v>980</v>
      </c>
      <c r="D415" s="190" t="s">
        <v>145</v>
      </c>
      <c r="E415" s="191" t="s">
        <v>981</v>
      </c>
      <c r="F415" s="192" t="s">
        <v>982</v>
      </c>
      <c r="G415" s="193" t="s">
        <v>355</v>
      </c>
      <c r="H415" s="194">
        <v>2</v>
      </c>
      <c r="I415" s="195"/>
      <c r="J415" s="196">
        <f>ROUND(I415*H415,2)</f>
        <v>0</v>
      </c>
      <c r="K415" s="192" t="s">
        <v>157</v>
      </c>
      <c r="L415" s="41"/>
      <c r="M415" s="197" t="s">
        <v>19</v>
      </c>
      <c r="N415" s="198" t="s">
        <v>47</v>
      </c>
      <c r="O415" s="66"/>
      <c r="P415" s="199">
        <f>O415*H415</f>
        <v>0</v>
      </c>
      <c r="Q415" s="199">
        <v>7.6000000000000004E-4</v>
      </c>
      <c r="R415" s="199">
        <f>Q415*H415</f>
        <v>1.5200000000000001E-3</v>
      </c>
      <c r="S415" s="199">
        <v>0</v>
      </c>
      <c r="T415" s="200">
        <f>S415*H415</f>
        <v>0</v>
      </c>
      <c r="U415" s="36"/>
      <c r="V415" s="36"/>
      <c r="W415" s="36"/>
      <c r="X415" s="36"/>
      <c r="Y415" s="36"/>
      <c r="Z415" s="36"/>
      <c r="AA415" s="36"/>
      <c r="AB415" s="36"/>
      <c r="AC415" s="36"/>
      <c r="AD415" s="36"/>
      <c r="AE415" s="36"/>
      <c r="AR415" s="201" t="s">
        <v>149</v>
      </c>
      <c r="AT415" s="201" t="s">
        <v>145</v>
      </c>
      <c r="AU415" s="201" t="s">
        <v>86</v>
      </c>
      <c r="AY415" s="19" t="s">
        <v>143</v>
      </c>
      <c r="BE415" s="202">
        <f>IF(N415="základní",J415,0)</f>
        <v>0</v>
      </c>
      <c r="BF415" s="202">
        <f>IF(N415="snížená",J415,0)</f>
        <v>0</v>
      </c>
      <c r="BG415" s="202">
        <f>IF(N415="zákl. přenesená",J415,0)</f>
        <v>0</v>
      </c>
      <c r="BH415" s="202">
        <f>IF(N415="sníž. přenesená",J415,0)</f>
        <v>0</v>
      </c>
      <c r="BI415" s="202">
        <f>IF(N415="nulová",J415,0)</f>
        <v>0</v>
      </c>
      <c r="BJ415" s="19" t="s">
        <v>84</v>
      </c>
      <c r="BK415" s="202">
        <f>ROUND(I415*H415,2)</f>
        <v>0</v>
      </c>
      <c r="BL415" s="19" t="s">
        <v>149</v>
      </c>
      <c r="BM415" s="201" t="s">
        <v>983</v>
      </c>
    </row>
    <row r="416" spans="1:65" s="2" customFormat="1">
      <c r="A416" s="36"/>
      <c r="B416" s="37"/>
      <c r="C416" s="38"/>
      <c r="D416" s="203" t="s">
        <v>151</v>
      </c>
      <c r="E416" s="38"/>
      <c r="F416" s="204" t="s">
        <v>984</v>
      </c>
      <c r="G416" s="38"/>
      <c r="H416" s="38"/>
      <c r="I416" s="111"/>
      <c r="J416" s="38"/>
      <c r="K416" s="38"/>
      <c r="L416" s="41"/>
      <c r="M416" s="205"/>
      <c r="N416" s="206"/>
      <c r="O416" s="66"/>
      <c r="P416" s="66"/>
      <c r="Q416" s="66"/>
      <c r="R416" s="66"/>
      <c r="S416" s="66"/>
      <c r="T416" s="67"/>
      <c r="U416" s="36"/>
      <c r="V416" s="36"/>
      <c r="W416" s="36"/>
      <c r="X416" s="36"/>
      <c r="Y416" s="36"/>
      <c r="Z416" s="36"/>
      <c r="AA416" s="36"/>
      <c r="AB416" s="36"/>
      <c r="AC416" s="36"/>
      <c r="AD416" s="36"/>
      <c r="AE416" s="36"/>
      <c r="AT416" s="19" t="s">
        <v>151</v>
      </c>
      <c r="AU416" s="19" t="s">
        <v>86</v>
      </c>
    </row>
    <row r="417" spans="1:65" s="2" customFormat="1" ht="29.25">
      <c r="A417" s="36"/>
      <c r="B417" s="37"/>
      <c r="C417" s="38"/>
      <c r="D417" s="203" t="s">
        <v>160</v>
      </c>
      <c r="E417" s="38"/>
      <c r="F417" s="207" t="s">
        <v>985</v>
      </c>
      <c r="G417" s="38"/>
      <c r="H417" s="38"/>
      <c r="I417" s="111"/>
      <c r="J417" s="38"/>
      <c r="K417" s="38"/>
      <c r="L417" s="41"/>
      <c r="M417" s="205"/>
      <c r="N417" s="206"/>
      <c r="O417" s="66"/>
      <c r="P417" s="66"/>
      <c r="Q417" s="66"/>
      <c r="R417" s="66"/>
      <c r="S417" s="66"/>
      <c r="T417" s="67"/>
      <c r="U417" s="36"/>
      <c r="V417" s="36"/>
      <c r="W417" s="36"/>
      <c r="X417" s="36"/>
      <c r="Y417" s="36"/>
      <c r="Z417" s="36"/>
      <c r="AA417" s="36"/>
      <c r="AB417" s="36"/>
      <c r="AC417" s="36"/>
      <c r="AD417" s="36"/>
      <c r="AE417" s="36"/>
      <c r="AT417" s="19" t="s">
        <v>160</v>
      </c>
      <c r="AU417" s="19" t="s">
        <v>86</v>
      </c>
    </row>
    <row r="418" spans="1:65" s="13" customFormat="1">
      <c r="B418" s="208"/>
      <c r="C418" s="209"/>
      <c r="D418" s="203" t="s">
        <v>162</v>
      </c>
      <c r="E418" s="210" t="s">
        <v>19</v>
      </c>
      <c r="F418" s="211" t="s">
        <v>986</v>
      </c>
      <c r="G418" s="209"/>
      <c r="H418" s="212">
        <v>2</v>
      </c>
      <c r="I418" s="213"/>
      <c r="J418" s="209"/>
      <c r="K418" s="209"/>
      <c r="L418" s="214"/>
      <c r="M418" s="215"/>
      <c r="N418" s="216"/>
      <c r="O418" s="216"/>
      <c r="P418" s="216"/>
      <c r="Q418" s="216"/>
      <c r="R418" s="216"/>
      <c r="S418" s="216"/>
      <c r="T418" s="217"/>
      <c r="AT418" s="218" t="s">
        <v>162</v>
      </c>
      <c r="AU418" s="218" t="s">
        <v>86</v>
      </c>
      <c r="AV418" s="13" t="s">
        <v>86</v>
      </c>
      <c r="AW418" s="13" t="s">
        <v>37</v>
      </c>
      <c r="AX418" s="13" t="s">
        <v>84</v>
      </c>
      <c r="AY418" s="218" t="s">
        <v>143</v>
      </c>
    </row>
    <row r="419" spans="1:65" s="2" customFormat="1" ht="16.5" customHeight="1">
      <c r="A419" s="36"/>
      <c r="B419" s="37"/>
      <c r="C419" s="190" t="s">
        <v>987</v>
      </c>
      <c r="D419" s="190" t="s">
        <v>145</v>
      </c>
      <c r="E419" s="191" t="s">
        <v>988</v>
      </c>
      <c r="F419" s="192" t="s">
        <v>989</v>
      </c>
      <c r="G419" s="193" t="s">
        <v>355</v>
      </c>
      <c r="H419" s="194">
        <v>7</v>
      </c>
      <c r="I419" s="195"/>
      <c r="J419" s="196">
        <f>ROUND(I419*H419,2)</f>
        <v>0</v>
      </c>
      <c r="K419" s="192" t="s">
        <v>19</v>
      </c>
      <c r="L419" s="41"/>
      <c r="M419" s="197" t="s">
        <v>19</v>
      </c>
      <c r="N419" s="198" t="s">
        <v>47</v>
      </c>
      <c r="O419" s="66"/>
      <c r="P419" s="199">
        <f>O419*H419</f>
        <v>0</v>
      </c>
      <c r="Q419" s="199">
        <v>8.0000000000000007E-5</v>
      </c>
      <c r="R419" s="199">
        <f>Q419*H419</f>
        <v>5.6000000000000006E-4</v>
      </c>
      <c r="S419" s="199">
        <v>0</v>
      </c>
      <c r="T419" s="200">
        <f>S419*H419</f>
        <v>0</v>
      </c>
      <c r="U419" s="36"/>
      <c r="V419" s="36"/>
      <c r="W419" s="36"/>
      <c r="X419" s="36"/>
      <c r="Y419" s="36"/>
      <c r="Z419" s="36"/>
      <c r="AA419" s="36"/>
      <c r="AB419" s="36"/>
      <c r="AC419" s="36"/>
      <c r="AD419" s="36"/>
      <c r="AE419" s="36"/>
      <c r="AR419" s="201" t="s">
        <v>149</v>
      </c>
      <c r="AT419" s="201" t="s">
        <v>145</v>
      </c>
      <c r="AU419" s="201" t="s">
        <v>86</v>
      </c>
      <c r="AY419" s="19" t="s">
        <v>143</v>
      </c>
      <c r="BE419" s="202">
        <f>IF(N419="základní",J419,0)</f>
        <v>0</v>
      </c>
      <c r="BF419" s="202">
        <f>IF(N419="snížená",J419,0)</f>
        <v>0</v>
      </c>
      <c r="BG419" s="202">
        <f>IF(N419="zákl. přenesená",J419,0)</f>
        <v>0</v>
      </c>
      <c r="BH419" s="202">
        <f>IF(N419="sníž. přenesená",J419,0)</f>
        <v>0</v>
      </c>
      <c r="BI419" s="202">
        <f>IF(N419="nulová",J419,0)</f>
        <v>0</v>
      </c>
      <c r="BJ419" s="19" t="s">
        <v>84</v>
      </c>
      <c r="BK419" s="202">
        <f>ROUND(I419*H419,2)</f>
        <v>0</v>
      </c>
      <c r="BL419" s="19" t="s">
        <v>149</v>
      </c>
      <c r="BM419" s="201" t="s">
        <v>990</v>
      </c>
    </row>
    <row r="420" spans="1:65" s="2" customFormat="1" ht="19.5">
      <c r="A420" s="36"/>
      <c r="B420" s="37"/>
      <c r="C420" s="38"/>
      <c r="D420" s="203" t="s">
        <v>151</v>
      </c>
      <c r="E420" s="38"/>
      <c r="F420" s="204" t="s">
        <v>991</v>
      </c>
      <c r="G420" s="38"/>
      <c r="H420" s="38"/>
      <c r="I420" s="111"/>
      <c r="J420" s="38"/>
      <c r="K420" s="38"/>
      <c r="L420" s="41"/>
      <c r="M420" s="205"/>
      <c r="N420" s="206"/>
      <c r="O420" s="66"/>
      <c r="P420" s="66"/>
      <c r="Q420" s="66"/>
      <c r="R420" s="66"/>
      <c r="S420" s="66"/>
      <c r="T420" s="67"/>
      <c r="U420" s="36"/>
      <c r="V420" s="36"/>
      <c r="W420" s="36"/>
      <c r="X420" s="36"/>
      <c r="Y420" s="36"/>
      <c r="Z420" s="36"/>
      <c r="AA420" s="36"/>
      <c r="AB420" s="36"/>
      <c r="AC420" s="36"/>
      <c r="AD420" s="36"/>
      <c r="AE420" s="36"/>
      <c r="AT420" s="19" t="s">
        <v>151</v>
      </c>
      <c r="AU420" s="19" t="s">
        <v>86</v>
      </c>
    </row>
    <row r="421" spans="1:65" s="13" customFormat="1">
      <c r="B421" s="208"/>
      <c r="C421" s="209"/>
      <c r="D421" s="203" t="s">
        <v>162</v>
      </c>
      <c r="E421" s="210" t="s">
        <v>19</v>
      </c>
      <c r="F421" s="211" t="s">
        <v>992</v>
      </c>
      <c r="G421" s="209"/>
      <c r="H421" s="212">
        <v>7</v>
      </c>
      <c r="I421" s="213"/>
      <c r="J421" s="209"/>
      <c r="K421" s="209"/>
      <c r="L421" s="214"/>
      <c r="M421" s="215"/>
      <c r="N421" s="216"/>
      <c r="O421" s="216"/>
      <c r="P421" s="216"/>
      <c r="Q421" s="216"/>
      <c r="R421" s="216"/>
      <c r="S421" s="216"/>
      <c r="T421" s="217"/>
      <c r="AT421" s="218" t="s">
        <v>162</v>
      </c>
      <c r="AU421" s="218" t="s">
        <v>86</v>
      </c>
      <c r="AV421" s="13" t="s">
        <v>86</v>
      </c>
      <c r="AW421" s="13" t="s">
        <v>37</v>
      </c>
      <c r="AX421" s="13" t="s">
        <v>84</v>
      </c>
      <c r="AY421" s="218" t="s">
        <v>143</v>
      </c>
    </row>
    <row r="422" spans="1:65" s="2" customFormat="1" ht="16.5" customHeight="1">
      <c r="A422" s="36"/>
      <c r="B422" s="37"/>
      <c r="C422" s="190" t="s">
        <v>993</v>
      </c>
      <c r="D422" s="190" t="s">
        <v>145</v>
      </c>
      <c r="E422" s="191" t="s">
        <v>994</v>
      </c>
      <c r="F422" s="192" t="s">
        <v>995</v>
      </c>
      <c r="G422" s="193" t="s">
        <v>110</v>
      </c>
      <c r="H422" s="194">
        <v>9.1</v>
      </c>
      <c r="I422" s="195"/>
      <c r="J422" s="196">
        <f>ROUND(I422*H422,2)</f>
        <v>0</v>
      </c>
      <c r="K422" s="192" t="s">
        <v>19</v>
      </c>
      <c r="L422" s="41"/>
      <c r="M422" s="197" t="s">
        <v>19</v>
      </c>
      <c r="N422" s="198" t="s">
        <v>47</v>
      </c>
      <c r="O422" s="66"/>
      <c r="P422" s="199">
        <f>O422*H422</f>
        <v>0</v>
      </c>
      <c r="Q422" s="199">
        <v>8.0000000000000007E-5</v>
      </c>
      <c r="R422" s="199">
        <f>Q422*H422</f>
        <v>7.2800000000000002E-4</v>
      </c>
      <c r="S422" s="199">
        <v>0</v>
      </c>
      <c r="T422" s="200">
        <f>S422*H422</f>
        <v>0</v>
      </c>
      <c r="U422" s="36"/>
      <c r="V422" s="36"/>
      <c r="W422" s="36"/>
      <c r="X422" s="36"/>
      <c r="Y422" s="36"/>
      <c r="Z422" s="36"/>
      <c r="AA422" s="36"/>
      <c r="AB422" s="36"/>
      <c r="AC422" s="36"/>
      <c r="AD422" s="36"/>
      <c r="AE422" s="36"/>
      <c r="AR422" s="201" t="s">
        <v>149</v>
      </c>
      <c r="AT422" s="201" t="s">
        <v>145</v>
      </c>
      <c r="AU422" s="201" t="s">
        <v>86</v>
      </c>
      <c r="AY422" s="19" t="s">
        <v>143</v>
      </c>
      <c r="BE422" s="202">
        <f>IF(N422="základní",J422,0)</f>
        <v>0</v>
      </c>
      <c r="BF422" s="202">
        <f>IF(N422="snížená",J422,0)</f>
        <v>0</v>
      </c>
      <c r="BG422" s="202">
        <f>IF(N422="zákl. přenesená",J422,0)</f>
        <v>0</v>
      </c>
      <c r="BH422" s="202">
        <f>IF(N422="sníž. přenesená",J422,0)</f>
        <v>0</v>
      </c>
      <c r="BI422" s="202">
        <f>IF(N422="nulová",J422,0)</f>
        <v>0</v>
      </c>
      <c r="BJ422" s="19" t="s">
        <v>84</v>
      </c>
      <c r="BK422" s="202">
        <f>ROUND(I422*H422,2)</f>
        <v>0</v>
      </c>
      <c r="BL422" s="19" t="s">
        <v>149</v>
      </c>
      <c r="BM422" s="201" t="s">
        <v>996</v>
      </c>
    </row>
    <row r="423" spans="1:65" s="2" customFormat="1">
      <c r="A423" s="36"/>
      <c r="B423" s="37"/>
      <c r="C423" s="38"/>
      <c r="D423" s="203" t="s">
        <v>151</v>
      </c>
      <c r="E423" s="38"/>
      <c r="F423" s="204" t="s">
        <v>995</v>
      </c>
      <c r="G423" s="38"/>
      <c r="H423" s="38"/>
      <c r="I423" s="111"/>
      <c r="J423" s="38"/>
      <c r="K423" s="38"/>
      <c r="L423" s="41"/>
      <c r="M423" s="205"/>
      <c r="N423" s="206"/>
      <c r="O423" s="66"/>
      <c r="P423" s="66"/>
      <c r="Q423" s="66"/>
      <c r="R423" s="66"/>
      <c r="S423" s="66"/>
      <c r="T423" s="67"/>
      <c r="U423" s="36"/>
      <c r="V423" s="36"/>
      <c r="W423" s="36"/>
      <c r="X423" s="36"/>
      <c r="Y423" s="36"/>
      <c r="Z423" s="36"/>
      <c r="AA423" s="36"/>
      <c r="AB423" s="36"/>
      <c r="AC423" s="36"/>
      <c r="AD423" s="36"/>
      <c r="AE423" s="36"/>
      <c r="AT423" s="19" t="s">
        <v>151</v>
      </c>
      <c r="AU423" s="19" t="s">
        <v>86</v>
      </c>
    </row>
    <row r="424" spans="1:65" s="13" customFormat="1">
      <c r="B424" s="208"/>
      <c r="C424" s="209"/>
      <c r="D424" s="203" t="s">
        <v>162</v>
      </c>
      <c r="E424" s="210" t="s">
        <v>19</v>
      </c>
      <c r="F424" s="211" t="s">
        <v>997</v>
      </c>
      <c r="G424" s="209"/>
      <c r="H424" s="212">
        <v>9.1</v>
      </c>
      <c r="I424" s="213"/>
      <c r="J424" s="209"/>
      <c r="K424" s="209"/>
      <c r="L424" s="214"/>
      <c r="M424" s="215"/>
      <c r="N424" s="216"/>
      <c r="O424" s="216"/>
      <c r="P424" s="216"/>
      <c r="Q424" s="216"/>
      <c r="R424" s="216"/>
      <c r="S424" s="216"/>
      <c r="T424" s="217"/>
      <c r="AT424" s="218" t="s">
        <v>162</v>
      </c>
      <c r="AU424" s="218" t="s">
        <v>86</v>
      </c>
      <c r="AV424" s="13" t="s">
        <v>86</v>
      </c>
      <c r="AW424" s="13" t="s">
        <v>37</v>
      </c>
      <c r="AX424" s="13" t="s">
        <v>84</v>
      </c>
      <c r="AY424" s="218" t="s">
        <v>143</v>
      </c>
    </row>
    <row r="425" spans="1:65" s="2" customFormat="1" ht="16.5" customHeight="1">
      <c r="A425" s="36"/>
      <c r="B425" s="37"/>
      <c r="C425" s="190" t="s">
        <v>998</v>
      </c>
      <c r="D425" s="190" t="s">
        <v>145</v>
      </c>
      <c r="E425" s="191" t="s">
        <v>598</v>
      </c>
      <c r="F425" s="192" t="s">
        <v>999</v>
      </c>
      <c r="G425" s="193" t="s">
        <v>355</v>
      </c>
      <c r="H425" s="194">
        <v>2</v>
      </c>
      <c r="I425" s="195"/>
      <c r="J425" s="196">
        <f>ROUND(I425*H425,2)</f>
        <v>0</v>
      </c>
      <c r="K425" s="192" t="s">
        <v>19</v>
      </c>
      <c r="L425" s="41"/>
      <c r="M425" s="197" t="s">
        <v>19</v>
      </c>
      <c r="N425" s="198" t="s">
        <v>47</v>
      </c>
      <c r="O425" s="66"/>
      <c r="P425" s="199">
        <f>O425*H425</f>
        <v>0</v>
      </c>
      <c r="Q425" s="199">
        <v>0</v>
      </c>
      <c r="R425" s="199">
        <f>Q425*H425</f>
        <v>0</v>
      </c>
      <c r="S425" s="199">
        <v>0</v>
      </c>
      <c r="T425" s="200">
        <f>S425*H425</f>
        <v>0</v>
      </c>
      <c r="U425" s="36"/>
      <c r="V425" s="36"/>
      <c r="W425" s="36"/>
      <c r="X425" s="36"/>
      <c r="Y425" s="36"/>
      <c r="Z425" s="36"/>
      <c r="AA425" s="36"/>
      <c r="AB425" s="36"/>
      <c r="AC425" s="36"/>
      <c r="AD425" s="36"/>
      <c r="AE425" s="36"/>
      <c r="AR425" s="201" t="s">
        <v>149</v>
      </c>
      <c r="AT425" s="201" t="s">
        <v>145</v>
      </c>
      <c r="AU425" s="201" t="s">
        <v>86</v>
      </c>
      <c r="AY425" s="19" t="s">
        <v>143</v>
      </c>
      <c r="BE425" s="202">
        <f>IF(N425="základní",J425,0)</f>
        <v>0</v>
      </c>
      <c r="BF425" s="202">
        <f>IF(N425="snížená",J425,0)</f>
        <v>0</v>
      </c>
      <c r="BG425" s="202">
        <f>IF(N425="zákl. přenesená",J425,0)</f>
        <v>0</v>
      </c>
      <c r="BH425" s="202">
        <f>IF(N425="sníž. přenesená",J425,0)</f>
        <v>0</v>
      </c>
      <c r="BI425" s="202">
        <f>IF(N425="nulová",J425,0)</f>
        <v>0</v>
      </c>
      <c r="BJ425" s="19" t="s">
        <v>84</v>
      </c>
      <c r="BK425" s="202">
        <f>ROUND(I425*H425,2)</f>
        <v>0</v>
      </c>
      <c r="BL425" s="19" t="s">
        <v>149</v>
      </c>
      <c r="BM425" s="201" t="s">
        <v>1000</v>
      </c>
    </row>
    <row r="426" spans="1:65" s="2" customFormat="1" ht="19.5">
      <c r="A426" s="36"/>
      <c r="B426" s="37"/>
      <c r="C426" s="38"/>
      <c r="D426" s="203" t="s">
        <v>151</v>
      </c>
      <c r="E426" s="38"/>
      <c r="F426" s="204" t="s">
        <v>1001</v>
      </c>
      <c r="G426" s="38"/>
      <c r="H426" s="38"/>
      <c r="I426" s="111"/>
      <c r="J426" s="38"/>
      <c r="K426" s="38"/>
      <c r="L426" s="41"/>
      <c r="M426" s="205"/>
      <c r="N426" s="206"/>
      <c r="O426" s="66"/>
      <c r="P426" s="66"/>
      <c r="Q426" s="66"/>
      <c r="R426" s="66"/>
      <c r="S426" s="66"/>
      <c r="T426" s="67"/>
      <c r="U426" s="36"/>
      <c r="V426" s="36"/>
      <c r="W426" s="36"/>
      <c r="X426" s="36"/>
      <c r="Y426" s="36"/>
      <c r="Z426" s="36"/>
      <c r="AA426" s="36"/>
      <c r="AB426" s="36"/>
      <c r="AC426" s="36"/>
      <c r="AD426" s="36"/>
      <c r="AE426" s="36"/>
      <c r="AT426" s="19" t="s">
        <v>151</v>
      </c>
      <c r="AU426" s="19" t="s">
        <v>86</v>
      </c>
    </row>
    <row r="427" spans="1:65" s="13" customFormat="1">
      <c r="B427" s="208"/>
      <c r="C427" s="209"/>
      <c r="D427" s="203" t="s">
        <v>162</v>
      </c>
      <c r="E427" s="210" t="s">
        <v>19</v>
      </c>
      <c r="F427" s="211" t="s">
        <v>1002</v>
      </c>
      <c r="G427" s="209"/>
      <c r="H427" s="212">
        <v>2</v>
      </c>
      <c r="I427" s="213"/>
      <c r="J427" s="209"/>
      <c r="K427" s="209"/>
      <c r="L427" s="214"/>
      <c r="M427" s="215"/>
      <c r="N427" s="216"/>
      <c r="O427" s="216"/>
      <c r="P427" s="216"/>
      <c r="Q427" s="216"/>
      <c r="R427" s="216"/>
      <c r="S427" s="216"/>
      <c r="T427" s="217"/>
      <c r="AT427" s="218" t="s">
        <v>162</v>
      </c>
      <c r="AU427" s="218" t="s">
        <v>86</v>
      </c>
      <c r="AV427" s="13" t="s">
        <v>86</v>
      </c>
      <c r="AW427" s="13" t="s">
        <v>37</v>
      </c>
      <c r="AX427" s="13" t="s">
        <v>84</v>
      </c>
      <c r="AY427" s="218" t="s">
        <v>143</v>
      </c>
    </row>
    <row r="428" spans="1:65" s="2" customFormat="1" ht="16.5" customHeight="1">
      <c r="A428" s="36"/>
      <c r="B428" s="37"/>
      <c r="C428" s="251" t="s">
        <v>1003</v>
      </c>
      <c r="D428" s="251" t="s">
        <v>288</v>
      </c>
      <c r="E428" s="252" t="s">
        <v>1004</v>
      </c>
      <c r="F428" s="253" t="s">
        <v>1005</v>
      </c>
      <c r="G428" s="254" t="s">
        <v>355</v>
      </c>
      <c r="H428" s="255">
        <v>2</v>
      </c>
      <c r="I428" s="256"/>
      <c r="J428" s="257">
        <f>ROUND(I428*H428,2)</f>
        <v>0</v>
      </c>
      <c r="K428" s="253" t="s">
        <v>19</v>
      </c>
      <c r="L428" s="258"/>
      <c r="M428" s="259" t="s">
        <v>19</v>
      </c>
      <c r="N428" s="260" t="s">
        <v>47</v>
      </c>
      <c r="O428" s="66"/>
      <c r="P428" s="199">
        <f>O428*H428</f>
        <v>0</v>
      </c>
      <c r="Q428" s="199">
        <v>1.32E-2</v>
      </c>
      <c r="R428" s="199">
        <f>Q428*H428</f>
        <v>2.64E-2</v>
      </c>
      <c r="S428" s="199">
        <v>0</v>
      </c>
      <c r="T428" s="200">
        <f>S428*H428</f>
        <v>0</v>
      </c>
      <c r="U428" s="36"/>
      <c r="V428" s="36"/>
      <c r="W428" s="36"/>
      <c r="X428" s="36"/>
      <c r="Y428" s="36"/>
      <c r="Z428" s="36"/>
      <c r="AA428" s="36"/>
      <c r="AB428" s="36"/>
      <c r="AC428" s="36"/>
      <c r="AD428" s="36"/>
      <c r="AE428" s="36"/>
      <c r="AR428" s="201" t="s">
        <v>220</v>
      </c>
      <c r="AT428" s="201" t="s">
        <v>288</v>
      </c>
      <c r="AU428" s="201" t="s">
        <v>86</v>
      </c>
      <c r="AY428" s="19" t="s">
        <v>143</v>
      </c>
      <c r="BE428" s="202">
        <f>IF(N428="základní",J428,0)</f>
        <v>0</v>
      </c>
      <c r="BF428" s="202">
        <f>IF(N428="snížená",J428,0)</f>
        <v>0</v>
      </c>
      <c r="BG428" s="202">
        <f>IF(N428="zákl. přenesená",J428,0)</f>
        <v>0</v>
      </c>
      <c r="BH428" s="202">
        <f>IF(N428="sníž. přenesená",J428,0)</f>
        <v>0</v>
      </c>
      <c r="BI428" s="202">
        <f>IF(N428="nulová",J428,0)</f>
        <v>0</v>
      </c>
      <c r="BJ428" s="19" t="s">
        <v>84</v>
      </c>
      <c r="BK428" s="202">
        <f>ROUND(I428*H428,2)</f>
        <v>0</v>
      </c>
      <c r="BL428" s="19" t="s">
        <v>149</v>
      </c>
      <c r="BM428" s="201" t="s">
        <v>1006</v>
      </c>
    </row>
    <row r="429" spans="1:65" s="2" customFormat="1">
      <c r="A429" s="36"/>
      <c r="B429" s="37"/>
      <c r="C429" s="38"/>
      <c r="D429" s="203" t="s">
        <v>151</v>
      </c>
      <c r="E429" s="38"/>
      <c r="F429" s="204" t="s">
        <v>1005</v>
      </c>
      <c r="G429" s="38"/>
      <c r="H429" s="38"/>
      <c r="I429" s="111"/>
      <c r="J429" s="38"/>
      <c r="K429" s="38"/>
      <c r="L429" s="41"/>
      <c r="M429" s="205"/>
      <c r="N429" s="206"/>
      <c r="O429" s="66"/>
      <c r="P429" s="66"/>
      <c r="Q429" s="66"/>
      <c r="R429" s="66"/>
      <c r="S429" s="66"/>
      <c r="T429" s="67"/>
      <c r="U429" s="36"/>
      <c r="V429" s="36"/>
      <c r="W429" s="36"/>
      <c r="X429" s="36"/>
      <c r="Y429" s="36"/>
      <c r="Z429" s="36"/>
      <c r="AA429" s="36"/>
      <c r="AB429" s="36"/>
      <c r="AC429" s="36"/>
      <c r="AD429" s="36"/>
      <c r="AE429" s="36"/>
      <c r="AT429" s="19" t="s">
        <v>151</v>
      </c>
      <c r="AU429" s="19" t="s">
        <v>86</v>
      </c>
    </row>
    <row r="430" spans="1:65" s="2" customFormat="1" ht="29.25">
      <c r="A430" s="36"/>
      <c r="B430" s="37"/>
      <c r="C430" s="38"/>
      <c r="D430" s="203" t="s">
        <v>153</v>
      </c>
      <c r="E430" s="38"/>
      <c r="F430" s="207" t="s">
        <v>1007</v>
      </c>
      <c r="G430" s="38"/>
      <c r="H430" s="38"/>
      <c r="I430" s="111"/>
      <c r="J430" s="38"/>
      <c r="K430" s="38"/>
      <c r="L430" s="41"/>
      <c r="M430" s="205"/>
      <c r="N430" s="206"/>
      <c r="O430" s="66"/>
      <c r="P430" s="66"/>
      <c r="Q430" s="66"/>
      <c r="R430" s="66"/>
      <c r="S430" s="66"/>
      <c r="T430" s="67"/>
      <c r="U430" s="36"/>
      <c r="V430" s="36"/>
      <c r="W430" s="36"/>
      <c r="X430" s="36"/>
      <c r="Y430" s="36"/>
      <c r="Z430" s="36"/>
      <c r="AA430" s="36"/>
      <c r="AB430" s="36"/>
      <c r="AC430" s="36"/>
      <c r="AD430" s="36"/>
      <c r="AE430" s="36"/>
      <c r="AT430" s="19" t="s">
        <v>153</v>
      </c>
      <c r="AU430" s="19" t="s">
        <v>86</v>
      </c>
    </row>
    <row r="431" spans="1:65" s="2" customFormat="1" ht="16.5" customHeight="1">
      <c r="A431" s="36"/>
      <c r="B431" s="37"/>
      <c r="C431" s="190" t="s">
        <v>1008</v>
      </c>
      <c r="D431" s="190" t="s">
        <v>145</v>
      </c>
      <c r="E431" s="191" t="s">
        <v>1009</v>
      </c>
      <c r="F431" s="192" t="s">
        <v>1010</v>
      </c>
      <c r="G431" s="193" t="s">
        <v>355</v>
      </c>
      <c r="H431" s="194">
        <v>2</v>
      </c>
      <c r="I431" s="195"/>
      <c r="J431" s="196">
        <f>ROUND(I431*H431,2)</f>
        <v>0</v>
      </c>
      <c r="K431" s="192" t="s">
        <v>19</v>
      </c>
      <c r="L431" s="41"/>
      <c r="M431" s="197" t="s">
        <v>19</v>
      </c>
      <c r="N431" s="198" t="s">
        <v>47</v>
      </c>
      <c r="O431" s="66"/>
      <c r="P431" s="199">
        <f>O431*H431</f>
        <v>0</v>
      </c>
      <c r="Q431" s="199">
        <v>0</v>
      </c>
      <c r="R431" s="199">
        <f>Q431*H431</f>
        <v>0</v>
      </c>
      <c r="S431" s="199">
        <v>0</v>
      </c>
      <c r="T431" s="200">
        <f>S431*H431</f>
        <v>0</v>
      </c>
      <c r="U431" s="36"/>
      <c r="V431" s="36"/>
      <c r="W431" s="36"/>
      <c r="X431" s="36"/>
      <c r="Y431" s="36"/>
      <c r="Z431" s="36"/>
      <c r="AA431" s="36"/>
      <c r="AB431" s="36"/>
      <c r="AC431" s="36"/>
      <c r="AD431" s="36"/>
      <c r="AE431" s="36"/>
      <c r="AR431" s="201" t="s">
        <v>149</v>
      </c>
      <c r="AT431" s="201" t="s">
        <v>145</v>
      </c>
      <c r="AU431" s="201" t="s">
        <v>86</v>
      </c>
      <c r="AY431" s="19" t="s">
        <v>143</v>
      </c>
      <c r="BE431" s="202">
        <f>IF(N431="základní",J431,0)</f>
        <v>0</v>
      </c>
      <c r="BF431" s="202">
        <f>IF(N431="snížená",J431,0)</f>
        <v>0</v>
      </c>
      <c r="BG431" s="202">
        <f>IF(N431="zákl. přenesená",J431,0)</f>
        <v>0</v>
      </c>
      <c r="BH431" s="202">
        <f>IF(N431="sníž. přenesená",J431,0)</f>
        <v>0</v>
      </c>
      <c r="BI431" s="202">
        <f>IF(N431="nulová",J431,0)</f>
        <v>0</v>
      </c>
      <c r="BJ431" s="19" t="s">
        <v>84</v>
      </c>
      <c r="BK431" s="202">
        <f>ROUND(I431*H431,2)</f>
        <v>0</v>
      </c>
      <c r="BL431" s="19" t="s">
        <v>149</v>
      </c>
      <c r="BM431" s="201" t="s">
        <v>1011</v>
      </c>
    </row>
    <row r="432" spans="1:65" s="2" customFormat="1" ht="19.5">
      <c r="A432" s="36"/>
      <c r="B432" s="37"/>
      <c r="C432" s="38"/>
      <c r="D432" s="203" t="s">
        <v>151</v>
      </c>
      <c r="E432" s="38"/>
      <c r="F432" s="204" t="s">
        <v>1012</v>
      </c>
      <c r="G432" s="38"/>
      <c r="H432" s="38"/>
      <c r="I432" s="111"/>
      <c r="J432" s="38"/>
      <c r="K432" s="38"/>
      <c r="L432" s="41"/>
      <c r="M432" s="205"/>
      <c r="N432" s="206"/>
      <c r="O432" s="66"/>
      <c r="P432" s="66"/>
      <c r="Q432" s="66"/>
      <c r="R432" s="66"/>
      <c r="S432" s="66"/>
      <c r="T432" s="67"/>
      <c r="U432" s="36"/>
      <c r="V432" s="36"/>
      <c r="W432" s="36"/>
      <c r="X432" s="36"/>
      <c r="Y432" s="36"/>
      <c r="Z432" s="36"/>
      <c r="AA432" s="36"/>
      <c r="AB432" s="36"/>
      <c r="AC432" s="36"/>
      <c r="AD432" s="36"/>
      <c r="AE432" s="36"/>
      <c r="AT432" s="19" t="s">
        <v>151</v>
      </c>
      <c r="AU432" s="19" t="s">
        <v>86</v>
      </c>
    </row>
    <row r="433" spans="1:65" s="13" customFormat="1">
      <c r="B433" s="208"/>
      <c r="C433" s="209"/>
      <c r="D433" s="203" t="s">
        <v>162</v>
      </c>
      <c r="E433" s="210" t="s">
        <v>19</v>
      </c>
      <c r="F433" s="211" t="s">
        <v>1013</v>
      </c>
      <c r="G433" s="209"/>
      <c r="H433" s="212">
        <v>2</v>
      </c>
      <c r="I433" s="213"/>
      <c r="J433" s="209"/>
      <c r="K433" s="209"/>
      <c r="L433" s="214"/>
      <c r="M433" s="215"/>
      <c r="N433" s="216"/>
      <c r="O433" s="216"/>
      <c r="P433" s="216"/>
      <c r="Q433" s="216"/>
      <c r="R433" s="216"/>
      <c r="S433" s="216"/>
      <c r="T433" s="217"/>
      <c r="AT433" s="218" t="s">
        <v>162</v>
      </c>
      <c r="AU433" s="218" t="s">
        <v>86</v>
      </c>
      <c r="AV433" s="13" t="s">
        <v>86</v>
      </c>
      <c r="AW433" s="13" t="s">
        <v>37</v>
      </c>
      <c r="AX433" s="13" t="s">
        <v>84</v>
      </c>
      <c r="AY433" s="218" t="s">
        <v>143</v>
      </c>
    </row>
    <row r="434" spans="1:65" s="2" customFormat="1" ht="16.5" customHeight="1">
      <c r="A434" s="36"/>
      <c r="B434" s="37"/>
      <c r="C434" s="251" t="s">
        <v>1014</v>
      </c>
      <c r="D434" s="251" t="s">
        <v>288</v>
      </c>
      <c r="E434" s="252" t="s">
        <v>1015</v>
      </c>
      <c r="F434" s="253" t="s">
        <v>1016</v>
      </c>
      <c r="G434" s="254" t="s">
        <v>355</v>
      </c>
      <c r="H434" s="255">
        <v>2</v>
      </c>
      <c r="I434" s="256"/>
      <c r="J434" s="257">
        <f>ROUND(I434*H434,2)</f>
        <v>0</v>
      </c>
      <c r="K434" s="253" t="s">
        <v>19</v>
      </c>
      <c r="L434" s="258"/>
      <c r="M434" s="259" t="s">
        <v>19</v>
      </c>
      <c r="N434" s="260" t="s">
        <v>47</v>
      </c>
      <c r="O434" s="66"/>
      <c r="P434" s="199">
        <f>O434*H434</f>
        <v>0</v>
      </c>
      <c r="Q434" s="199">
        <v>1.32E-2</v>
      </c>
      <c r="R434" s="199">
        <f>Q434*H434</f>
        <v>2.64E-2</v>
      </c>
      <c r="S434" s="199">
        <v>0</v>
      </c>
      <c r="T434" s="200">
        <f>S434*H434</f>
        <v>0</v>
      </c>
      <c r="U434" s="36"/>
      <c r="V434" s="36"/>
      <c r="W434" s="36"/>
      <c r="X434" s="36"/>
      <c r="Y434" s="36"/>
      <c r="Z434" s="36"/>
      <c r="AA434" s="36"/>
      <c r="AB434" s="36"/>
      <c r="AC434" s="36"/>
      <c r="AD434" s="36"/>
      <c r="AE434" s="36"/>
      <c r="AR434" s="201" t="s">
        <v>220</v>
      </c>
      <c r="AT434" s="201" t="s">
        <v>288</v>
      </c>
      <c r="AU434" s="201" t="s">
        <v>86</v>
      </c>
      <c r="AY434" s="19" t="s">
        <v>143</v>
      </c>
      <c r="BE434" s="202">
        <f>IF(N434="základní",J434,0)</f>
        <v>0</v>
      </c>
      <c r="BF434" s="202">
        <f>IF(N434="snížená",J434,0)</f>
        <v>0</v>
      </c>
      <c r="BG434" s="202">
        <f>IF(N434="zákl. přenesená",J434,0)</f>
        <v>0</v>
      </c>
      <c r="BH434" s="202">
        <f>IF(N434="sníž. přenesená",J434,0)</f>
        <v>0</v>
      </c>
      <c r="BI434" s="202">
        <f>IF(N434="nulová",J434,0)</f>
        <v>0</v>
      </c>
      <c r="BJ434" s="19" t="s">
        <v>84</v>
      </c>
      <c r="BK434" s="202">
        <f>ROUND(I434*H434,2)</f>
        <v>0</v>
      </c>
      <c r="BL434" s="19" t="s">
        <v>149</v>
      </c>
      <c r="BM434" s="201" t="s">
        <v>1017</v>
      </c>
    </row>
    <row r="435" spans="1:65" s="2" customFormat="1">
      <c r="A435" s="36"/>
      <c r="B435" s="37"/>
      <c r="C435" s="38"/>
      <c r="D435" s="203" t="s">
        <v>151</v>
      </c>
      <c r="E435" s="38"/>
      <c r="F435" s="204" t="s">
        <v>1016</v>
      </c>
      <c r="G435" s="38"/>
      <c r="H435" s="38"/>
      <c r="I435" s="111"/>
      <c r="J435" s="38"/>
      <c r="K435" s="38"/>
      <c r="L435" s="41"/>
      <c r="M435" s="205"/>
      <c r="N435" s="206"/>
      <c r="O435" s="66"/>
      <c r="P435" s="66"/>
      <c r="Q435" s="66"/>
      <c r="R435" s="66"/>
      <c r="S435" s="66"/>
      <c r="T435" s="67"/>
      <c r="U435" s="36"/>
      <c r="V435" s="36"/>
      <c r="W435" s="36"/>
      <c r="X435" s="36"/>
      <c r="Y435" s="36"/>
      <c r="Z435" s="36"/>
      <c r="AA435" s="36"/>
      <c r="AB435" s="36"/>
      <c r="AC435" s="36"/>
      <c r="AD435" s="36"/>
      <c r="AE435" s="36"/>
      <c r="AT435" s="19" t="s">
        <v>151</v>
      </c>
      <c r="AU435" s="19" t="s">
        <v>86</v>
      </c>
    </row>
    <row r="436" spans="1:65" s="2" customFormat="1" ht="29.25">
      <c r="A436" s="36"/>
      <c r="B436" s="37"/>
      <c r="C436" s="38"/>
      <c r="D436" s="203" t="s">
        <v>153</v>
      </c>
      <c r="E436" s="38"/>
      <c r="F436" s="207" t="s">
        <v>1007</v>
      </c>
      <c r="G436" s="38"/>
      <c r="H436" s="38"/>
      <c r="I436" s="111"/>
      <c r="J436" s="38"/>
      <c r="K436" s="38"/>
      <c r="L436" s="41"/>
      <c r="M436" s="205"/>
      <c r="N436" s="206"/>
      <c r="O436" s="66"/>
      <c r="P436" s="66"/>
      <c r="Q436" s="66"/>
      <c r="R436" s="66"/>
      <c r="S436" s="66"/>
      <c r="T436" s="67"/>
      <c r="U436" s="36"/>
      <c r="V436" s="36"/>
      <c r="W436" s="36"/>
      <c r="X436" s="36"/>
      <c r="Y436" s="36"/>
      <c r="Z436" s="36"/>
      <c r="AA436" s="36"/>
      <c r="AB436" s="36"/>
      <c r="AC436" s="36"/>
      <c r="AD436" s="36"/>
      <c r="AE436" s="36"/>
      <c r="AT436" s="19" t="s">
        <v>153</v>
      </c>
      <c r="AU436" s="19" t="s">
        <v>86</v>
      </c>
    </row>
    <row r="437" spans="1:65" s="2" customFormat="1" ht="16.5" customHeight="1">
      <c r="A437" s="36"/>
      <c r="B437" s="37"/>
      <c r="C437" s="190" t="s">
        <v>1018</v>
      </c>
      <c r="D437" s="190" t="s">
        <v>145</v>
      </c>
      <c r="E437" s="191" t="s">
        <v>1019</v>
      </c>
      <c r="F437" s="192" t="s">
        <v>1020</v>
      </c>
      <c r="G437" s="193" t="s">
        <v>355</v>
      </c>
      <c r="H437" s="194">
        <v>7</v>
      </c>
      <c r="I437" s="195"/>
      <c r="J437" s="196">
        <f>ROUND(I437*H437,2)</f>
        <v>0</v>
      </c>
      <c r="K437" s="192" t="s">
        <v>19</v>
      </c>
      <c r="L437" s="41"/>
      <c r="M437" s="197" t="s">
        <v>19</v>
      </c>
      <c r="N437" s="198" t="s">
        <v>47</v>
      </c>
      <c r="O437" s="66"/>
      <c r="P437" s="199">
        <f>O437*H437</f>
        <v>0</v>
      </c>
      <c r="Q437" s="199">
        <v>0</v>
      </c>
      <c r="R437" s="199">
        <f>Q437*H437</f>
        <v>0</v>
      </c>
      <c r="S437" s="199">
        <v>0</v>
      </c>
      <c r="T437" s="200">
        <f>S437*H437</f>
        <v>0</v>
      </c>
      <c r="U437" s="36"/>
      <c r="V437" s="36"/>
      <c r="W437" s="36"/>
      <c r="X437" s="36"/>
      <c r="Y437" s="36"/>
      <c r="Z437" s="36"/>
      <c r="AA437" s="36"/>
      <c r="AB437" s="36"/>
      <c r="AC437" s="36"/>
      <c r="AD437" s="36"/>
      <c r="AE437" s="36"/>
      <c r="AR437" s="201" t="s">
        <v>149</v>
      </c>
      <c r="AT437" s="201" t="s">
        <v>145</v>
      </c>
      <c r="AU437" s="201" t="s">
        <v>86</v>
      </c>
      <c r="AY437" s="19" t="s">
        <v>143</v>
      </c>
      <c r="BE437" s="202">
        <f>IF(N437="základní",J437,0)</f>
        <v>0</v>
      </c>
      <c r="BF437" s="202">
        <f>IF(N437="snížená",J437,0)</f>
        <v>0</v>
      </c>
      <c r="BG437" s="202">
        <f>IF(N437="zákl. přenesená",J437,0)</f>
        <v>0</v>
      </c>
      <c r="BH437" s="202">
        <f>IF(N437="sníž. přenesená",J437,0)</f>
        <v>0</v>
      </c>
      <c r="BI437" s="202">
        <f>IF(N437="nulová",J437,0)</f>
        <v>0</v>
      </c>
      <c r="BJ437" s="19" t="s">
        <v>84</v>
      </c>
      <c r="BK437" s="202">
        <f>ROUND(I437*H437,2)</f>
        <v>0</v>
      </c>
      <c r="BL437" s="19" t="s">
        <v>149</v>
      </c>
      <c r="BM437" s="201" t="s">
        <v>1021</v>
      </c>
    </row>
    <row r="438" spans="1:65" s="2" customFormat="1">
      <c r="A438" s="36"/>
      <c r="B438" s="37"/>
      <c r="C438" s="38"/>
      <c r="D438" s="203" t="s">
        <v>151</v>
      </c>
      <c r="E438" s="38"/>
      <c r="F438" s="204" t="s">
        <v>1020</v>
      </c>
      <c r="G438" s="38"/>
      <c r="H438" s="38"/>
      <c r="I438" s="111"/>
      <c r="J438" s="38"/>
      <c r="K438" s="38"/>
      <c r="L438" s="41"/>
      <c r="M438" s="205"/>
      <c r="N438" s="206"/>
      <c r="O438" s="66"/>
      <c r="P438" s="66"/>
      <c r="Q438" s="66"/>
      <c r="R438" s="66"/>
      <c r="S438" s="66"/>
      <c r="T438" s="67"/>
      <c r="U438" s="36"/>
      <c r="V438" s="36"/>
      <c r="W438" s="36"/>
      <c r="X438" s="36"/>
      <c r="Y438" s="36"/>
      <c r="Z438" s="36"/>
      <c r="AA438" s="36"/>
      <c r="AB438" s="36"/>
      <c r="AC438" s="36"/>
      <c r="AD438" s="36"/>
      <c r="AE438" s="36"/>
      <c r="AT438" s="19" t="s">
        <v>151</v>
      </c>
      <c r="AU438" s="19" t="s">
        <v>86</v>
      </c>
    </row>
    <row r="439" spans="1:65" s="13" customFormat="1">
      <c r="B439" s="208"/>
      <c r="C439" s="209"/>
      <c r="D439" s="203" t="s">
        <v>162</v>
      </c>
      <c r="E439" s="210" t="s">
        <v>19</v>
      </c>
      <c r="F439" s="211" t="s">
        <v>964</v>
      </c>
      <c r="G439" s="209"/>
      <c r="H439" s="212">
        <v>7</v>
      </c>
      <c r="I439" s="213"/>
      <c r="J439" s="209"/>
      <c r="K439" s="209"/>
      <c r="L439" s="214"/>
      <c r="M439" s="215"/>
      <c r="N439" s="216"/>
      <c r="O439" s="216"/>
      <c r="P439" s="216"/>
      <c r="Q439" s="216"/>
      <c r="R439" s="216"/>
      <c r="S439" s="216"/>
      <c r="T439" s="217"/>
      <c r="AT439" s="218" t="s">
        <v>162</v>
      </c>
      <c r="AU439" s="218" t="s">
        <v>86</v>
      </c>
      <c r="AV439" s="13" t="s">
        <v>86</v>
      </c>
      <c r="AW439" s="13" t="s">
        <v>37</v>
      </c>
      <c r="AX439" s="13" t="s">
        <v>84</v>
      </c>
      <c r="AY439" s="218" t="s">
        <v>143</v>
      </c>
    </row>
    <row r="440" spans="1:65" s="12" customFormat="1" ht="22.9" customHeight="1">
      <c r="B440" s="174"/>
      <c r="C440" s="175"/>
      <c r="D440" s="176" t="s">
        <v>75</v>
      </c>
      <c r="E440" s="188" t="s">
        <v>241</v>
      </c>
      <c r="F440" s="188" t="s">
        <v>609</v>
      </c>
      <c r="G440" s="175"/>
      <c r="H440" s="175"/>
      <c r="I440" s="178"/>
      <c r="J440" s="189">
        <f>BK440</f>
        <v>0</v>
      </c>
      <c r="K440" s="175"/>
      <c r="L440" s="180"/>
      <c r="M440" s="181"/>
      <c r="N440" s="182"/>
      <c r="O440" s="182"/>
      <c r="P440" s="183">
        <f>SUM(P441:P466)</f>
        <v>0</v>
      </c>
      <c r="Q440" s="182"/>
      <c r="R440" s="183">
        <f>SUM(R441:R466)</f>
        <v>0</v>
      </c>
      <c r="S440" s="182"/>
      <c r="T440" s="184">
        <f>SUM(T441:T466)</f>
        <v>0</v>
      </c>
      <c r="AR440" s="185" t="s">
        <v>84</v>
      </c>
      <c r="AT440" s="186" t="s">
        <v>75</v>
      </c>
      <c r="AU440" s="186" t="s">
        <v>84</v>
      </c>
      <c r="AY440" s="185" t="s">
        <v>143</v>
      </c>
      <c r="BK440" s="187">
        <f>SUM(BK441:BK466)</f>
        <v>0</v>
      </c>
    </row>
    <row r="441" spans="1:65" s="2" customFormat="1" ht="16.5" customHeight="1">
      <c r="A441" s="36"/>
      <c r="B441" s="37"/>
      <c r="C441" s="190" t="s">
        <v>1022</v>
      </c>
      <c r="D441" s="190" t="s">
        <v>145</v>
      </c>
      <c r="E441" s="191" t="s">
        <v>629</v>
      </c>
      <c r="F441" s="192" t="s">
        <v>1023</v>
      </c>
      <c r="G441" s="193" t="s">
        <v>148</v>
      </c>
      <c r="H441" s="194">
        <v>1</v>
      </c>
      <c r="I441" s="195"/>
      <c r="J441" s="196">
        <f>ROUND(I441*H441,2)</f>
        <v>0</v>
      </c>
      <c r="K441" s="192" t="s">
        <v>19</v>
      </c>
      <c r="L441" s="41"/>
      <c r="M441" s="197" t="s">
        <v>19</v>
      </c>
      <c r="N441" s="198" t="s">
        <v>47</v>
      </c>
      <c r="O441" s="66"/>
      <c r="P441" s="199">
        <f>O441*H441</f>
        <v>0</v>
      </c>
      <c r="Q441" s="199">
        <v>0</v>
      </c>
      <c r="R441" s="199">
        <f>Q441*H441</f>
        <v>0</v>
      </c>
      <c r="S441" s="199">
        <v>0</v>
      </c>
      <c r="T441" s="200">
        <f>S441*H441</f>
        <v>0</v>
      </c>
      <c r="U441" s="36"/>
      <c r="V441" s="36"/>
      <c r="W441" s="36"/>
      <c r="X441" s="36"/>
      <c r="Y441" s="36"/>
      <c r="Z441" s="36"/>
      <c r="AA441" s="36"/>
      <c r="AB441" s="36"/>
      <c r="AC441" s="36"/>
      <c r="AD441" s="36"/>
      <c r="AE441" s="36"/>
      <c r="AR441" s="201" t="s">
        <v>149</v>
      </c>
      <c r="AT441" s="201" t="s">
        <v>145</v>
      </c>
      <c r="AU441" s="201" t="s">
        <v>86</v>
      </c>
      <c r="AY441" s="19" t="s">
        <v>143</v>
      </c>
      <c r="BE441" s="202">
        <f>IF(N441="základní",J441,0)</f>
        <v>0</v>
      </c>
      <c r="BF441" s="202">
        <f>IF(N441="snížená",J441,0)</f>
        <v>0</v>
      </c>
      <c r="BG441" s="202">
        <f>IF(N441="zákl. přenesená",J441,0)</f>
        <v>0</v>
      </c>
      <c r="BH441" s="202">
        <f>IF(N441="sníž. přenesená",J441,0)</f>
        <v>0</v>
      </c>
      <c r="BI441" s="202">
        <f>IF(N441="nulová",J441,0)</f>
        <v>0</v>
      </c>
      <c r="BJ441" s="19" t="s">
        <v>84</v>
      </c>
      <c r="BK441" s="202">
        <f>ROUND(I441*H441,2)</f>
        <v>0</v>
      </c>
      <c r="BL441" s="19" t="s">
        <v>149</v>
      </c>
      <c r="BM441" s="201" t="s">
        <v>1024</v>
      </c>
    </row>
    <row r="442" spans="1:65" s="2" customFormat="1" ht="39">
      <c r="A442" s="36"/>
      <c r="B442" s="37"/>
      <c r="C442" s="38"/>
      <c r="D442" s="203" t="s">
        <v>151</v>
      </c>
      <c r="E442" s="38"/>
      <c r="F442" s="204" t="s">
        <v>1025</v>
      </c>
      <c r="G442" s="38"/>
      <c r="H442" s="38"/>
      <c r="I442" s="111"/>
      <c r="J442" s="38"/>
      <c r="K442" s="38"/>
      <c r="L442" s="41"/>
      <c r="M442" s="205"/>
      <c r="N442" s="206"/>
      <c r="O442" s="66"/>
      <c r="P442" s="66"/>
      <c r="Q442" s="66"/>
      <c r="R442" s="66"/>
      <c r="S442" s="66"/>
      <c r="T442" s="67"/>
      <c r="U442" s="36"/>
      <c r="V442" s="36"/>
      <c r="W442" s="36"/>
      <c r="X442" s="36"/>
      <c r="Y442" s="36"/>
      <c r="Z442" s="36"/>
      <c r="AA442" s="36"/>
      <c r="AB442" s="36"/>
      <c r="AC442" s="36"/>
      <c r="AD442" s="36"/>
      <c r="AE442" s="36"/>
      <c r="AT442" s="19" t="s">
        <v>151</v>
      </c>
      <c r="AU442" s="19" t="s">
        <v>86</v>
      </c>
    </row>
    <row r="443" spans="1:65" s="2" customFormat="1" ht="16.5" customHeight="1">
      <c r="A443" s="36"/>
      <c r="B443" s="37"/>
      <c r="C443" s="190" t="s">
        <v>1026</v>
      </c>
      <c r="D443" s="190" t="s">
        <v>145</v>
      </c>
      <c r="E443" s="191" t="s">
        <v>1027</v>
      </c>
      <c r="F443" s="192" t="s">
        <v>1028</v>
      </c>
      <c r="G443" s="193" t="s">
        <v>110</v>
      </c>
      <c r="H443" s="194">
        <v>19.2</v>
      </c>
      <c r="I443" s="195"/>
      <c r="J443" s="196">
        <f>ROUND(I443*H443,2)</f>
        <v>0</v>
      </c>
      <c r="K443" s="192" t="s">
        <v>19</v>
      </c>
      <c r="L443" s="41"/>
      <c r="M443" s="197" t="s">
        <v>19</v>
      </c>
      <c r="N443" s="198" t="s">
        <v>47</v>
      </c>
      <c r="O443" s="66"/>
      <c r="P443" s="199">
        <f>O443*H443</f>
        <v>0</v>
      </c>
      <c r="Q443" s="199">
        <v>0</v>
      </c>
      <c r="R443" s="199">
        <f>Q443*H443</f>
        <v>0</v>
      </c>
      <c r="S443" s="199">
        <v>0</v>
      </c>
      <c r="T443" s="200">
        <f>S443*H443</f>
        <v>0</v>
      </c>
      <c r="U443" s="36"/>
      <c r="V443" s="36"/>
      <c r="W443" s="36"/>
      <c r="X443" s="36"/>
      <c r="Y443" s="36"/>
      <c r="Z443" s="36"/>
      <c r="AA443" s="36"/>
      <c r="AB443" s="36"/>
      <c r="AC443" s="36"/>
      <c r="AD443" s="36"/>
      <c r="AE443" s="36"/>
      <c r="AR443" s="201" t="s">
        <v>149</v>
      </c>
      <c r="AT443" s="201" t="s">
        <v>145</v>
      </c>
      <c r="AU443" s="201" t="s">
        <v>86</v>
      </c>
      <c r="AY443" s="19" t="s">
        <v>143</v>
      </c>
      <c r="BE443" s="202">
        <f>IF(N443="základní",J443,0)</f>
        <v>0</v>
      </c>
      <c r="BF443" s="202">
        <f>IF(N443="snížená",J443,0)</f>
        <v>0</v>
      </c>
      <c r="BG443" s="202">
        <f>IF(N443="zákl. přenesená",J443,0)</f>
        <v>0</v>
      </c>
      <c r="BH443" s="202">
        <f>IF(N443="sníž. přenesená",J443,0)</f>
        <v>0</v>
      </c>
      <c r="BI443" s="202">
        <f>IF(N443="nulová",J443,0)</f>
        <v>0</v>
      </c>
      <c r="BJ443" s="19" t="s">
        <v>84</v>
      </c>
      <c r="BK443" s="202">
        <f>ROUND(I443*H443,2)</f>
        <v>0</v>
      </c>
      <c r="BL443" s="19" t="s">
        <v>149</v>
      </c>
      <c r="BM443" s="201" t="s">
        <v>1029</v>
      </c>
    </row>
    <row r="444" spans="1:65" s="2" customFormat="1" ht="29.25">
      <c r="A444" s="36"/>
      <c r="B444" s="37"/>
      <c r="C444" s="38"/>
      <c r="D444" s="203" t="s">
        <v>151</v>
      </c>
      <c r="E444" s="38"/>
      <c r="F444" s="204" t="s">
        <v>1030</v>
      </c>
      <c r="G444" s="38"/>
      <c r="H444" s="38"/>
      <c r="I444" s="111"/>
      <c r="J444" s="38"/>
      <c r="K444" s="38"/>
      <c r="L444" s="41"/>
      <c r="M444" s="205"/>
      <c r="N444" s="206"/>
      <c r="O444" s="66"/>
      <c r="P444" s="66"/>
      <c r="Q444" s="66"/>
      <c r="R444" s="66"/>
      <c r="S444" s="66"/>
      <c r="T444" s="67"/>
      <c r="U444" s="36"/>
      <c r="V444" s="36"/>
      <c r="W444" s="36"/>
      <c r="X444" s="36"/>
      <c r="Y444" s="36"/>
      <c r="Z444" s="36"/>
      <c r="AA444" s="36"/>
      <c r="AB444" s="36"/>
      <c r="AC444" s="36"/>
      <c r="AD444" s="36"/>
      <c r="AE444" s="36"/>
      <c r="AT444" s="19" t="s">
        <v>151</v>
      </c>
      <c r="AU444" s="19" t="s">
        <v>86</v>
      </c>
    </row>
    <row r="445" spans="1:65" s="2" customFormat="1" ht="29.25">
      <c r="A445" s="36"/>
      <c r="B445" s="37"/>
      <c r="C445" s="38"/>
      <c r="D445" s="203" t="s">
        <v>153</v>
      </c>
      <c r="E445" s="38"/>
      <c r="F445" s="207" t="s">
        <v>1031</v>
      </c>
      <c r="G445" s="38"/>
      <c r="H445" s="38"/>
      <c r="I445" s="111"/>
      <c r="J445" s="38"/>
      <c r="K445" s="38"/>
      <c r="L445" s="41"/>
      <c r="M445" s="205"/>
      <c r="N445" s="206"/>
      <c r="O445" s="66"/>
      <c r="P445" s="66"/>
      <c r="Q445" s="66"/>
      <c r="R445" s="66"/>
      <c r="S445" s="66"/>
      <c r="T445" s="67"/>
      <c r="U445" s="36"/>
      <c r="V445" s="36"/>
      <c r="W445" s="36"/>
      <c r="X445" s="36"/>
      <c r="Y445" s="36"/>
      <c r="Z445" s="36"/>
      <c r="AA445" s="36"/>
      <c r="AB445" s="36"/>
      <c r="AC445" s="36"/>
      <c r="AD445" s="36"/>
      <c r="AE445" s="36"/>
      <c r="AT445" s="19" t="s">
        <v>153</v>
      </c>
      <c r="AU445" s="19" t="s">
        <v>86</v>
      </c>
    </row>
    <row r="446" spans="1:65" s="15" customFormat="1">
      <c r="B446" s="230"/>
      <c r="C446" s="231"/>
      <c r="D446" s="203" t="s">
        <v>162</v>
      </c>
      <c r="E446" s="232" t="s">
        <v>19</v>
      </c>
      <c r="F446" s="233" t="s">
        <v>1032</v>
      </c>
      <c r="G446" s="231"/>
      <c r="H446" s="232" t="s">
        <v>19</v>
      </c>
      <c r="I446" s="234"/>
      <c r="J446" s="231"/>
      <c r="K446" s="231"/>
      <c r="L446" s="235"/>
      <c r="M446" s="236"/>
      <c r="N446" s="237"/>
      <c r="O446" s="237"/>
      <c r="P446" s="237"/>
      <c r="Q446" s="237"/>
      <c r="R446" s="237"/>
      <c r="S446" s="237"/>
      <c r="T446" s="238"/>
      <c r="AT446" s="239" t="s">
        <v>162</v>
      </c>
      <c r="AU446" s="239" t="s">
        <v>86</v>
      </c>
      <c r="AV446" s="15" t="s">
        <v>84</v>
      </c>
      <c r="AW446" s="15" t="s">
        <v>37</v>
      </c>
      <c r="AX446" s="15" t="s">
        <v>76</v>
      </c>
      <c r="AY446" s="239" t="s">
        <v>143</v>
      </c>
    </row>
    <row r="447" spans="1:65" s="13" customFormat="1">
      <c r="B447" s="208"/>
      <c r="C447" s="209"/>
      <c r="D447" s="203" t="s">
        <v>162</v>
      </c>
      <c r="E447" s="210" t="s">
        <v>19</v>
      </c>
      <c r="F447" s="211" t="s">
        <v>651</v>
      </c>
      <c r="G447" s="209"/>
      <c r="H447" s="212">
        <v>19.2</v>
      </c>
      <c r="I447" s="213"/>
      <c r="J447" s="209"/>
      <c r="K447" s="209"/>
      <c r="L447" s="214"/>
      <c r="M447" s="215"/>
      <c r="N447" s="216"/>
      <c r="O447" s="216"/>
      <c r="P447" s="216"/>
      <c r="Q447" s="216"/>
      <c r="R447" s="216"/>
      <c r="S447" s="216"/>
      <c r="T447" s="217"/>
      <c r="AT447" s="218" t="s">
        <v>162</v>
      </c>
      <c r="AU447" s="218" t="s">
        <v>86</v>
      </c>
      <c r="AV447" s="13" t="s">
        <v>86</v>
      </c>
      <c r="AW447" s="13" t="s">
        <v>37</v>
      </c>
      <c r="AX447" s="13" t="s">
        <v>84</v>
      </c>
      <c r="AY447" s="218" t="s">
        <v>143</v>
      </c>
    </row>
    <row r="448" spans="1:65" s="2" customFormat="1" ht="16.5" customHeight="1">
      <c r="A448" s="36"/>
      <c r="B448" s="37"/>
      <c r="C448" s="190" t="s">
        <v>1033</v>
      </c>
      <c r="D448" s="190" t="s">
        <v>145</v>
      </c>
      <c r="E448" s="191" t="s">
        <v>1034</v>
      </c>
      <c r="F448" s="192" t="s">
        <v>1035</v>
      </c>
      <c r="G448" s="193" t="s">
        <v>110</v>
      </c>
      <c r="H448" s="194">
        <v>20</v>
      </c>
      <c r="I448" s="195"/>
      <c r="J448" s="196">
        <f>ROUND(I448*H448,2)</f>
        <v>0</v>
      </c>
      <c r="K448" s="192" t="s">
        <v>19</v>
      </c>
      <c r="L448" s="41"/>
      <c r="M448" s="197" t="s">
        <v>19</v>
      </c>
      <c r="N448" s="198" t="s">
        <v>47</v>
      </c>
      <c r="O448" s="66"/>
      <c r="P448" s="199">
        <f>O448*H448</f>
        <v>0</v>
      </c>
      <c r="Q448" s="199">
        <v>0</v>
      </c>
      <c r="R448" s="199">
        <f>Q448*H448</f>
        <v>0</v>
      </c>
      <c r="S448" s="199">
        <v>0</v>
      </c>
      <c r="T448" s="200">
        <f>S448*H448</f>
        <v>0</v>
      </c>
      <c r="U448" s="36"/>
      <c r="V448" s="36"/>
      <c r="W448" s="36"/>
      <c r="X448" s="36"/>
      <c r="Y448" s="36"/>
      <c r="Z448" s="36"/>
      <c r="AA448" s="36"/>
      <c r="AB448" s="36"/>
      <c r="AC448" s="36"/>
      <c r="AD448" s="36"/>
      <c r="AE448" s="36"/>
      <c r="AR448" s="201" t="s">
        <v>149</v>
      </c>
      <c r="AT448" s="201" t="s">
        <v>145</v>
      </c>
      <c r="AU448" s="201" t="s">
        <v>86</v>
      </c>
      <c r="AY448" s="19" t="s">
        <v>143</v>
      </c>
      <c r="BE448" s="202">
        <f>IF(N448="základní",J448,0)</f>
        <v>0</v>
      </c>
      <c r="BF448" s="202">
        <f>IF(N448="snížená",J448,0)</f>
        <v>0</v>
      </c>
      <c r="BG448" s="202">
        <f>IF(N448="zákl. přenesená",J448,0)</f>
        <v>0</v>
      </c>
      <c r="BH448" s="202">
        <f>IF(N448="sníž. přenesená",J448,0)</f>
        <v>0</v>
      </c>
      <c r="BI448" s="202">
        <f>IF(N448="nulová",J448,0)</f>
        <v>0</v>
      </c>
      <c r="BJ448" s="19" t="s">
        <v>84</v>
      </c>
      <c r="BK448" s="202">
        <f>ROUND(I448*H448,2)</f>
        <v>0</v>
      </c>
      <c r="BL448" s="19" t="s">
        <v>149</v>
      </c>
      <c r="BM448" s="201" t="s">
        <v>1036</v>
      </c>
    </row>
    <row r="449" spans="1:65" s="2" customFormat="1" ht="117">
      <c r="A449" s="36"/>
      <c r="B449" s="37"/>
      <c r="C449" s="38"/>
      <c r="D449" s="203" t="s">
        <v>151</v>
      </c>
      <c r="E449" s="38"/>
      <c r="F449" s="204" t="s">
        <v>1037</v>
      </c>
      <c r="G449" s="38"/>
      <c r="H449" s="38"/>
      <c r="I449" s="111"/>
      <c r="J449" s="38"/>
      <c r="K449" s="38"/>
      <c r="L449" s="41"/>
      <c r="M449" s="205"/>
      <c r="N449" s="206"/>
      <c r="O449" s="66"/>
      <c r="P449" s="66"/>
      <c r="Q449" s="66"/>
      <c r="R449" s="66"/>
      <c r="S449" s="66"/>
      <c r="T449" s="67"/>
      <c r="U449" s="36"/>
      <c r="V449" s="36"/>
      <c r="W449" s="36"/>
      <c r="X449" s="36"/>
      <c r="Y449" s="36"/>
      <c r="Z449" s="36"/>
      <c r="AA449" s="36"/>
      <c r="AB449" s="36"/>
      <c r="AC449" s="36"/>
      <c r="AD449" s="36"/>
      <c r="AE449" s="36"/>
      <c r="AT449" s="19" t="s">
        <v>151</v>
      </c>
      <c r="AU449" s="19" t="s">
        <v>86</v>
      </c>
    </row>
    <row r="450" spans="1:65" s="2" customFormat="1" ht="19.5">
      <c r="A450" s="36"/>
      <c r="B450" s="37"/>
      <c r="C450" s="38"/>
      <c r="D450" s="203" t="s">
        <v>153</v>
      </c>
      <c r="E450" s="38"/>
      <c r="F450" s="207" t="s">
        <v>1038</v>
      </c>
      <c r="G450" s="38"/>
      <c r="H450" s="38"/>
      <c r="I450" s="111"/>
      <c r="J450" s="38"/>
      <c r="K450" s="38"/>
      <c r="L450" s="41"/>
      <c r="M450" s="205"/>
      <c r="N450" s="206"/>
      <c r="O450" s="66"/>
      <c r="P450" s="66"/>
      <c r="Q450" s="66"/>
      <c r="R450" s="66"/>
      <c r="S450" s="66"/>
      <c r="T450" s="67"/>
      <c r="U450" s="36"/>
      <c r="V450" s="36"/>
      <c r="W450" s="36"/>
      <c r="X450" s="36"/>
      <c r="Y450" s="36"/>
      <c r="Z450" s="36"/>
      <c r="AA450" s="36"/>
      <c r="AB450" s="36"/>
      <c r="AC450" s="36"/>
      <c r="AD450" s="36"/>
      <c r="AE450" s="36"/>
      <c r="AT450" s="19" t="s">
        <v>153</v>
      </c>
      <c r="AU450" s="19" t="s">
        <v>86</v>
      </c>
    </row>
    <row r="451" spans="1:65" s="2" customFormat="1" ht="16.5" customHeight="1">
      <c r="A451" s="36"/>
      <c r="B451" s="37"/>
      <c r="C451" s="190" t="s">
        <v>1039</v>
      </c>
      <c r="D451" s="190" t="s">
        <v>145</v>
      </c>
      <c r="E451" s="191" t="s">
        <v>1040</v>
      </c>
      <c r="F451" s="192" t="s">
        <v>1041</v>
      </c>
      <c r="G451" s="193" t="s">
        <v>148</v>
      </c>
      <c r="H451" s="194">
        <v>1</v>
      </c>
      <c r="I451" s="195"/>
      <c r="J451" s="196">
        <f>ROUND(I451*H451,2)</f>
        <v>0</v>
      </c>
      <c r="K451" s="192" t="s">
        <v>19</v>
      </c>
      <c r="L451" s="41"/>
      <c r="M451" s="197" t="s">
        <v>19</v>
      </c>
      <c r="N451" s="198" t="s">
        <v>47</v>
      </c>
      <c r="O451" s="66"/>
      <c r="P451" s="199">
        <f>O451*H451</f>
        <v>0</v>
      </c>
      <c r="Q451" s="199">
        <v>0</v>
      </c>
      <c r="R451" s="199">
        <f>Q451*H451</f>
        <v>0</v>
      </c>
      <c r="S451" s="199">
        <v>0</v>
      </c>
      <c r="T451" s="200">
        <f>S451*H451</f>
        <v>0</v>
      </c>
      <c r="U451" s="36"/>
      <c r="V451" s="36"/>
      <c r="W451" s="36"/>
      <c r="X451" s="36"/>
      <c r="Y451" s="36"/>
      <c r="Z451" s="36"/>
      <c r="AA451" s="36"/>
      <c r="AB451" s="36"/>
      <c r="AC451" s="36"/>
      <c r="AD451" s="36"/>
      <c r="AE451" s="36"/>
      <c r="AR451" s="201" t="s">
        <v>149</v>
      </c>
      <c r="AT451" s="201" t="s">
        <v>145</v>
      </c>
      <c r="AU451" s="201" t="s">
        <v>86</v>
      </c>
      <c r="AY451" s="19" t="s">
        <v>143</v>
      </c>
      <c r="BE451" s="202">
        <f>IF(N451="základní",J451,0)</f>
        <v>0</v>
      </c>
      <c r="BF451" s="202">
        <f>IF(N451="snížená",J451,0)</f>
        <v>0</v>
      </c>
      <c r="BG451" s="202">
        <f>IF(N451="zákl. přenesená",J451,0)</f>
        <v>0</v>
      </c>
      <c r="BH451" s="202">
        <f>IF(N451="sníž. přenesená",J451,0)</f>
        <v>0</v>
      </c>
      <c r="BI451" s="202">
        <f>IF(N451="nulová",J451,0)</f>
        <v>0</v>
      </c>
      <c r="BJ451" s="19" t="s">
        <v>84</v>
      </c>
      <c r="BK451" s="202">
        <f>ROUND(I451*H451,2)</f>
        <v>0</v>
      </c>
      <c r="BL451" s="19" t="s">
        <v>149</v>
      </c>
      <c r="BM451" s="201" t="s">
        <v>1042</v>
      </c>
    </row>
    <row r="452" spans="1:65" s="2" customFormat="1">
      <c r="A452" s="36"/>
      <c r="B452" s="37"/>
      <c r="C452" s="38"/>
      <c r="D452" s="203" t="s">
        <v>151</v>
      </c>
      <c r="E452" s="38"/>
      <c r="F452" s="204" t="s">
        <v>1041</v>
      </c>
      <c r="G452" s="38"/>
      <c r="H452" s="38"/>
      <c r="I452" s="111"/>
      <c r="J452" s="38"/>
      <c r="K452" s="38"/>
      <c r="L452" s="41"/>
      <c r="M452" s="205"/>
      <c r="N452" s="206"/>
      <c r="O452" s="66"/>
      <c r="P452" s="66"/>
      <c r="Q452" s="66"/>
      <c r="R452" s="66"/>
      <c r="S452" s="66"/>
      <c r="T452" s="67"/>
      <c r="U452" s="36"/>
      <c r="V452" s="36"/>
      <c r="W452" s="36"/>
      <c r="X452" s="36"/>
      <c r="Y452" s="36"/>
      <c r="Z452" s="36"/>
      <c r="AA452" s="36"/>
      <c r="AB452" s="36"/>
      <c r="AC452" s="36"/>
      <c r="AD452" s="36"/>
      <c r="AE452" s="36"/>
      <c r="AT452" s="19" t="s">
        <v>151</v>
      </c>
      <c r="AU452" s="19" t="s">
        <v>86</v>
      </c>
    </row>
    <row r="453" spans="1:65" s="2" customFormat="1" ht="29.25">
      <c r="A453" s="36"/>
      <c r="B453" s="37"/>
      <c r="C453" s="38"/>
      <c r="D453" s="203" t="s">
        <v>153</v>
      </c>
      <c r="E453" s="38"/>
      <c r="F453" s="207" t="s">
        <v>1043</v>
      </c>
      <c r="G453" s="38"/>
      <c r="H453" s="38"/>
      <c r="I453" s="111"/>
      <c r="J453" s="38"/>
      <c r="K453" s="38"/>
      <c r="L453" s="41"/>
      <c r="M453" s="205"/>
      <c r="N453" s="206"/>
      <c r="O453" s="66"/>
      <c r="P453" s="66"/>
      <c r="Q453" s="66"/>
      <c r="R453" s="66"/>
      <c r="S453" s="66"/>
      <c r="T453" s="67"/>
      <c r="U453" s="36"/>
      <c r="V453" s="36"/>
      <c r="W453" s="36"/>
      <c r="X453" s="36"/>
      <c r="Y453" s="36"/>
      <c r="Z453" s="36"/>
      <c r="AA453" s="36"/>
      <c r="AB453" s="36"/>
      <c r="AC453" s="36"/>
      <c r="AD453" s="36"/>
      <c r="AE453" s="36"/>
      <c r="AT453" s="19" t="s">
        <v>153</v>
      </c>
      <c r="AU453" s="19" t="s">
        <v>86</v>
      </c>
    </row>
    <row r="454" spans="1:65" s="2" customFormat="1" ht="16.5" customHeight="1">
      <c r="A454" s="36"/>
      <c r="B454" s="37"/>
      <c r="C454" s="190" t="s">
        <v>1044</v>
      </c>
      <c r="D454" s="190" t="s">
        <v>145</v>
      </c>
      <c r="E454" s="191" t="s">
        <v>1045</v>
      </c>
      <c r="F454" s="192" t="s">
        <v>1046</v>
      </c>
      <c r="G454" s="193" t="s">
        <v>148</v>
      </c>
      <c r="H454" s="194">
        <v>1</v>
      </c>
      <c r="I454" s="195"/>
      <c r="J454" s="196">
        <f>ROUND(I454*H454,2)</f>
        <v>0</v>
      </c>
      <c r="K454" s="192" t="s">
        <v>19</v>
      </c>
      <c r="L454" s="41"/>
      <c r="M454" s="197" t="s">
        <v>19</v>
      </c>
      <c r="N454" s="198" t="s">
        <v>47</v>
      </c>
      <c r="O454" s="66"/>
      <c r="P454" s="199">
        <f>O454*H454</f>
        <v>0</v>
      </c>
      <c r="Q454" s="199">
        <v>0</v>
      </c>
      <c r="R454" s="199">
        <f>Q454*H454</f>
        <v>0</v>
      </c>
      <c r="S454" s="199">
        <v>0</v>
      </c>
      <c r="T454" s="200">
        <f>S454*H454</f>
        <v>0</v>
      </c>
      <c r="U454" s="36"/>
      <c r="V454" s="36"/>
      <c r="W454" s="36"/>
      <c r="X454" s="36"/>
      <c r="Y454" s="36"/>
      <c r="Z454" s="36"/>
      <c r="AA454" s="36"/>
      <c r="AB454" s="36"/>
      <c r="AC454" s="36"/>
      <c r="AD454" s="36"/>
      <c r="AE454" s="36"/>
      <c r="AR454" s="201" t="s">
        <v>149</v>
      </c>
      <c r="AT454" s="201" t="s">
        <v>145</v>
      </c>
      <c r="AU454" s="201" t="s">
        <v>86</v>
      </c>
      <c r="AY454" s="19" t="s">
        <v>143</v>
      </c>
      <c r="BE454" s="202">
        <f>IF(N454="základní",J454,0)</f>
        <v>0</v>
      </c>
      <c r="BF454" s="202">
        <f>IF(N454="snížená",J454,0)</f>
        <v>0</v>
      </c>
      <c r="BG454" s="202">
        <f>IF(N454="zákl. přenesená",J454,0)</f>
        <v>0</v>
      </c>
      <c r="BH454" s="202">
        <f>IF(N454="sníž. přenesená",J454,0)</f>
        <v>0</v>
      </c>
      <c r="BI454" s="202">
        <f>IF(N454="nulová",J454,0)</f>
        <v>0</v>
      </c>
      <c r="BJ454" s="19" t="s">
        <v>84</v>
      </c>
      <c r="BK454" s="202">
        <f>ROUND(I454*H454,2)</f>
        <v>0</v>
      </c>
      <c r="BL454" s="19" t="s">
        <v>149</v>
      </c>
      <c r="BM454" s="201" t="s">
        <v>1047</v>
      </c>
    </row>
    <row r="455" spans="1:65" s="2" customFormat="1">
      <c r="A455" s="36"/>
      <c r="B455" s="37"/>
      <c r="C455" s="38"/>
      <c r="D455" s="203" t="s">
        <v>151</v>
      </c>
      <c r="E455" s="38"/>
      <c r="F455" s="204" t="s">
        <v>1046</v>
      </c>
      <c r="G455" s="38"/>
      <c r="H455" s="38"/>
      <c r="I455" s="111"/>
      <c r="J455" s="38"/>
      <c r="K455" s="38"/>
      <c r="L455" s="41"/>
      <c r="M455" s="205"/>
      <c r="N455" s="206"/>
      <c r="O455" s="66"/>
      <c r="P455" s="66"/>
      <c r="Q455" s="66"/>
      <c r="R455" s="66"/>
      <c r="S455" s="66"/>
      <c r="T455" s="67"/>
      <c r="U455" s="36"/>
      <c r="V455" s="36"/>
      <c r="W455" s="36"/>
      <c r="X455" s="36"/>
      <c r="Y455" s="36"/>
      <c r="Z455" s="36"/>
      <c r="AA455" s="36"/>
      <c r="AB455" s="36"/>
      <c r="AC455" s="36"/>
      <c r="AD455" s="36"/>
      <c r="AE455" s="36"/>
      <c r="AT455" s="19" t="s">
        <v>151</v>
      </c>
      <c r="AU455" s="19" t="s">
        <v>86</v>
      </c>
    </row>
    <row r="456" spans="1:65" s="2" customFormat="1" ht="16.5" customHeight="1">
      <c r="A456" s="36"/>
      <c r="B456" s="37"/>
      <c r="C456" s="190" t="s">
        <v>1048</v>
      </c>
      <c r="D456" s="190" t="s">
        <v>145</v>
      </c>
      <c r="E456" s="191" t="s">
        <v>1049</v>
      </c>
      <c r="F456" s="192" t="s">
        <v>1050</v>
      </c>
      <c r="G456" s="193" t="s">
        <v>355</v>
      </c>
      <c r="H456" s="194">
        <v>13</v>
      </c>
      <c r="I456" s="195"/>
      <c r="J456" s="196">
        <f>ROUND(I456*H456,2)</f>
        <v>0</v>
      </c>
      <c r="K456" s="192" t="s">
        <v>19</v>
      </c>
      <c r="L456" s="41"/>
      <c r="M456" s="197" t="s">
        <v>19</v>
      </c>
      <c r="N456" s="198" t="s">
        <v>47</v>
      </c>
      <c r="O456" s="66"/>
      <c r="P456" s="199">
        <f>O456*H456</f>
        <v>0</v>
      </c>
      <c r="Q456" s="199">
        <v>0</v>
      </c>
      <c r="R456" s="199">
        <f>Q456*H456</f>
        <v>0</v>
      </c>
      <c r="S456" s="199">
        <v>0</v>
      </c>
      <c r="T456" s="200">
        <f>S456*H456</f>
        <v>0</v>
      </c>
      <c r="U456" s="36"/>
      <c r="V456" s="36"/>
      <c r="W456" s="36"/>
      <c r="X456" s="36"/>
      <c r="Y456" s="36"/>
      <c r="Z456" s="36"/>
      <c r="AA456" s="36"/>
      <c r="AB456" s="36"/>
      <c r="AC456" s="36"/>
      <c r="AD456" s="36"/>
      <c r="AE456" s="36"/>
      <c r="AR456" s="201" t="s">
        <v>149</v>
      </c>
      <c r="AT456" s="201" t="s">
        <v>145</v>
      </c>
      <c r="AU456" s="201" t="s">
        <v>86</v>
      </c>
      <c r="AY456" s="19" t="s">
        <v>143</v>
      </c>
      <c r="BE456" s="202">
        <f>IF(N456="základní",J456,0)</f>
        <v>0</v>
      </c>
      <c r="BF456" s="202">
        <f>IF(N456="snížená",J456,0)</f>
        <v>0</v>
      </c>
      <c r="BG456" s="202">
        <f>IF(N456="zákl. přenesená",J456,0)</f>
        <v>0</v>
      </c>
      <c r="BH456" s="202">
        <f>IF(N456="sníž. přenesená",J456,0)</f>
        <v>0</v>
      </c>
      <c r="BI456" s="202">
        <f>IF(N456="nulová",J456,0)</f>
        <v>0</v>
      </c>
      <c r="BJ456" s="19" t="s">
        <v>84</v>
      </c>
      <c r="BK456" s="202">
        <f>ROUND(I456*H456,2)</f>
        <v>0</v>
      </c>
      <c r="BL456" s="19" t="s">
        <v>149</v>
      </c>
      <c r="BM456" s="201" t="s">
        <v>1051</v>
      </c>
    </row>
    <row r="457" spans="1:65" s="2" customFormat="1">
      <c r="A457" s="36"/>
      <c r="B457" s="37"/>
      <c r="C457" s="38"/>
      <c r="D457" s="203" t="s">
        <v>151</v>
      </c>
      <c r="E457" s="38"/>
      <c r="F457" s="204" t="s">
        <v>1050</v>
      </c>
      <c r="G457" s="38"/>
      <c r="H457" s="38"/>
      <c r="I457" s="111"/>
      <c r="J457" s="38"/>
      <c r="K457" s="38"/>
      <c r="L457" s="41"/>
      <c r="M457" s="205"/>
      <c r="N457" s="206"/>
      <c r="O457" s="66"/>
      <c r="P457" s="66"/>
      <c r="Q457" s="66"/>
      <c r="R457" s="66"/>
      <c r="S457" s="66"/>
      <c r="T457" s="67"/>
      <c r="U457" s="36"/>
      <c r="V457" s="36"/>
      <c r="W457" s="36"/>
      <c r="X457" s="36"/>
      <c r="Y457" s="36"/>
      <c r="Z457" s="36"/>
      <c r="AA457" s="36"/>
      <c r="AB457" s="36"/>
      <c r="AC457" s="36"/>
      <c r="AD457" s="36"/>
      <c r="AE457" s="36"/>
      <c r="AT457" s="19" t="s">
        <v>151</v>
      </c>
      <c r="AU457" s="19" t="s">
        <v>86</v>
      </c>
    </row>
    <row r="458" spans="1:65" s="15" customFormat="1">
      <c r="B458" s="230"/>
      <c r="C458" s="231"/>
      <c r="D458" s="203" t="s">
        <v>162</v>
      </c>
      <c r="E458" s="232" t="s">
        <v>19</v>
      </c>
      <c r="F458" s="233" t="s">
        <v>1052</v>
      </c>
      <c r="G458" s="231"/>
      <c r="H458" s="232" t="s">
        <v>19</v>
      </c>
      <c r="I458" s="234"/>
      <c r="J458" s="231"/>
      <c r="K458" s="231"/>
      <c r="L458" s="235"/>
      <c r="M458" s="236"/>
      <c r="N458" s="237"/>
      <c r="O458" s="237"/>
      <c r="P458" s="237"/>
      <c r="Q458" s="237"/>
      <c r="R458" s="237"/>
      <c r="S458" s="237"/>
      <c r="T458" s="238"/>
      <c r="AT458" s="239" t="s">
        <v>162</v>
      </c>
      <c r="AU458" s="239" t="s">
        <v>86</v>
      </c>
      <c r="AV458" s="15" t="s">
        <v>84</v>
      </c>
      <c r="AW458" s="15" t="s">
        <v>37</v>
      </c>
      <c r="AX458" s="15" t="s">
        <v>76</v>
      </c>
      <c r="AY458" s="239" t="s">
        <v>143</v>
      </c>
    </row>
    <row r="459" spans="1:65" s="13" customFormat="1">
      <c r="B459" s="208"/>
      <c r="C459" s="209"/>
      <c r="D459" s="203" t="s">
        <v>162</v>
      </c>
      <c r="E459" s="210" t="s">
        <v>19</v>
      </c>
      <c r="F459" s="211" t="s">
        <v>1053</v>
      </c>
      <c r="G459" s="209"/>
      <c r="H459" s="212">
        <v>3</v>
      </c>
      <c r="I459" s="213"/>
      <c r="J459" s="209"/>
      <c r="K459" s="209"/>
      <c r="L459" s="214"/>
      <c r="M459" s="215"/>
      <c r="N459" s="216"/>
      <c r="O459" s="216"/>
      <c r="P459" s="216"/>
      <c r="Q459" s="216"/>
      <c r="R459" s="216"/>
      <c r="S459" s="216"/>
      <c r="T459" s="217"/>
      <c r="AT459" s="218" t="s">
        <v>162</v>
      </c>
      <c r="AU459" s="218" t="s">
        <v>86</v>
      </c>
      <c r="AV459" s="13" t="s">
        <v>86</v>
      </c>
      <c r="AW459" s="13" t="s">
        <v>37</v>
      </c>
      <c r="AX459" s="13" t="s">
        <v>76</v>
      </c>
      <c r="AY459" s="218" t="s">
        <v>143</v>
      </c>
    </row>
    <row r="460" spans="1:65" s="13" customFormat="1">
      <c r="B460" s="208"/>
      <c r="C460" s="209"/>
      <c r="D460" s="203" t="s">
        <v>162</v>
      </c>
      <c r="E460" s="210" t="s">
        <v>19</v>
      </c>
      <c r="F460" s="211" t="s">
        <v>1054</v>
      </c>
      <c r="G460" s="209"/>
      <c r="H460" s="212">
        <v>10</v>
      </c>
      <c r="I460" s="213"/>
      <c r="J460" s="209"/>
      <c r="K460" s="209"/>
      <c r="L460" s="214"/>
      <c r="M460" s="215"/>
      <c r="N460" s="216"/>
      <c r="O460" s="216"/>
      <c r="P460" s="216"/>
      <c r="Q460" s="216"/>
      <c r="R460" s="216"/>
      <c r="S460" s="216"/>
      <c r="T460" s="217"/>
      <c r="AT460" s="218" t="s">
        <v>162</v>
      </c>
      <c r="AU460" s="218" t="s">
        <v>86</v>
      </c>
      <c r="AV460" s="13" t="s">
        <v>86</v>
      </c>
      <c r="AW460" s="13" t="s">
        <v>37</v>
      </c>
      <c r="AX460" s="13" t="s">
        <v>76</v>
      </c>
      <c r="AY460" s="218" t="s">
        <v>143</v>
      </c>
    </row>
    <row r="461" spans="1:65" s="14" customFormat="1">
      <c r="B461" s="219"/>
      <c r="C461" s="220"/>
      <c r="D461" s="203" t="s">
        <v>162</v>
      </c>
      <c r="E461" s="221" t="s">
        <v>19</v>
      </c>
      <c r="F461" s="222" t="s">
        <v>172</v>
      </c>
      <c r="G461" s="220"/>
      <c r="H461" s="223">
        <v>13</v>
      </c>
      <c r="I461" s="224"/>
      <c r="J461" s="220"/>
      <c r="K461" s="220"/>
      <c r="L461" s="225"/>
      <c r="M461" s="226"/>
      <c r="N461" s="227"/>
      <c r="O461" s="227"/>
      <c r="P461" s="227"/>
      <c r="Q461" s="227"/>
      <c r="R461" s="227"/>
      <c r="S461" s="227"/>
      <c r="T461" s="228"/>
      <c r="AT461" s="229" t="s">
        <v>162</v>
      </c>
      <c r="AU461" s="229" t="s">
        <v>86</v>
      </c>
      <c r="AV461" s="14" t="s">
        <v>149</v>
      </c>
      <c r="AW461" s="14" t="s">
        <v>37</v>
      </c>
      <c r="AX461" s="14" t="s">
        <v>84</v>
      </c>
      <c r="AY461" s="229" t="s">
        <v>143</v>
      </c>
    </row>
    <row r="462" spans="1:65" s="2" customFormat="1" ht="16.5" customHeight="1">
      <c r="A462" s="36"/>
      <c r="B462" s="37"/>
      <c r="C462" s="190" t="s">
        <v>1055</v>
      </c>
      <c r="D462" s="190" t="s">
        <v>145</v>
      </c>
      <c r="E462" s="191" t="s">
        <v>1056</v>
      </c>
      <c r="F462" s="192" t="s">
        <v>1057</v>
      </c>
      <c r="G462" s="193" t="s">
        <v>355</v>
      </c>
      <c r="H462" s="194">
        <v>4</v>
      </c>
      <c r="I462" s="195"/>
      <c r="J462" s="196">
        <f>ROUND(I462*H462,2)</f>
        <v>0</v>
      </c>
      <c r="K462" s="192" t="s">
        <v>19</v>
      </c>
      <c r="L462" s="41"/>
      <c r="M462" s="197" t="s">
        <v>19</v>
      </c>
      <c r="N462" s="198" t="s">
        <v>47</v>
      </c>
      <c r="O462" s="66"/>
      <c r="P462" s="199">
        <f>O462*H462</f>
        <v>0</v>
      </c>
      <c r="Q462" s="199">
        <v>0</v>
      </c>
      <c r="R462" s="199">
        <f>Q462*H462</f>
        <v>0</v>
      </c>
      <c r="S462" s="199">
        <v>0</v>
      </c>
      <c r="T462" s="200">
        <f>S462*H462</f>
        <v>0</v>
      </c>
      <c r="U462" s="36"/>
      <c r="V462" s="36"/>
      <c r="W462" s="36"/>
      <c r="X462" s="36"/>
      <c r="Y462" s="36"/>
      <c r="Z462" s="36"/>
      <c r="AA462" s="36"/>
      <c r="AB462" s="36"/>
      <c r="AC462" s="36"/>
      <c r="AD462" s="36"/>
      <c r="AE462" s="36"/>
      <c r="AR462" s="201" t="s">
        <v>149</v>
      </c>
      <c r="AT462" s="201" t="s">
        <v>145</v>
      </c>
      <c r="AU462" s="201" t="s">
        <v>86</v>
      </c>
      <c r="AY462" s="19" t="s">
        <v>143</v>
      </c>
      <c r="BE462" s="202">
        <f>IF(N462="základní",J462,0)</f>
        <v>0</v>
      </c>
      <c r="BF462" s="202">
        <f>IF(N462="snížená",J462,0)</f>
        <v>0</v>
      </c>
      <c r="BG462" s="202">
        <f>IF(N462="zákl. přenesená",J462,0)</f>
        <v>0</v>
      </c>
      <c r="BH462" s="202">
        <f>IF(N462="sníž. přenesená",J462,0)</f>
        <v>0</v>
      </c>
      <c r="BI462" s="202">
        <f>IF(N462="nulová",J462,0)</f>
        <v>0</v>
      </c>
      <c r="BJ462" s="19" t="s">
        <v>84</v>
      </c>
      <c r="BK462" s="202">
        <f>ROUND(I462*H462,2)</f>
        <v>0</v>
      </c>
      <c r="BL462" s="19" t="s">
        <v>149</v>
      </c>
      <c r="BM462" s="201" t="s">
        <v>1058</v>
      </c>
    </row>
    <row r="463" spans="1:65" s="2" customFormat="1">
      <c r="A463" s="36"/>
      <c r="B463" s="37"/>
      <c r="C463" s="38"/>
      <c r="D463" s="203" t="s">
        <v>151</v>
      </c>
      <c r="E463" s="38"/>
      <c r="F463" s="204" t="s">
        <v>1057</v>
      </c>
      <c r="G463" s="38"/>
      <c r="H463" s="38"/>
      <c r="I463" s="111"/>
      <c r="J463" s="38"/>
      <c r="K463" s="38"/>
      <c r="L463" s="41"/>
      <c r="M463" s="205"/>
      <c r="N463" s="206"/>
      <c r="O463" s="66"/>
      <c r="P463" s="66"/>
      <c r="Q463" s="66"/>
      <c r="R463" s="66"/>
      <c r="S463" s="66"/>
      <c r="T463" s="67"/>
      <c r="U463" s="36"/>
      <c r="V463" s="36"/>
      <c r="W463" s="36"/>
      <c r="X463" s="36"/>
      <c r="Y463" s="36"/>
      <c r="Z463" s="36"/>
      <c r="AA463" s="36"/>
      <c r="AB463" s="36"/>
      <c r="AC463" s="36"/>
      <c r="AD463" s="36"/>
      <c r="AE463" s="36"/>
      <c r="AT463" s="19" t="s">
        <v>151</v>
      </c>
      <c r="AU463" s="19" t="s">
        <v>86</v>
      </c>
    </row>
    <row r="464" spans="1:65" s="13" customFormat="1">
      <c r="B464" s="208"/>
      <c r="C464" s="209"/>
      <c r="D464" s="203" t="s">
        <v>162</v>
      </c>
      <c r="E464" s="210" t="s">
        <v>19</v>
      </c>
      <c r="F464" s="211" t="s">
        <v>1059</v>
      </c>
      <c r="G464" s="209"/>
      <c r="H464" s="212">
        <v>4</v>
      </c>
      <c r="I464" s="213"/>
      <c r="J464" s="209"/>
      <c r="K464" s="209"/>
      <c r="L464" s="214"/>
      <c r="M464" s="215"/>
      <c r="N464" s="216"/>
      <c r="O464" s="216"/>
      <c r="P464" s="216"/>
      <c r="Q464" s="216"/>
      <c r="R464" s="216"/>
      <c r="S464" s="216"/>
      <c r="T464" s="217"/>
      <c r="AT464" s="218" t="s">
        <v>162</v>
      </c>
      <c r="AU464" s="218" t="s">
        <v>86</v>
      </c>
      <c r="AV464" s="13" t="s">
        <v>86</v>
      </c>
      <c r="AW464" s="13" t="s">
        <v>37</v>
      </c>
      <c r="AX464" s="13" t="s">
        <v>84</v>
      </c>
      <c r="AY464" s="218" t="s">
        <v>143</v>
      </c>
    </row>
    <row r="465" spans="1:65" s="2" customFormat="1" ht="16.5" customHeight="1">
      <c r="A465" s="36"/>
      <c r="B465" s="37"/>
      <c r="C465" s="190" t="s">
        <v>1060</v>
      </c>
      <c r="D465" s="190" t="s">
        <v>145</v>
      </c>
      <c r="E465" s="191" t="s">
        <v>1061</v>
      </c>
      <c r="F465" s="192" t="s">
        <v>1062</v>
      </c>
      <c r="G465" s="193" t="s">
        <v>148</v>
      </c>
      <c r="H465" s="194">
        <v>1</v>
      </c>
      <c r="I465" s="195"/>
      <c r="J465" s="196">
        <f>ROUND(I465*H465,2)</f>
        <v>0</v>
      </c>
      <c r="K465" s="192" t="s">
        <v>19</v>
      </c>
      <c r="L465" s="41"/>
      <c r="M465" s="197" t="s">
        <v>19</v>
      </c>
      <c r="N465" s="198" t="s">
        <v>47</v>
      </c>
      <c r="O465" s="66"/>
      <c r="P465" s="199">
        <f>O465*H465</f>
        <v>0</v>
      </c>
      <c r="Q465" s="199">
        <v>0</v>
      </c>
      <c r="R465" s="199">
        <f>Q465*H465</f>
        <v>0</v>
      </c>
      <c r="S465" s="199">
        <v>0</v>
      </c>
      <c r="T465" s="200">
        <f>S465*H465</f>
        <v>0</v>
      </c>
      <c r="U465" s="36"/>
      <c r="V465" s="36"/>
      <c r="W465" s="36"/>
      <c r="X465" s="36"/>
      <c r="Y465" s="36"/>
      <c r="Z465" s="36"/>
      <c r="AA465" s="36"/>
      <c r="AB465" s="36"/>
      <c r="AC465" s="36"/>
      <c r="AD465" s="36"/>
      <c r="AE465" s="36"/>
      <c r="AR465" s="201" t="s">
        <v>149</v>
      </c>
      <c r="AT465" s="201" t="s">
        <v>145</v>
      </c>
      <c r="AU465" s="201" t="s">
        <v>86</v>
      </c>
      <c r="AY465" s="19" t="s">
        <v>143</v>
      </c>
      <c r="BE465" s="202">
        <f>IF(N465="základní",J465,0)</f>
        <v>0</v>
      </c>
      <c r="BF465" s="202">
        <f>IF(N465="snížená",J465,0)</f>
        <v>0</v>
      </c>
      <c r="BG465" s="202">
        <f>IF(N465="zákl. přenesená",J465,0)</f>
        <v>0</v>
      </c>
      <c r="BH465" s="202">
        <f>IF(N465="sníž. přenesená",J465,0)</f>
        <v>0</v>
      </c>
      <c r="BI465" s="202">
        <f>IF(N465="nulová",J465,0)</f>
        <v>0</v>
      </c>
      <c r="BJ465" s="19" t="s">
        <v>84</v>
      </c>
      <c r="BK465" s="202">
        <f>ROUND(I465*H465,2)</f>
        <v>0</v>
      </c>
      <c r="BL465" s="19" t="s">
        <v>149</v>
      </c>
      <c r="BM465" s="201" t="s">
        <v>1063</v>
      </c>
    </row>
    <row r="466" spans="1:65" s="2" customFormat="1">
      <c r="A466" s="36"/>
      <c r="B466" s="37"/>
      <c r="C466" s="38"/>
      <c r="D466" s="203" t="s">
        <v>151</v>
      </c>
      <c r="E466" s="38"/>
      <c r="F466" s="204" t="s">
        <v>1064</v>
      </c>
      <c r="G466" s="38"/>
      <c r="H466" s="38"/>
      <c r="I466" s="111"/>
      <c r="J466" s="38"/>
      <c r="K466" s="38"/>
      <c r="L466" s="41"/>
      <c r="M466" s="205"/>
      <c r="N466" s="206"/>
      <c r="O466" s="66"/>
      <c r="P466" s="66"/>
      <c r="Q466" s="66"/>
      <c r="R466" s="66"/>
      <c r="S466" s="66"/>
      <c r="T466" s="67"/>
      <c r="U466" s="36"/>
      <c r="V466" s="36"/>
      <c r="W466" s="36"/>
      <c r="X466" s="36"/>
      <c r="Y466" s="36"/>
      <c r="Z466" s="36"/>
      <c r="AA466" s="36"/>
      <c r="AB466" s="36"/>
      <c r="AC466" s="36"/>
      <c r="AD466" s="36"/>
      <c r="AE466" s="36"/>
      <c r="AT466" s="19" t="s">
        <v>151</v>
      </c>
      <c r="AU466" s="19" t="s">
        <v>86</v>
      </c>
    </row>
    <row r="467" spans="1:65" s="12" customFormat="1" ht="22.9" customHeight="1">
      <c r="B467" s="174"/>
      <c r="C467" s="175"/>
      <c r="D467" s="176" t="s">
        <v>75</v>
      </c>
      <c r="E467" s="188" t="s">
        <v>643</v>
      </c>
      <c r="F467" s="188" t="s">
        <v>644</v>
      </c>
      <c r="G467" s="175"/>
      <c r="H467" s="175"/>
      <c r="I467" s="178"/>
      <c r="J467" s="189">
        <f>BK467</f>
        <v>0</v>
      </c>
      <c r="K467" s="175"/>
      <c r="L467" s="180"/>
      <c r="M467" s="181"/>
      <c r="N467" s="182"/>
      <c r="O467" s="182"/>
      <c r="P467" s="183">
        <f>SUM(P468:P470)</f>
        <v>0</v>
      </c>
      <c r="Q467" s="182"/>
      <c r="R467" s="183">
        <f>SUM(R468:R470)</f>
        <v>0</v>
      </c>
      <c r="S467" s="182"/>
      <c r="T467" s="184">
        <f>SUM(T468:T470)</f>
        <v>0</v>
      </c>
      <c r="AR467" s="185" t="s">
        <v>84</v>
      </c>
      <c r="AT467" s="186" t="s">
        <v>75</v>
      </c>
      <c r="AU467" s="186" t="s">
        <v>84</v>
      </c>
      <c r="AY467" s="185" t="s">
        <v>143</v>
      </c>
      <c r="BK467" s="187">
        <f>SUM(BK468:BK470)</f>
        <v>0</v>
      </c>
    </row>
    <row r="468" spans="1:65" s="2" customFormat="1" ht="16.5" customHeight="1">
      <c r="A468" s="36"/>
      <c r="B468" s="37"/>
      <c r="C468" s="190" t="s">
        <v>1065</v>
      </c>
      <c r="D468" s="190" t="s">
        <v>145</v>
      </c>
      <c r="E468" s="191" t="s">
        <v>646</v>
      </c>
      <c r="F468" s="192" t="s">
        <v>647</v>
      </c>
      <c r="G468" s="193" t="s">
        <v>291</v>
      </c>
      <c r="H468" s="194">
        <v>4.0659999999999998</v>
      </c>
      <c r="I468" s="195"/>
      <c r="J468" s="196">
        <f>ROUND(I468*H468,2)</f>
        <v>0</v>
      </c>
      <c r="K468" s="192" t="s">
        <v>157</v>
      </c>
      <c r="L468" s="41"/>
      <c r="M468" s="197" t="s">
        <v>19</v>
      </c>
      <c r="N468" s="198" t="s">
        <v>47</v>
      </c>
      <c r="O468" s="66"/>
      <c r="P468" s="199">
        <f>O468*H468</f>
        <v>0</v>
      </c>
      <c r="Q468" s="199">
        <v>0</v>
      </c>
      <c r="R468" s="199">
        <f>Q468*H468</f>
        <v>0</v>
      </c>
      <c r="S468" s="199">
        <v>0</v>
      </c>
      <c r="T468" s="200">
        <f>S468*H468</f>
        <v>0</v>
      </c>
      <c r="U468" s="36"/>
      <c r="V468" s="36"/>
      <c r="W468" s="36"/>
      <c r="X468" s="36"/>
      <c r="Y468" s="36"/>
      <c r="Z468" s="36"/>
      <c r="AA468" s="36"/>
      <c r="AB468" s="36"/>
      <c r="AC468" s="36"/>
      <c r="AD468" s="36"/>
      <c r="AE468" s="36"/>
      <c r="AR468" s="201" t="s">
        <v>149</v>
      </c>
      <c r="AT468" s="201" t="s">
        <v>145</v>
      </c>
      <c r="AU468" s="201" t="s">
        <v>86</v>
      </c>
      <c r="AY468" s="19" t="s">
        <v>143</v>
      </c>
      <c r="BE468" s="202">
        <f>IF(N468="základní",J468,0)</f>
        <v>0</v>
      </c>
      <c r="BF468" s="202">
        <f>IF(N468="snížená",J468,0)</f>
        <v>0</v>
      </c>
      <c r="BG468" s="202">
        <f>IF(N468="zákl. přenesená",J468,0)</f>
        <v>0</v>
      </c>
      <c r="BH468" s="202">
        <f>IF(N468="sníž. přenesená",J468,0)</f>
        <v>0</v>
      </c>
      <c r="BI468" s="202">
        <f>IF(N468="nulová",J468,0)</f>
        <v>0</v>
      </c>
      <c r="BJ468" s="19" t="s">
        <v>84</v>
      </c>
      <c r="BK468" s="202">
        <f>ROUND(I468*H468,2)</f>
        <v>0</v>
      </c>
      <c r="BL468" s="19" t="s">
        <v>149</v>
      </c>
      <c r="BM468" s="201" t="s">
        <v>1066</v>
      </c>
    </row>
    <row r="469" spans="1:65" s="2" customFormat="1" ht="19.5">
      <c r="A469" s="36"/>
      <c r="B469" s="37"/>
      <c r="C469" s="38"/>
      <c r="D469" s="203" t="s">
        <v>151</v>
      </c>
      <c r="E469" s="38"/>
      <c r="F469" s="204" t="s">
        <v>649</v>
      </c>
      <c r="G469" s="38"/>
      <c r="H469" s="38"/>
      <c r="I469" s="111"/>
      <c r="J469" s="38"/>
      <c r="K469" s="38"/>
      <c r="L469" s="41"/>
      <c r="M469" s="205"/>
      <c r="N469" s="206"/>
      <c r="O469" s="66"/>
      <c r="P469" s="66"/>
      <c r="Q469" s="66"/>
      <c r="R469" s="66"/>
      <c r="S469" s="66"/>
      <c r="T469" s="67"/>
      <c r="U469" s="36"/>
      <c r="V469" s="36"/>
      <c r="W469" s="36"/>
      <c r="X469" s="36"/>
      <c r="Y469" s="36"/>
      <c r="Z469" s="36"/>
      <c r="AA469" s="36"/>
      <c r="AB469" s="36"/>
      <c r="AC469" s="36"/>
      <c r="AD469" s="36"/>
      <c r="AE469" s="36"/>
      <c r="AT469" s="19" t="s">
        <v>151</v>
      </c>
      <c r="AU469" s="19" t="s">
        <v>86</v>
      </c>
    </row>
    <row r="470" spans="1:65" s="2" customFormat="1" ht="39">
      <c r="A470" s="36"/>
      <c r="B470" s="37"/>
      <c r="C470" s="38"/>
      <c r="D470" s="203" t="s">
        <v>160</v>
      </c>
      <c r="E470" s="38"/>
      <c r="F470" s="207" t="s">
        <v>650</v>
      </c>
      <c r="G470" s="38"/>
      <c r="H470" s="38"/>
      <c r="I470" s="111"/>
      <c r="J470" s="38"/>
      <c r="K470" s="38"/>
      <c r="L470" s="41"/>
      <c r="M470" s="205"/>
      <c r="N470" s="206"/>
      <c r="O470" s="66"/>
      <c r="P470" s="66"/>
      <c r="Q470" s="66"/>
      <c r="R470" s="66"/>
      <c r="S470" s="66"/>
      <c r="T470" s="67"/>
      <c r="U470" s="36"/>
      <c r="V470" s="36"/>
      <c r="W470" s="36"/>
      <c r="X470" s="36"/>
      <c r="Y470" s="36"/>
      <c r="Z470" s="36"/>
      <c r="AA470" s="36"/>
      <c r="AB470" s="36"/>
      <c r="AC470" s="36"/>
      <c r="AD470" s="36"/>
      <c r="AE470" s="36"/>
      <c r="AT470" s="19" t="s">
        <v>160</v>
      </c>
      <c r="AU470" s="19" t="s">
        <v>86</v>
      </c>
    </row>
    <row r="471" spans="1:65" s="12" customFormat="1" ht="25.9" customHeight="1">
      <c r="B471" s="174"/>
      <c r="C471" s="175"/>
      <c r="D471" s="176" t="s">
        <v>75</v>
      </c>
      <c r="E471" s="177" t="s">
        <v>1067</v>
      </c>
      <c r="F471" s="177" t="s">
        <v>1068</v>
      </c>
      <c r="G471" s="175"/>
      <c r="H471" s="175"/>
      <c r="I471" s="178"/>
      <c r="J471" s="179">
        <f>BK471</f>
        <v>0</v>
      </c>
      <c r="K471" s="175"/>
      <c r="L471" s="180"/>
      <c r="M471" s="181"/>
      <c r="N471" s="182"/>
      <c r="O471" s="182"/>
      <c r="P471" s="183">
        <f>P472</f>
        <v>0</v>
      </c>
      <c r="Q471" s="182"/>
      <c r="R471" s="183">
        <f>R472</f>
        <v>3.3600000000000005E-2</v>
      </c>
      <c r="S471" s="182"/>
      <c r="T471" s="184">
        <f>T472</f>
        <v>0</v>
      </c>
      <c r="AR471" s="185" t="s">
        <v>86</v>
      </c>
      <c r="AT471" s="186" t="s">
        <v>75</v>
      </c>
      <c r="AU471" s="186" t="s">
        <v>76</v>
      </c>
      <c r="AY471" s="185" t="s">
        <v>143</v>
      </c>
      <c r="BK471" s="187">
        <f>BK472</f>
        <v>0</v>
      </c>
    </row>
    <row r="472" spans="1:65" s="12" customFormat="1" ht="22.9" customHeight="1">
      <c r="B472" s="174"/>
      <c r="C472" s="175"/>
      <c r="D472" s="176" t="s">
        <v>75</v>
      </c>
      <c r="E472" s="188" t="s">
        <v>1069</v>
      </c>
      <c r="F472" s="188" t="s">
        <v>1070</v>
      </c>
      <c r="G472" s="175"/>
      <c r="H472" s="175"/>
      <c r="I472" s="178"/>
      <c r="J472" s="189">
        <f>BK472</f>
        <v>0</v>
      </c>
      <c r="K472" s="175"/>
      <c r="L472" s="180"/>
      <c r="M472" s="181"/>
      <c r="N472" s="182"/>
      <c r="O472" s="182"/>
      <c r="P472" s="183">
        <f>SUM(P473:P483)</f>
        <v>0</v>
      </c>
      <c r="Q472" s="182"/>
      <c r="R472" s="183">
        <f>SUM(R473:R483)</f>
        <v>3.3600000000000005E-2</v>
      </c>
      <c r="S472" s="182"/>
      <c r="T472" s="184">
        <f>SUM(T473:T483)</f>
        <v>0</v>
      </c>
      <c r="AR472" s="185" t="s">
        <v>86</v>
      </c>
      <c r="AT472" s="186" t="s">
        <v>75</v>
      </c>
      <c r="AU472" s="186" t="s">
        <v>84</v>
      </c>
      <c r="AY472" s="185" t="s">
        <v>143</v>
      </c>
      <c r="BK472" s="187">
        <f>SUM(BK473:BK483)</f>
        <v>0</v>
      </c>
    </row>
    <row r="473" spans="1:65" s="2" customFormat="1" ht="16.5" customHeight="1">
      <c r="A473" s="36"/>
      <c r="B473" s="37"/>
      <c r="C473" s="190" t="s">
        <v>1071</v>
      </c>
      <c r="D473" s="190" t="s">
        <v>145</v>
      </c>
      <c r="E473" s="191" t="s">
        <v>1072</v>
      </c>
      <c r="F473" s="192" t="s">
        <v>1073</v>
      </c>
      <c r="G473" s="193" t="s">
        <v>110</v>
      </c>
      <c r="H473" s="194">
        <v>8</v>
      </c>
      <c r="I473" s="195"/>
      <c r="J473" s="196">
        <f>ROUND(I473*H473,2)</f>
        <v>0</v>
      </c>
      <c r="K473" s="192" t="s">
        <v>157</v>
      </c>
      <c r="L473" s="41"/>
      <c r="M473" s="197" t="s">
        <v>19</v>
      </c>
      <c r="N473" s="198" t="s">
        <v>47</v>
      </c>
      <c r="O473" s="66"/>
      <c r="P473" s="199">
        <f>O473*H473</f>
        <v>0</v>
      </c>
      <c r="Q473" s="199">
        <v>0</v>
      </c>
      <c r="R473" s="199">
        <f>Q473*H473</f>
        <v>0</v>
      </c>
      <c r="S473" s="199">
        <v>0</v>
      </c>
      <c r="T473" s="200">
        <f>S473*H473</f>
        <v>0</v>
      </c>
      <c r="U473" s="36"/>
      <c r="V473" s="36"/>
      <c r="W473" s="36"/>
      <c r="X473" s="36"/>
      <c r="Y473" s="36"/>
      <c r="Z473" s="36"/>
      <c r="AA473" s="36"/>
      <c r="AB473" s="36"/>
      <c r="AC473" s="36"/>
      <c r="AD473" s="36"/>
      <c r="AE473" s="36"/>
      <c r="AR473" s="201" t="s">
        <v>320</v>
      </c>
      <c r="AT473" s="201" t="s">
        <v>145</v>
      </c>
      <c r="AU473" s="201" t="s">
        <v>86</v>
      </c>
      <c r="AY473" s="19" t="s">
        <v>143</v>
      </c>
      <c r="BE473" s="202">
        <f>IF(N473="základní",J473,0)</f>
        <v>0</v>
      </c>
      <c r="BF473" s="202">
        <f>IF(N473="snížená",J473,0)</f>
        <v>0</v>
      </c>
      <c r="BG473" s="202">
        <f>IF(N473="zákl. přenesená",J473,0)</f>
        <v>0</v>
      </c>
      <c r="BH473" s="202">
        <f>IF(N473="sníž. přenesená",J473,0)</f>
        <v>0</v>
      </c>
      <c r="BI473" s="202">
        <f>IF(N473="nulová",J473,0)</f>
        <v>0</v>
      </c>
      <c r="BJ473" s="19" t="s">
        <v>84</v>
      </c>
      <c r="BK473" s="202">
        <f>ROUND(I473*H473,2)</f>
        <v>0</v>
      </c>
      <c r="BL473" s="19" t="s">
        <v>320</v>
      </c>
      <c r="BM473" s="201" t="s">
        <v>1074</v>
      </c>
    </row>
    <row r="474" spans="1:65" s="2" customFormat="1" ht="19.5">
      <c r="A474" s="36"/>
      <c r="B474" s="37"/>
      <c r="C474" s="38"/>
      <c r="D474" s="203" t="s">
        <v>151</v>
      </c>
      <c r="E474" s="38"/>
      <c r="F474" s="204" t="s">
        <v>1075</v>
      </c>
      <c r="G474" s="38"/>
      <c r="H474" s="38"/>
      <c r="I474" s="111"/>
      <c r="J474" s="38"/>
      <c r="K474" s="38"/>
      <c r="L474" s="41"/>
      <c r="M474" s="205"/>
      <c r="N474" s="206"/>
      <c r="O474" s="66"/>
      <c r="P474" s="66"/>
      <c r="Q474" s="66"/>
      <c r="R474" s="66"/>
      <c r="S474" s="66"/>
      <c r="T474" s="67"/>
      <c r="U474" s="36"/>
      <c r="V474" s="36"/>
      <c r="W474" s="36"/>
      <c r="X474" s="36"/>
      <c r="Y474" s="36"/>
      <c r="Z474" s="36"/>
      <c r="AA474" s="36"/>
      <c r="AB474" s="36"/>
      <c r="AC474" s="36"/>
      <c r="AD474" s="36"/>
      <c r="AE474" s="36"/>
      <c r="AT474" s="19" t="s">
        <v>151</v>
      </c>
      <c r="AU474" s="19" t="s">
        <v>86</v>
      </c>
    </row>
    <row r="475" spans="1:65" s="2" customFormat="1" ht="78">
      <c r="A475" s="36"/>
      <c r="B475" s="37"/>
      <c r="C475" s="38"/>
      <c r="D475" s="203" t="s">
        <v>160</v>
      </c>
      <c r="E475" s="38"/>
      <c r="F475" s="207" t="s">
        <v>1076</v>
      </c>
      <c r="G475" s="38"/>
      <c r="H475" s="38"/>
      <c r="I475" s="111"/>
      <c r="J475" s="38"/>
      <c r="K475" s="38"/>
      <c r="L475" s="41"/>
      <c r="M475" s="205"/>
      <c r="N475" s="206"/>
      <c r="O475" s="66"/>
      <c r="P475" s="66"/>
      <c r="Q475" s="66"/>
      <c r="R475" s="66"/>
      <c r="S475" s="66"/>
      <c r="T475" s="67"/>
      <c r="U475" s="36"/>
      <c r="V475" s="36"/>
      <c r="W475" s="36"/>
      <c r="X475" s="36"/>
      <c r="Y475" s="36"/>
      <c r="Z475" s="36"/>
      <c r="AA475" s="36"/>
      <c r="AB475" s="36"/>
      <c r="AC475" s="36"/>
      <c r="AD475" s="36"/>
      <c r="AE475" s="36"/>
      <c r="AT475" s="19" t="s">
        <v>160</v>
      </c>
      <c r="AU475" s="19" t="s">
        <v>86</v>
      </c>
    </row>
    <row r="476" spans="1:65" s="15" customFormat="1">
      <c r="B476" s="230"/>
      <c r="C476" s="231"/>
      <c r="D476" s="203" t="s">
        <v>162</v>
      </c>
      <c r="E476" s="232" t="s">
        <v>19</v>
      </c>
      <c r="F476" s="233" t="s">
        <v>1077</v>
      </c>
      <c r="G476" s="231"/>
      <c r="H476" s="232" t="s">
        <v>19</v>
      </c>
      <c r="I476" s="234"/>
      <c r="J476" s="231"/>
      <c r="K476" s="231"/>
      <c r="L476" s="235"/>
      <c r="M476" s="236"/>
      <c r="N476" s="237"/>
      <c r="O476" s="237"/>
      <c r="P476" s="237"/>
      <c r="Q476" s="237"/>
      <c r="R476" s="237"/>
      <c r="S476" s="237"/>
      <c r="T476" s="238"/>
      <c r="AT476" s="239" t="s">
        <v>162</v>
      </c>
      <c r="AU476" s="239" t="s">
        <v>86</v>
      </c>
      <c r="AV476" s="15" t="s">
        <v>84</v>
      </c>
      <c r="AW476" s="15" t="s">
        <v>37</v>
      </c>
      <c r="AX476" s="15" t="s">
        <v>76</v>
      </c>
      <c r="AY476" s="239" t="s">
        <v>143</v>
      </c>
    </row>
    <row r="477" spans="1:65" s="13" customFormat="1">
      <c r="B477" s="208"/>
      <c r="C477" s="209"/>
      <c r="D477" s="203" t="s">
        <v>162</v>
      </c>
      <c r="E477" s="210" t="s">
        <v>681</v>
      </c>
      <c r="F477" s="211" t="s">
        <v>1078</v>
      </c>
      <c r="G477" s="209"/>
      <c r="H477" s="212">
        <v>8</v>
      </c>
      <c r="I477" s="213"/>
      <c r="J477" s="209"/>
      <c r="K477" s="209"/>
      <c r="L477" s="214"/>
      <c r="M477" s="215"/>
      <c r="N477" s="216"/>
      <c r="O477" s="216"/>
      <c r="P477" s="216"/>
      <c r="Q477" s="216"/>
      <c r="R477" s="216"/>
      <c r="S477" s="216"/>
      <c r="T477" s="217"/>
      <c r="AT477" s="218" t="s">
        <v>162</v>
      </c>
      <c r="AU477" s="218" t="s">
        <v>86</v>
      </c>
      <c r="AV477" s="13" t="s">
        <v>86</v>
      </c>
      <c r="AW477" s="13" t="s">
        <v>37</v>
      </c>
      <c r="AX477" s="13" t="s">
        <v>84</v>
      </c>
      <c r="AY477" s="218" t="s">
        <v>143</v>
      </c>
    </row>
    <row r="478" spans="1:65" s="2" customFormat="1" ht="16.5" customHeight="1">
      <c r="A478" s="36"/>
      <c r="B478" s="37"/>
      <c r="C478" s="251" t="s">
        <v>1079</v>
      </c>
      <c r="D478" s="251" t="s">
        <v>288</v>
      </c>
      <c r="E478" s="252" t="s">
        <v>1080</v>
      </c>
      <c r="F478" s="253" t="s">
        <v>1081</v>
      </c>
      <c r="G478" s="254" t="s">
        <v>110</v>
      </c>
      <c r="H478" s="255">
        <v>8.4</v>
      </c>
      <c r="I478" s="256"/>
      <c r="J478" s="257">
        <f>ROUND(I478*H478,2)</f>
        <v>0</v>
      </c>
      <c r="K478" s="253" t="s">
        <v>19</v>
      </c>
      <c r="L478" s="258"/>
      <c r="M478" s="259" t="s">
        <v>19</v>
      </c>
      <c r="N478" s="260" t="s">
        <v>47</v>
      </c>
      <c r="O478" s="66"/>
      <c r="P478" s="199">
        <f>O478*H478</f>
        <v>0</v>
      </c>
      <c r="Q478" s="199">
        <v>4.0000000000000001E-3</v>
      </c>
      <c r="R478" s="199">
        <f>Q478*H478</f>
        <v>3.3600000000000005E-2</v>
      </c>
      <c r="S478" s="199">
        <v>0</v>
      </c>
      <c r="T478" s="200">
        <f>S478*H478</f>
        <v>0</v>
      </c>
      <c r="U478" s="36"/>
      <c r="V478" s="36"/>
      <c r="W478" s="36"/>
      <c r="X478" s="36"/>
      <c r="Y478" s="36"/>
      <c r="Z478" s="36"/>
      <c r="AA478" s="36"/>
      <c r="AB478" s="36"/>
      <c r="AC478" s="36"/>
      <c r="AD478" s="36"/>
      <c r="AE478" s="36"/>
      <c r="AR478" s="201" t="s">
        <v>454</v>
      </c>
      <c r="AT478" s="201" t="s">
        <v>288</v>
      </c>
      <c r="AU478" s="201" t="s">
        <v>86</v>
      </c>
      <c r="AY478" s="19" t="s">
        <v>143</v>
      </c>
      <c r="BE478" s="202">
        <f>IF(N478="základní",J478,0)</f>
        <v>0</v>
      </c>
      <c r="BF478" s="202">
        <f>IF(N478="snížená",J478,0)</f>
        <v>0</v>
      </c>
      <c r="BG478" s="202">
        <f>IF(N478="zákl. přenesená",J478,0)</f>
        <v>0</v>
      </c>
      <c r="BH478" s="202">
        <f>IF(N478="sníž. přenesená",J478,0)</f>
        <v>0</v>
      </c>
      <c r="BI478" s="202">
        <f>IF(N478="nulová",J478,0)</f>
        <v>0</v>
      </c>
      <c r="BJ478" s="19" t="s">
        <v>84</v>
      </c>
      <c r="BK478" s="202">
        <f>ROUND(I478*H478,2)</f>
        <v>0</v>
      </c>
      <c r="BL478" s="19" t="s">
        <v>320</v>
      </c>
      <c r="BM478" s="201" t="s">
        <v>1082</v>
      </c>
    </row>
    <row r="479" spans="1:65" s="2" customFormat="1">
      <c r="A479" s="36"/>
      <c r="B479" s="37"/>
      <c r="C479" s="38"/>
      <c r="D479" s="203" t="s">
        <v>151</v>
      </c>
      <c r="E479" s="38"/>
      <c r="F479" s="204" t="s">
        <v>1081</v>
      </c>
      <c r="G479" s="38"/>
      <c r="H479" s="38"/>
      <c r="I479" s="111"/>
      <c r="J479" s="38"/>
      <c r="K479" s="38"/>
      <c r="L479" s="41"/>
      <c r="M479" s="205"/>
      <c r="N479" s="206"/>
      <c r="O479" s="66"/>
      <c r="P479" s="66"/>
      <c r="Q479" s="66"/>
      <c r="R479" s="66"/>
      <c r="S479" s="66"/>
      <c r="T479" s="67"/>
      <c r="U479" s="36"/>
      <c r="V479" s="36"/>
      <c r="W479" s="36"/>
      <c r="X479" s="36"/>
      <c r="Y479" s="36"/>
      <c r="Z479" s="36"/>
      <c r="AA479" s="36"/>
      <c r="AB479" s="36"/>
      <c r="AC479" s="36"/>
      <c r="AD479" s="36"/>
      <c r="AE479" s="36"/>
      <c r="AT479" s="19" t="s">
        <v>151</v>
      </c>
      <c r="AU479" s="19" t="s">
        <v>86</v>
      </c>
    </row>
    <row r="480" spans="1:65" s="13" customFormat="1">
      <c r="B480" s="208"/>
      <c r="C480" s="209"/>
      <c r="D480" s="203" t="s">
        <v>162</v>
      </c>
      <c r="E480" s="210" t="s">
        <v>19</v>
      </c>
      <c r="F480" s="211" t="s">
        <v>1083</v>
      </c>
      <c r="G480" s="209"/>
      <c r="H480" s="212">
        <v>8.4</v>
      </c>
      <c r="I480" s="213"/>
      <c r="J480" s="209"/>
      <c r="K480" s="209"/>
      <c r="L480" s="214"/>
      <c r="M480" s="215"/>
      <c r="N480" s="216"/>
      <c r="O480" s="216"/>
      <c r="P480" s="216"/>
      <c r="Q480" s="216"/>
      <c r="R480" s="216"/>
      <c r="S480" s="216"/>
      <c r="T480" s="217"/>
      <c r="AT480" s="218" t="s">
        <v>162</v>
      </c>
      <c r="AU480" s="218" t="s">
        <v>86</v>
      </c>
      <c r="AV480" s="13" t="s">
        <v>86</v>
      </c>
      <c r="AW480" s="13" t="s">
        <v>37</v>
      </c>
      <c r="AX480" s="13" t="s">
        <v>84</v>
      </c>
      <c r="AY480" s="218" t="s">
        <v>143</v>
      </c>
    </row>
    <row r="481" spans="1:65" s="2" customFormat="1" ht="16.5" customHeight="1">
      <c r="A481" s="36"/>
      <c r="B481" s="37"/>
      <c r="C481" s="190" t="s">
        <v>1084</v>
      </c>
      <c r="D481" s="190" t="s">
        <v>145</v>
      </c>
      <c r="E481" s="191" t="s">
        <v>1085</v>
      </c>
      <c r="F481" s="192" t="s">
        <v>1086</v>
      </c>
      <c r="G481" s="193" t="s">
        <v>291</v>
      </c>
      <c r="H481" s="194">
        <v>3.4000000000000002E-2</v>
      </c>
      <c r="I481" s="195"/>
      <c r="J481" s="196">
        <f>ROUND(I481*H481,2)</f>
        <v>0</v>
      </c>
      <c r="K481" s="192" t="s">
        <v>157</v>
      </c>
      <c r="L481" s="41"/>
      <c r="M481" s="197" t="s">
        <v>19</v>
      </c>
      <c r="N481" s="198" t="s">
        <v>47</v>
      </c>
      <c r="O481" s="66"/>
      <c r="P481" s="199">
        <f>O481*H481</f>
        <v>0</v>
      </c>
      <c r="Q481" s="199">
        <v>0</v>
      </c>
      <c r="R481" s="199">
        <f>Q481*H481</f>
        <v>0</v>
      </c>
      <c r="S481" s="199">
        <v>0</v>
      </c>
      <c r="T481" s="200">
        <f>S481*H481</f>
        <v>0</v>
      </c>
      <c r="U481" s="36"/>
      <c r="V481" s="36"/>
      <c r="W481" s="36"/>
      <c r="X481" s="36"/>
      <c r="Y481" s="36"/>
      <c r="Z481" s="36"/>
      <c r="AA481" s="36"/>
      <c r="AB481" s="36"/>
      <c r="AC481" s="36"/>
      <c r="AD481" s="36"/>
      <c r="AE481" s="36"/>
      <c r="AR481" s="201" t="s">
        <v>320</v>
      </c>
      <c r="AT481" s="201" t="s">
        <v>145</v>
      </c>
      <c r="AU481" s="201" t="s">
        <v>86</v>
      </c>
      <c r="AY481" s="19" t="s">
        <v>143</v>
      </c>
      <c r="BE481" s="202">
        <f>IF(N481="základní",J481,0)</f>
        <v>0</v>
      </c>
      <c r="BF481" s="202">
        <f>IF(N481="snížená",J481,0)</f>
        <v>0</v>
      </c>
      <c r="BG481" s="202">
        <f>IF(N481="zákl. přenesená",J481,0)</f>
        <v>0</v>
      </c>
      <c r="BH481" s="202">
        <f>IF(N481="sníž. přenesená",J481,0)</f>
        <v>0</v>
      </c>
      <c r="BI481" s="202">
        <f>IF(N481="nulová",J481,0)</f>
        <v>0</v>
      </c>
      <c r="BJ481" s="19" t="s">
        <v>84</v>
      </c>
      <c r="BK481" s="202">
        <f>ROUND(I481*H481,2)</f>
        <v>0</v>
      </c>
      <c r="BL481" s="19" t="s">
        <v>320</v>
      </c>
      <c r="BM481" s="201" t="s">
        <v>1087</v>
      </c>
    </row>
    <row r="482" spans="1:65" s="2" customFormat="1" ht="19.5">
      <c r="A482" s="36"/>
      <c r="B482" s="37"/>
      <c r="C482" s="38"/>
      <c r="D482" s="203" t="s">
        <v>151</v>
      </c>
      <c r="E482" s="38"/>
      <c r="F482" s="204" t="s">
        <v>1088</v>
      </c>
      <c r="G482" s="38"/>
      <c r="H482" s="38"/>
      <c r="I482" s="111"/>
      <c r="J482" s="38"/>
      <c r="K482" s="38"/>
      <c r="L482" s="41"/>
      <c r="M482" s="205"/>
      <c r="N482" s="206"/>
      <c r="O482" s="66"/>
      <c r="P482" s="66"/>
      <c r="Q482" s="66"/>
      <c r="R482" s="66"/>
      <c r="S482" s="66"/>
      <c r="T482" s="67"/>
      <c r="U482" s="36"/>
      <c r="V482" s="36"/>
      <c r="W482" s="36"/>
      <c r="X482" s="36"/>
      <c r="Y482" s="36"/>
      <c r="Z482" s="36"/>
      <c r="AA482" s="36"/>
      <c r="AB482" s="36"/>
      <c r="AC482" s="36"/>
      <c r="AD482" s="36"/>
      <c r="AE482" s="36"/>
      <c r="AT482" s="19" t="s">
        <v>151</v>
      </c>
      <c r="AU482" s="19" t="s">
        <v>86</v>
      </c>
    </row>
    <row r="483" spans="1:65" s="2" customFormat="1" ht="78">
      <c r="A483" s="36"/>
      <c r="B483" s="37"/>
      <c r="C483" s="38"/>
      <c r="D483" s="203" t="s">
        <v>160</v>
      </c>
      <c r="E483" s="38"/>
      <c r="F483" s="207" t="s">
        <v>1089</v>
      </c>
      <c r="G483" s="38"/>
      <c r="H483" s="38"/>
      <c r="I483" s="111"/>
      <c r="J483" s="38"/>
      <c r="K483" s="38"/>
      <c r="L483" s="41"/>
      <c r="M483" s="261"/>
      <c r="N483" s="262"/>
      <c r="O483" s="263"/>
      <c r="P483" s="263"/>
      <c r="Q483" s="263"/>
      <c r="R483" s="263"/>
      <c r="S483" s="263"/>
      <c r="T483" s="264"/>
      <c r="U483" s="36"/>
      <c r="V483" s="36"/>
      <c r="W483" s="36"/>
      <c r="X483" s="36"/>
      <c r="Y483" s="36"/>
      <c r="Z483" s="36"/>
      <c r="AA483" s="36"/>
      <c r="AB483" s="36"/>
      <c r="AC483" s="36"/>
      <c r="AD483" s="36"/>
      <c r="AE483" s="36"/>
      <c r="AT483" s="19" t="s">
        <v>160</v>
      </c>
      <c r="AU483" s="19" t="s">
        <v>86</v>
      </c>
    </row>
    <row r="484" spans="1:65" s="2" customFormat="1" ht="6.95" customHeight="1">
      <c r="A484" s="36"/>
      <c r="B484" s="49"/>
      <c r="C484" s="50"/>
      <c r="D484" s="50"/>
      <c r="E484" s="50"/>
      <c r="F484" s="50"/>
      <c r="G484" s="50"/>
      <c r="H484" s="50"/>
      <c r="I484" s="139"/>
      <c r="J484" s="50"/>
      <c r="K484" s="50"/>
      <c r="L484" s="41"/>
      <c r="M484" s="36"/>
      <c r="O484" s="36"/>
      <c r="P484" s="36"/>
      <c r="Q484" s="36"/>
      <c r="R484" s="36"/>
      <c r="S484" s="36"/>
      <c r="T484" s="36"/>
      <c r="U484" s="36"/>
      <c r="V484" s="36"/>
      <c r="W484" s="36"/>
      <c r="X484" s="36"/>
      <c r="Y484" s="36"/>
      <c r="Z484" s="36"/>
      <c r="AA484" s="36"/>
      <c r="AB484" s="36"/>
      <c r="AC484" s="36"/>
      <c r="AD484" s="36"/>
      <c r="AE484" s="36"/>
    </row>
  </sheetData>
  <sheetProtection algorithmName="SHA-512" hashValue="/SAL+Yth3lIHwsQSLdDzpITvSCFhU0Ia4fVdWdl46Bq3z9b3czrT56HOLPRUOP0AtwVtYFcu80u0+Tk+oUoYoA==" saltValue="n3qZbgbxXQoBTlQmDS+E8xeGnuQxqqM5nmh+/lQQggm4hVrZTp1VpSrhM50VQvyMrqCCK7jrnZk/C6JoGIHSog==" spinCount="100000" sheet="1" objects="1" scenarios="1" formatColumns="0" formatRows="0" autoFilter="0"/>
  <autoFilter ref="C86:K483" xr:uid="{00000000-0009-0000-0000-000002000000}"/>
  <mergeCells count="9">
    <mergeCell ref="E50:H50"/>
    <mergeCell ref="E77:H77"/>
    <mergeCell ref="E79:H79"/>
    <mergeCell ref="L2:V2"/>
    <mergeCell ref="E7:H7"/>
    <mergeCell ref="E9:H9"/>
    <mergeCell ref="E18:H18"/>
    <mergeCell ref="E27:H27"/>
    <mergeCell ref="E48:H48"/>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K218"/>
  <sheetViews>
    <sheetView showGridLines="0" zoomScale="110" zoomScaleNormal="110" workbookViewId="0"/>
  </sheetViews>
  <sheetFormatPr defaultRowHeight="11.25"/>
  <cols>
    <col min="1" max="1" width="8.33203125" style="265" customWidth="1"/>
    <col min="2" max="2" width="1.6640625" style="265" customWidth="1"/>
    <col min="3" max="4" width="5" style="265" customWidth="1"/>
    <col min="5" max="5" width="11.6640625" style="265" customWidth="1"/>
    <col min="6" max="6" width="9.1640625" style="265" customWidth="1"/>
    <col min="7" max="7" width="5" style="265" customWidth="1"/>
    <col min="8" max="8" width="77.83203125" style="265" customWidth="1"/>
    <col min="9" max="10" width="20" style="265" customWidth="1"/>
    <col min="11" max="11" width="1.6640625" style="265" customWidth="1"/>
  </cols>
  <sheetData>
    <row r="1" spans="2:11" s="1" customFormat="1" ht="37.5" customHeight="1"/>
    <row r="2" spans="2:11" s="1" customFormat="1" ht="7.5" customHeight="1">
      <c r="B2" s="266"/>
      <c r="C2" s="267"/>
      <c r="D2" s="267"/>
      <c r="E2" s="267"/>
      <c r="F2" s="267"/>
      <c r="G2" s="267"/>
      <c r="H2" s="267"/>
      <c r="I2" s="267"/>
      <c r="J2" s="267"/>
      <c r="K2" s="268"/>
    </row>
    <row r="3" spans="2:11" s="17" customFormat="1" ht="45" customHeight="1">
      <c r="B3" s="269"/>
      <c r="C3" s="393" t="s">
        <v>1090</v>
      </c>
      <c r="D3" s="393"/>
      <c r="E3" s="393"/>
      <c r="F3" s="393"/>
      <c r="G3" s="393"/>
      <c r="H3" s="393"/>
      <c r="I3" s="393"/>
      <c r="J3" s="393"/>
      <c r="K3" s="270"/>
    </row>
    <row r="4" spans="2:11" s="1" customFormat="1" ht="25.5" customHeight="1">
      <c r="B4" s="271"/>
      <c r="C4" s="395" t="s">
        <v>1091</v>
      </c>
      <c r="D4" s="395"/>
      <c r="E4" s="395"/>
      <c r="F4" s="395"/>
      <c r="G4" s="395"/>
      <c r="H4" s="395"/>
      <c r="I4" s="395"/>
      <c r="J4" s="395"/>
      <c r="K4" s="272"/>
    </row>
    <row r="5" spans="2:11" s="1" customFormat="1" ht="5.25" customHeight="1">
      <c r="B5" s="271"/>
      <c r="C5" s="273"/>
      <c r="D5" s="273"/>
      <c r="E5" s="273"/>
      <c r="F5" s="273"/>
      <c r="G5" s="273"/>
      <c r="H5" s="273"/>
      <c r="I5" s="273"/>
      <c r="J5" s="273"/>
      <c r="K5" s="272"/>
    </row>
    <row r="6" spans="2:11" s="1" customFormat="1" ht="15" customHeight="1">
      <c r="B6" s="271"/>
      <c r="C6" s="394" t="s">
        <v>1092</v>
      </c>
      <c r="D6" s="394"/>
      <c r="E6" s="394"/>
      <c r="F6" s="394"/>
      <c r="G6" s="394"/>
      <c r="H6" s="394"/>
      <c r="I6" s="394"/>
      <c r="J6" s="394"/>
      <c r="K6" s="272"/>
    </row>
    <row r="7" spans="2:11" s="1" customFormat="1" ht="15" customHeight="1">
      <c r="B7" s="275"/>
      <c r="C7" s="394" t="s">
        <v>1093</v>
      </c>
      <c r="D7" s="394"/>
      <c r="E7" s="394"/>
      <c r="F7" s="394"/>
      <c r="G7" s="394"/>
      <c r="H7" s="394"/>
      <c r="I7" s="394"/>
      <c r="J7" s="394"/>
      <c r="K7" s="272"/>
    </row>
    <row r="8" spans="2:11" s="1" customFormat="1" ht="12.75" customHeight="1">
      <c r="B8" s="275"/>
      <c r="C8" s="274"/>
      <c r="D8" s="274"/>
      <c r="E8" s="274"/>
      <c r="F8" s="274"/>
      <c r="G8" s="274"/>
      <c r="H8" s="274"/>
      <c r="I8" s="274"/>
      <c r="J8" s="274"/>
      <c r="K8" s="272"/>
    </row>
    <row r="9" spans="2:11" s="1" customFormat="1" ht="15" customHeight="1">
      <c r="B9" s="275"/>
      <c r="C9" s="394" t="s">
        <v>1094</v>
      </c>
      <c r="D9" s="394"/>
      <c r="E9" s="394"/>
      <c r="F9" s="394"/>
      <c r="G9" s="394"/>
      <c r="H9" s="394"/>
      <c r="I9" s="394"/>
      <c r="J9" s="394"/>
      <c r="K9" s="272"/>
    </row>
    <row r="10" spans="2:11" s="1" customFormat="1" ht="15" customHeight="1">
      <c r="B10" s="275"/>
      <c r="C10" s="274"/>
      <c r="D10" s="394" t="s">
        <v>1095</v>
      </c>
      <c r="E10" s="394"/>
      <c r="F10" s="394"/>
      <c r="G10" s="394"/>
      <c r="H10" s="394"/>
      <c r="I10" s="394"/>
      <c r="J10" s="394"/>
      <c r="K10" s="272"/>
    </row>
    <row r="11" spans="2:11" s="1" customFormat="1" ht="15" customHeight="1">
      <c r="B11" s="275"/>
      <c r="C11" s="276"/>
      <c r="D11" s="394" t="s">
        <v>1096</v>
      </c>
      <c r="E11" s="394"/>
      <c r="F11" s="394"/>
      <c r="G11" s="394"/>
      <c r="H11" s="394"/>
      <c r="I11" s="394"/>
      <c r="J11" s="394"/>
      <c r="K11" s="272"/>
    </row>
    <row r="12" spans="2:11" s="1" customFormat="1" ht="15" customHeight="1">
      <c r="B12" s="275"/>
      <c r="C12" s="276"/>
      <c r="D12" s="274"/>
      <c r="E12" s="274"/>
      <c r="F12" s="274"/>
      <c r="G12" s="274"/>
      <c r="H12" s="274"/>
      <c r="I12" s="274"/>
      <c r="J12" s="274"/>
      <c r="K12" s="272"/>
    </row>
    <row r="13" spans="2:11" s="1" customFormat="1" ht="15" customHeight="1">
      <c r="B13" s="275"/>
      <c r="C13" s="276"/>
      <c r="D13" s="277" t="s">
        <v>1097</v>
      </c>
      <c r="E13" s="274"/>
      <c r="F13" s="274"/>
      <c r="G13" s="274"/>
      <c r="H13" s="274"/>
      <c r="I13" s="274"/>
      <c r="J13" s="274"/>
      <c r="K13" s="272"/>
    </row>
    <row r="14" spans="2:11" s="1" customFormat="1" ht="12.75" customHeight="1">
      <c r="B14" s="275"/>
      <c r="C14" s="276"/>
      <c r="D14" s="276"/>
      <c r="E14" s="276"/>
      <c r="F14" s="276"/>
      <c r="G14" s="276"/>
      <c r="H14" s="276"/>
      <c r="I14" s="276"/>
      <c r="J14" s="276"/>
      <c r="K14" s="272"/>
    </row>
    <row r="15" spans="2:11" s="1" customFormat="1" ht="15" customHeight="1">
      <c r="B15" s="275"/>
      <c r="C15" s="276"/>
      <c r="D15" s="394" t="s">
        <v>1098</v>
      </c>
      <c r="E15" s="394"/>
      <c r="F15" s="394"/>
      <c r="G15" s="394"/>
      <c r="H15" s="394"/>
      <c r="I15" s="394"/>
      <c r="J15" s="394"/>
      <c r="K15" s="272"/>
    </row>
    <row r="16" spans="2:11" s="1" customFormat="1" ht="15" customHeight="1">
      <c r="B16" s="275"/>
      <c r="C16" s="276"/>
      <c r="D16" s="394" t="s">
        <v>1099</v>
      </c>
      <c r="E16" s="394"/>
      <c r="F16" s="394"/>
      <c r="G16" s="394"/>
      <c r="H16" s="394"/>
      <c r="I16" s="394"/>
      <c r="J16" s="394"/>
      <c r="K16" s="272"/>
    </row>
    <row r="17" spans="2:11" s="1" customFormat="1" ht="15" customHeight="1">
      <c r="B17" s="275"/>
      <c r="C17" s="276"/>
      <c r="D17" s="394" t="s">
        <v>1100</v>
      </c>
      <c r="E17" s="394"/>
      <c r="F17" s="394"/>
      <c r="G17" s="394"/>
      <c r="H17" s="394"/>
      <c r="I17" s="394"/>
      <c r="J17" s="394"/>
      <c r="K17" s="272"/>
    </row>
    <row r="18" spans="2:11" s="1" customFormat="1" ht="15" customHeight="1">
      <c r="B18" s="275"/>
      <c r="C18" s="276"/>
      <c r="D18" s="276"/>
      <c r="E18" s="278" t="s">
        <v>83</v>
      </c>
      <c r="F18" s="394" t="s">
        <v>1101</v>
      </c>
      <c r="G18" s="394"/>
      <c r="H18" s="394"/>
      <c r="I18" s="394"/>
      <c r="J18" s="394"/>
      <c r="K18" s="272"/>
    </row>
    <row r="19" spans="2:11" s="1" customFormat="1" ht="15" customHeight="1">
      <c r="B19" s="275"/>
      <c r="C19" s="276"/>
      <c r="D19" s="276"/>
      <c r="E19" s="278" t="s">
        <v>1102</v>
      </c>
      <c r="F19" s="394" t="s">
        <v>1103</v>
      </c>
      <c r="G19" s="394"/>
      <c r="H19" s="394"/>
      <c r="I19" s="394"/>
      <c r="J19" s="394"/>
      <c r="K19" s="272"/>
    </row>
    <row r="20" spans="2:11" s="1" customFormat="1" ht="15" customHeight="1">
      <c r="B20" s="275"/>
      <c r="C20" s="276"/>
      <c r="D20" s="276"/>
      <c r="E20" s="278" t="s">
        <v>1104</v>
      </c>
      <c r="F20" s="394" t="s">
        <v>1105</v>
      </c>
      <c r="G20" s="394"/>
      <c r="H20" s="394"/>
      <c r="I20" s="394"/>
      <c r="J20" s="394"/>
      <c r="K20" s="272"/>
    </row>
    <row r="21" spans="2:11" s="1" customFormat="1" ht="15" customHeight="1">
      <c r="B21" s="275"/>
      <c r="C21" s="276"/>
      <c r="D21" s="276"/>
      <c r="E21" s="278" t="s">
        <v>1106</v>
      </c>
      <c r="F21" s="394" t="s">
        <v>1107</v>
      </c>
      <c r="G21" s="394"/>
      <c r="H21" s="394"/>
      <c r="I21" s="394"/>
      <c r="J21" s="394"/>
      <c r="K21" s="272"/>
    </row>
    <row r="22" spans="2:11" s="1" customFormat="1" ht="15" customHeight="1">
      <c r="B22" s="275"/>
      <c r="C22" s="276"/>
      <c r="D22" s="276"/>
      <c r="E22" s="278" t="s">
        <v>1108</v>
      </c>
      <c r="F22" s="394" t="s">
        <v>1109</v>
      </c>
      <c r="G22" s="394"/>
      <c r="H22" s="394"/>
      <c r="I22" s="394"/>
      <c r="J22" s="394"/>
      <c r="K22" s="272"/>
    </row>
    <row r="23" spans="2:11" s="1" customFormat="1" ht="15" customHeight="1">
      <c r="B23" s="275"/>
      <c r="C23" s="276"/>
      <c r="D23" s="276"/>
      <c r="E23" s="278" t="s">
        <v>1110</v>
      </c>
      <c r="F23" s="394" t="s">
        <v>1111</v>
      </c>
      <c r="G23" s="394"/>
      <c r="H23" s="394"/>
      <c r="I23" s="394"/>
      <c r="J23" s="394"/>
      <c r="K23" s="272"/>
    </row>
    <row r="24" spans="2:11" s="1" customFormat="1" ht="12.75" customHeight="1">
      <c r="B24" s="275"/>
      <c r="C24" s="276"/>
      <c r="D24" s="276"/>
      <c r="E24" s="276"/>
      <c r="F24" s="276"/>
      <c r="G24" s="276"/>
      <c r="H24" s="276"/>
      <c r="I24" s="276"/>
      <c r="J24" s="276"/>
      <c r="K24" s="272"/>
    </row>
    <row r="25" spans="2:11" s="1" customFormat="1" ht="15" customHeight="1">
      <c r="B25" s="275"/>
      <c r="C25" s="394" t="s">
        <v>1112</v>
      </c>
      <c r="D25" s="394"/>
      <c r="E25" s="394"/>
      <c r="F25" s="394"/>
      <c r="G25" s="394"/>
      <c r="H25" s="394"/>
      <c r="I25" s="394"/>
      <c r="J25" s="394"/>
      <c r="K25" s="272"/>
    </row>
    <row r="26" spans="2:11" s="1" customFormat="1" ht="15" customHeight="1">
      <c r="B26" s="275"/>
      <c r="C26" s="394" t="s">
        <v>1113</v>
      </c>
      <c r="D26" s="394"/>
      <c r="E26" s="394"/>
      <c r="F26" s="394"/>
      <c r="G26" s="394"/>
      <c r="H26" s="394"/>
      <c r="I26" s="394"/>
      <c r="J26" s="394"/>
      <c r="K26" s="272"/>
    </row>
    <row r="27" spans="2:11" s="1" customFormat="1" ht="15" customHeight="1">
      <c r="B27" s="275"/>
      <c r="C27" s="274"/>
      <c r="D27" s="394" t="s">
        <v>1114</v>
      </c>
      <c r="E27" s="394"/>
      <c r="F27" s="394"/>
      <c r="G27" s="394"/>
      <c r="H27" s="394"/>
      <c r="I27" s="394"/>
      <c r="J27" s="394"/>
      <c r="K27" s="272"/>
    </row>
    <row r="28" spans="2:11" s="1" customFormat="1" ht="15" customHeight="1">
      <c r="B28" s="275"/>
      <c r="C28" s="276"/>
      <c r="D28" s="394" t="s">
        <v>1115</v>
      </c>
      <c r="E28" s="394"/>
      <c r="F28" s="394"/>
      <c r="G28" s="394"/>
      <c r="H28" s="394"/>
      <c r="I28" s="394"/>
      <c r="J28" s="394"/>
      <c r="K28" s="272"/>
    </row>
    <row r="29" spans="2:11" s="1" customFormat="1" ht="12.75" customHeight="1">
      <c r="B29" s="275"/>
      <c r="C29" s="276"/>
      <c r="D29" s="276"/>
      <c r="E29" s="276"/>
      <c r="F29" s="276"/>
      <c r="G29" s="276"/>
      <c r="H29" s="276"/>
      <c r="I29" s="276"/>
      <c r="J29" s="276"/>
      <c r="K29" s="272"/>
    </row>
    <row r="30" spans="2:11" s="1" customFormat="1" ht="15" customHeight="1">
      <c r="B30" s="275"/>
      <c r="C30" s="276"/>
      <c r="D30" s="394" t="s">
        <v>1116</v>
      </c>
      <c r="E30" s="394"/>
      <c r="F30" s="394"/>
      <c r="G30" s="394"/>
      <c r="H30" s="394"/>
      <c r="I30" s="394"/>
      <c r="J30" s="394"/>
      <c r="K30" s="272"/>
    </row>
    <row r="31" spans="2:11" s="1" customFormat="1" ht="15" customHeight="1">
      <c r="B31" s="275"/>
      <c r="C31" s="276"/>
      <c r="D31" s="394" t="s">
        <v>1117</v>
      </c>
      <c r="E31" s="394"/>
      <c r="F31" s="394"/>
      <c r="G31" s="394"/>
      <c r="H31" s="394"/>
      <c r="I31" s="394"/>
      <c r="J31" s="394"/>
      <c r="K31" s="272"/>
    </row>
    <row r="32" spans="2:11" s="1" customFormat="1" ht="12.75" customHeight="1">
      <c r="B32" s="275"/>
      <c r="C32" s="276"/>
      <c r="D32" s="276"/>
      <c r="E32" s="276"/>
      <c r="F32" s="276"/>
      <c r="G32" s="276"/>
      <c r="H32" s="276"/>
      <c r="I32" s="276"/>
      <c r="J32" s="276"/>
      <c r="K32" s="272"/>
    </row>
    <row r="33" spans="2:11" s="1" customFormat="1" ht="15" customHeight="1">
      <c r="B33" s="275"/>
      <c r="C33" s="276"/>
      <c r="D33" s="394" t="s">
        <v>1118</v>
      </c>
      <c r="E33" s="394"/>
      <c r="F33" s="394"/>
      <c r="G33" s="394"/>
      <c r="H33" s="394"/>
      <c r="I33" s="394"/>
      <c r="J33" s="394"/>
      <c r="K33" s="272"/>
    </row>
    <row r="34" spans="2:11" s="1" customFormat="1" ht="15" customHeight="1">
      <c r="B34" s="275"/>
      <c r="C34" s="276"/>
      <c r="D34" s="394" t="s">
        <v>1119</v>
      </c>
      <c r="E34" s="394"/>
      <c r="F34" s="394"/>
      <c r="G34" s="394"/>
      <c r="H34" s="394"/>
      <c r="I34" s="394"/>
      <c r="J34" s="394"/>
      <c r="K34" s="272"/>
    </row>
    <row r="35" spans="2:11" s="1" customFormat="1" ht="15" customHeight="1">
      <c r="B35" s="275"/>
      <c r="C35" s="276"/>
      <c r="D35" s="394" t="s">
        <v>1120</v>
      </c>
      <c r="E35" s="394"/>
      <c r="F35" s="394"/>
      <c r="G35" s="394"/>
      <c r="H35" s="394"/>
      <c r="I35" s="394"/>
      <c r="J35" s="394"/>
      <c r="K35" s="272"/>
    </row>
    <row r="36" spans="2:11" s="1" customFormat="1" ht="15" customHeight="1">
      <c r="B36" s="275"/>
      <c r="C36" s="276"/>
      <c r="D36" s="274"/>
      <c r="E36" s="277" t="s">
        <v>129</v>
      </c>
      <c r="F36" s="274"/>
      <c r="G36" s="394" t="s">
        <v>1121</v>
      </c>
      <c r="H36" s="394"/>
      <c r="I36" s="394"/>
      <c r="J36" s="394"/>
      <c r="K36" s="272"/>
    </row>
    <row r="37" spans="2:11" s="1" customFormat="1" ht="30.75" customHeight="1">
      <c r="B37" s="275"/>
      <c r="C37" s="276"/>
      <c r="D37" s="274"/>
      <c r="E37" s="277" t="s">
        <v>1122</v>
      </c>
      <c r="F37" s="274"/>
      <c r="G37" s="394" t="s">
        <v>1123</v>
      </c>
      <c r="H37" s="394"/>
      <c r="I37" s="394"/>
      <c r="J37" s="394"/>
      <c r="K37" s="272"/>
    </row>
    <row r="38" spans="2:11" s="1" customFormat="1" ht="15" customHeight="1">
      <c r="B38" s="275"/>
      <c r="C38" s="276"/>
      <c r="D38" s="274"/>
      <c r="E38" s="277" t="s">
        <v>57</v>
      </c>
      <c r="F38" s="274"/>
      <c r="G38" s="394" t="s">
        <v>1124</v>
      </c>
      <c r="H38" s="394"/>
      <c r="I38" s="394"/>
      <c r="J38" s="394"/>
      <c r="K38" s="272"/>
    </row>
    <row r="39" spans="2:11" s="1" customFormat="1" ht="15" customHeight="1">
      <c r="B39" s="275"/>
      <c r="C39" s="276"/>
      <c r="D39" s="274"/>
      <c r="E39" s="277" t="s">
        <v>58</v>
      </c>
      <c r="F39" s="274"/>
      <c r="G39" s="394" t="s">
        <v>1125</v>
      </c>
      <c r="H39" s="394"/>
      <c r="I39" s="394"/>
      <c r="J39" s="394"/>
      <c r="K39" s="272"/>
    </row>
    <row r="40" spans="2:11" s="1" customFormat="1" ht="15" customHeight="1">
      <c r="B40" s="275"/>
      <c r="C40" s="276"/>
      <c r="D40" s="274"/>
      <c r="E40" s="277" t="s">
        <v>130</v>
      </c>
      <c r="F40" s="274"/>
      <c r="G40" s="394" t="s">
        <v>1126</v>
      </c>
      <c r="H40" s="394"/>
      <c r="I40" s="394"/>
      <c r="J40" s="394"/>
      <c r="K40" s="272"/>
    </row>
    <row r="41" spans="2:11" s="1" customFormat="1" ht="15" customHeight="1">
      <c r="B41" s="275"/>
      <c r="C41" s="276"/>
      <c r="D41" s="274"/>
      <c r="E41" s="277" t="s">
        <v>131</v>
      </c>
      <c r="F41" s="274"/>
      <c r="G41" s="394" t="s">
        <v>1127</v>
      </c>
      <c r="H41" s="394"/>
      <c r="I41" s="394"/>
      <c r="J41" s="394"/>
      <c r="K41" s="272"/>
    </row>
    <row r="42" spans="2:11" s="1" customFormat="1" ht="15" customHeight="1">
      <c r="B42" s="275"/>
      <c r="C42" s="276"/>
      <c r="D42" s="274"/>
      <c r="E42" s="277" t="s">
        <v>1128</v>
      </c>
      <c r="F42" s="274"/>
      <c r="G42" s="394" t="s">
        <v>1129</v>
      </c>
      <c r="H42" s="394"/>
      <c r="I42" s="394"/>
      <c r="J42" s="394"/>
      <c r="K42" s="272"/>
    </row>
    <row r="43" spans="2:11" s="1" customFormat="1" ht="15" customHeight="1">
      <c r="B43" s="275"/>
      <c r="C43" s="276"/>
      <c r="D43" s="274"/>
      <c r="E43" s="277"/>
      <c r="F43" s="274"/>
      <c r="G43" s="394" t="s">
        <v>1130</v>
      </c>
      <c r="H43" s="394"/>
      <c r="I43" s="394"/>
      <c r="J43" s="394"/>
      <c r="K43" s="272"/>
    </row>
    <row r="44" spans="2:11" s="1" customFormat="1" ht="15" customHeight="1">
      <c r="B44" s="275"/>
      <c r="C44" s="276"/>
      <c r="D44" s="274"/>
      <c r="E44" s="277" t="s">
        <v>1131</v>
      </c>
      <c r="F44" s="274"/>
      <c r="G44" s="394" t="s">
        <v>1132</v>
      </c>
      <c r="H44" s="394"/>
      <c r="I44" s="394"/>
      <c r="J44" s="394"/>
      <c r="K44" s="272"/>
    </row>
    <row r="45" spans="2:11" s="1" customFormat="1" ht="15" customHeight="1">
      <c r="B45" s="275"/>
      <c r="C45" s="276"/>
      <c r="D45" s="274"/>
      <c r="E45" s="277" t="s">
        <v>133</v>
      </c>
      <c r="F45" s="274"/>
      <c r="G45" s="394" t="s">
        <v>1133</v>
      </c>
      <c r="H45" s="394"/>
      <c r="I45" s="394"/>
      <c r="J45" s="394"/>
      <c r="K45" s="272"/>
    </row>
    <row r="46" spans="2:11" s="1" customFormat="1" ht="12.75" customHeight="1">
      <c r="B46" s="275"/>
      <c r="C46" s="276"/>
      <c r="D46" s="274"/>
      <c r="E46" s="274"/>
      <c r="F46" s="274"/>
      <c r="G46" s="274"/>
      <c r="H46" s="274"/>
      <c r="I46" s="274"/>
      <c r="J46" s="274"/>
      <c r="K46" s="272"/>
    </row>
    <row r="47" spans="2:11" s="1" customFormat="1" ht="15" customHeight="1">
      <c r="B47" s="275"/>
      <c r="C47" s="276"/>
      <c r="D47" s="394" t="s">
        <v>1134</v>
      </c>
      <c r="E47" s="394"/>
      <c r="F47" s="394"/>
      <c r="G47" s="394"/>
      <c r="H47" s="394"/>
      <c r="I47" s="394"/>
      <c r="J47" s="394"/>
      <c r="K47" s="272"/>
    </row>
    <row r="48" spans="2:11" s="1" customFormat="1" ht="15" customHeight="1">
      <c r="B48" s="275"/>
      <c r="C48" s="276"/>
      <c r="D48" s="276"/>
      <c r="E48" s="394" t="s">
        <v>1135</v>
      </c>
      <c r="F48" s="394"/>
      <c r="G48" s="394"/>
      <c r="H48" s="394"/>
      <c r="I48" s="394"/>
      <c r="J48" s="394"/>
      <c r="K48" s="272"/>
    </row>
    <row r="49" spans="2:11" s="1" customFormat="1" ht="15" customHeight="1">
      <c r="B49" s="275"/>
      <c r="C49" s="276"/>
      <c r="D49" s="276"/>
      <c r="E49" s="394" t="s">
        <v>1136</v>
      </c>
      <c r="F49" s="394"/>
      <c r="G49" s="394"/>
      <c r="H49" s="394"/>
      <c r="I49" s="394"/>
      <c r="J49" s="394"/>
      <c r="K49" s="272"/>
    </row>
    <row r="50" spans="2:11" s="1" customFormat="1" ht="15" customHeight="1">
      <c r="B50" s="275"/>
      <c r="C50" s="276"/>
      <c r="D50" s="276"/>
      <c r="E50" s="394" t="s">
        <v>1137</v>
      </c>
      <c r="F50" s="394"/>
      <c r="G50" s="394"/>
      <c r="H50" s="394"/>
      <c r="I50" s="394"/>
      <c r="J50" s="394"/>
      <c r="K50" s="272"/>
    </row>
    <row r="51" spans="2:11" s="1" customFormat="1" ht="15" customHeight="1">
      <c r="B51" s="275"/>
      <c r="C51" s="276"/>
      <c r="D51" s="394" t="s">
        <v>1138</v>
      </c>
      <c r="E51" s="394"/>
      <c r="F51" s="394"/>
      <c r="G51" s="394"/>
      <c r="H51" s="394"/>
      <c r="I51" s="394"/>
      <c r="J51" s="394"/>
      <c r="K51" s="272"/>
    </row>
    <row r="52" spans="2:11" s="1" customFormat="1" ht="25.5" customHeight="1">
      <c r="B52" s="271"/>
      <c r="C52" s="395" t="s">
        <v>1139</v>
      </c>
      <c r="D52" s="395"/>
      <c r="E52" s="395"/>
      <c r="F52" s="395"/>
      <c r="G52" s="395"/>
      <c r="H52" s="395"/>
      <c r="I52" s="395"/>
      <c r="J52" s="395"/>
      <c r="K52" s="272"/>
    </row>
    <row r="53" spans="2:11" s="1" customFormat="1" ht="5.25" customHeight="1">
      <c r="B53" s="271"/>
      <c r="C53" s="273"/>
      <c r="D53" s="273"/>
      <c r="E53" s="273"/>
      <c r="F53" s="273"/>
      <c r="G53" s="273"/>
      <c r="H53" s="273"/>
      <c r="I53" s="273"/>
      <c r="J53" s="273"/>
      <c r="K53" s="272"/>
    </row>
    <row r="54" spans="2:11" s="1" customFormat="1" ht="15" customHeight="1">
      <c r="B54" s="271"/>
      <c r="C54" s="394" t="s">
        <v>1140</v>
      </c>
      <c r="D54" s="394"/>
      <c r="E54" s="394"/>
      <c r="F54" s="394"/>
      <c r="G54" s="394"/>
      <c r="H54" s="394"/>
      <c r="I54" s="394"/>
      <c r="J54" s="394"/>
      <c r="K54" s="272"/>
    </row>
    <row r="55" spans="2:11" s="1" customFormat="1" ht="15" customHeight="1">
      <c r="B55" s="271"/>
      <c r="C55" s="394" t="s">
        <v>1141</v>
      </c>
      <c r="D55" s="394"/>
      <c r="E55" s="394"/>
      <c r="F55" s="394"/>
      <c r="G55" s="394"/>
      <c r="H55" s="394"/>
      <c r="I55" s="394"/>
      <c r="J55" s="394"/>
      <c r="K55" s="272"/>
    </row>
    <row r="56" spans="2:11" s="1" customFormat="1" ht="12.75" customHeight="1">
      <c r="B56" s="271"/>
      <c r="C56" s="274"/>
      <c r="D56" s="274"/>
      <c r="E56" s="274"/>
      <c r="F56" s="274"/>
      <c r="G56" s="274"/>
      <c r="H56" s="274"/>
      <c r="I56" s="274"/>
      <c r="J56" s="274"/>
      <c r="K56" s="272"/>
    </row>
    <row r="57" spans="2:11" s="1" customFormat="1" ht="15" customHeight="1">
      <c r="B57" s="271"/>
      <c r="C57" s="394" t="s">
        <v>1142</v>
      </c>
      <c r="D57" s="394"/>
      <c r="E57" s="394"/>
      <c r="F57" s="394"/>
      <c r="G57" s="394"/>
      <c r="H57" s="394"/>
      <c r="I57" s="394"/>
      <c r="J57" s="394"/>
      <c r="K57" s="272"/>
    </row>
    <row r="58" spans="2:11" s="1" customFormat="1" ht="15" customHeight="1">
      <c r="B58" s="271"/>
      <c r="C58" s="276"/>
      <c r="D58" s="394" t="s">
        <v>1143</v>
      </c>
      <c r="E58" s="394"/>
      <c r="F58" s="394"/>
      <c r="G58" s="394"/>
      <c r="H58" s="394"/>
      <c r="I58" s="394"/>
      <c r="J58" s="394"/>
      <c r="K58" s="272"/>
    </row>
    <row r="59" spans="2:11" s="1" customFormat="1" ht="15" customHeight="1">
      <c r="B59" s="271"/>
      <c r="C59" s="276"/>
      <c r="D59" s="394" t="s">
        <v>1144</v>
      </c>
      <c r="E59" s="394"/>
      <c r="F59" s="394"/>
      <c r="G59" s="394"/>
      <c r="H59" s="394"/>
      <c r="I59" s="394"/>
      <c r="J59" s="394"/>
      <c r="K59" s="272"/>
    </row>
    <row r="60" spans="2:11" s="1" customFormat="1" ht="15" customHeight="1">
      <c r="B60" s="271"/>
      <c r="C60" s="276"/>
      <c r="D60" s="394" t="s">
        <v>1145</v>
      </c>
      <c r="E60" s="394"/>
      <c r="F60" s="394"/>
      <c r="G60" s="394"/>
      <c r="H60" s="394"/>
      <c r="I60" s="394"/>
      <c r="J60" s="394"/>
      <c r="K60" s="272"/>
    </row>
    <row r="61" spans="2:11" s="1" customFormat="1" ht="15" customHeight="1">
      <c r="B61" s="271"/>
      <c r="C61" s="276"/>
      <c r="D61" s="394" t="s">
        <v>1146</v>
      </c>
      <c r="E61" s="394"/>
      <c r="F61" s="394"/>
      <c r="G61" s="394"/>
      <c r="H61" s="394"/>
      <c r="I61" s="394"/>
      <c r="J61" s="394"/>
      <c r="K61" s="272"/>
    </row>
    <row r="62" spans="2:11" s="1" customFormat="1" ht="15" customHeight="1">
      <c r="B62" s="271"/>
      <c r="C62" s="276"/>
      <c r="D62" s="396" t="s">
        <v>1147</v>
      </c>
      <c r="E62" s="396"/>
      <c r="F62" s="396"/>
      <c r="G62" s="396"/>
      <c r="H62" s="396"/>
      <c r="I62" s="396"/>
      <c r="J62" s="396"/>
      <c r="K62" s="272"/>
    </row>
    <row r="63" spans="2:11" s="1" customFormat="1" ht="15" customHeight="1">
      <c r="B63" s="271"/>
      <c r="C63" s="276"/>
      <c r="D63" s="394" t="s">
        <v>1148</v>
      </c>
      <c r="E63" s="394"/>
      <c r="F63" s="394"/>
      <c r="G63" s="394"/>
      <c r="H63" s="394"/>
      <c r="I63" s="394"/>
      <c r="J63" s="394"/>
      <c r="K63" s="272"/>
    </row>
    <row r="64" spans="2:11" s="1" customFormat="1" ht="12.75" customHeight="1">
      <c r="B64" s="271"/>
      <c r="C64" s="276"/>
      <c r="D64" s="276"/>
      <c r="E64" s="279"/>
      <c r="F64" s="276"/>
      <c r="G64" s="276"/>
      <c r="H64" s="276"/>
      <c r="I64" s="276"/>
      <c r="J64" s="276"/>
      <c r="K64" s="272"/>
    </row>
    <row r="65" spans="2:11" s="1" customFormat="1" ht="15" customHeight="1">
      <c r="B65" s="271"/>
      <c r="C65" s="276"/>
      <c r="D65" s="394" t="s">
        <v>1149</v>
      </c>
      <c r="E65" s="394"/>
      <c r="F65" s="394"/>
      <c r="G65" s="394"/>
      <c r="H65" s="394"/>
      <c r="I65" s="394"/>
      <c r="J65" s="394"/>
      <c r="K65" s="272"/>
    </row>
    <row r="66" spans="2:11" s="1" customFormat="1" ht="15" customHeight="1">
      <c r="B66" s="271"/>
      <c r="C66" s="276"/>
      <c r="D66" s="396" t="s">
        <v>1150</v>
      </c>
      <c r="E66" s="396"/>
      <c r="F66" s="396"/>
      <c r="G66" s="396"/>
      <c r="H66" s="396"/>
      <c r="I66" s="396"/>
      <c r="J66" s="396"/>
      <c r="K66" s="272"/>
    </row>
    <row r="67" spans="2:11" s="1" customFormat="1" ht="15" customHeight="1">
      <c r="B67" s="271"/>
      <c r="C67" s="276"/>
      <c r="D67" s="394" t="s">
        <v>1151</v>
      </c>
      <c r="E67" s="394"/>
      <c r="F67" s="394"/>
      <c r="G67" s="394"/>
      <c r="H67" s="394"/>
      <c r="I67" s="394"/>
      <c r="J67" s="394"/>
      <c r="K67" s="272"/>
    </row>
    <row r="68" spans="2:11" s="1" customFormat="1" ht="15" customHeight="1">
      <c r="B68" s="271"/>
      <c r="C68" s="276"/>
      <c r="D68" s="394" t="s">
        <v>1152</v>
      </c>
      <c r="E68" s="394"/>
      <c r="F68" s="394"/>
      <c r="G68" s="394"/>
      <c r="H68" s="394"/>
      <c r="I68" s="394"/>
      <c r="J68" s="394"/>
      <c r="K68" s="272"/>
    </row>
    <row r="69" spans="2:11" s="1" customFormat="1" ht="15" customHeight="1">
      <c r="B69" s="271"/>
      <c r="C69" s="276"/>
      <c r="D69" s="394" t="s">
        <v>1153</v>
      </c>
      <c r="E69" s="394"/>
      <c r="F69" s="394"/>
      <c r="G69" s="394"/>
      <c r="H69" s="394"/>
      <c r="I69" s="394"/>
      <c r="J69" s="394"/>
      <c r="K69" s="272"/>
    </row>
    <row r="70" spans="2:11" s="1" customFormat="1" ht="15" customHeight="1">
      <c r="B70" s="271"/>
      <c r="C70" s="276"/>
      <c r="D70" s="394" t="s">
        <v>1154</v>
      </c>
      <c r="E70" s="394"/>
      <c r="F70" s="394"/>
      <c r="G70" s="394"/>
      <c r="H70" s="394"/>
      <c r="I70" s="394"/>
      <c r="J70" s="394"/>
      <c r="K70" s="272"/>
    </row>
    <row r="71" spans="2:11" s="1" customFormat="1" ht="12.75" customHeight="1">
      <c r="B71" s="280"/>
      <c r="C71" s="281"/>
      <c r="D71" s="281"/>
      <c r="E71" s="281"/>
      <c r="F71" s="281"/>
      <c r="G71" s="281"/>
      <c r="H71" s="281"/>
      <c r="I71" s="281"/>
      <c r="J71" s="281"/>
      <c r="K71" s="282"/>
    </row>
    <row r="72" spans="2:11" s="1" customFormat="1" ht="18.75" customHeight="1">
      <c r="B72" s="283"/>
      <c r="C72" s="283"/>
      <c r="D72" s="283"/>
      <c r="E72" s="283"/>
      <c r="F72" s="283"/>
      <c r="G72" s="283"/>
      <c r="H72" s="283"/>
      <c r="I72" s="283"/>
      <c r="J72" s="283"/>
      <c r="K72" s="284"/>
    </row>
    <row r="73" spans="2:11" s="1" customFormat="1" ht="18.75" customHeight="1">
      <c r="B73" s="284"/>
      <c r="C73" s="284"/>
      <c r="D73" s="284"/>
      <c r="E73" s="284"/>
      <c r="F73" s="284"/>
      <c r="G73" s="284"/>
      <c r="H73" s="284"/>
      <c r="I73" s="284"/>
      <c r="J73" s="284"/>
      <c r="K73" s="284"/>
    </row>
    <row r="74" spans="2:11" s="1" customFormat="1" ht="7.5" customHeight="1">
      <c r="B74" s="285"/>
      <c r="C74" s="286"/>
      <c r="D74" s="286"/>
      <c r="E74" s="286"/>
      <c r="F74" s="286"/>
      <c r="G74" s="286"/>
      <c r="H74" s="286"/>
      <c r="I74" s="286"/>
      <c r="J74" s="286"/>
      <c r="K74" s="287"/>
    </row>
    <row r="75" spans="2:11" s="1" customFormat="1" ht="45" customHeight="1">
      <c r="B75" s="288"/>
      <c r="C75" s="397" t="s">
        <v>1155</v>
      </c>
      <c r="D75" s="397"/>
      <c r="E75" s="397"/>
      <c r="F75" s="397"/>
      <c r="G75" s="397"/>
      <c r="H75" s="397"/>
      <c r="I75" s="397"/>
      <c r="J75" s="397"/>
      <c r="K75" s="289"/>
    </row>
    <row r="76" spans="2:11" s="1" customFormat="1" ht="17.25" customHeight="1">
      <c r="B76" s="288"/>
      <c r="C76" s="290" t="s">
        <v>1156</v>
      </c>
      <c r="D76" s="290"/>
      <c r="E76" s="290"/>
      <c r="F76" s="290" t="s">
        <v>1157</v>
      </c>
      <c r="G76" s="291"/>
      <c r="H76" s="290" t="s">
        <v>58</v>
      </c>
      <c r="I76" s="290" t="s">
        <v>61</v>
      </c>
      <c r="J76" s="290" t="s">
        <v>1158</v>
      </c>
      <c r="K76" s="289"/>
    </row>
    <row r="77" spans="2:11" s="1" customFormat="1" ht="17.25" customHeight="1">
      <c r="B77" s="288"/>
      <c r="C77" s="292" t="s">
        <v>1159</v>
      </c>
      <c r="D77" s="292"/>
      <c r="E77" s="292"/>
      <c r="F77" s="293" t="s">
        <v>1160</v>
      </c>
      <c r="G77" s="294"/>
      <c r="H77" s="292"/>
      <c r="I77" s="292"/>
      <c r="J77" s="292" t="s">
        <v>1161</v>
      </c>
      <c r="K77" s="289"/>
    </row>
    <row r="78" spans="2:11" s="1" customFormat="1" ht="5.25" customHeight="1">
      <c r="B78" s="288"/>
      <c r="C78" s="295"/>
      <c r="D78" s="295"/>
      <c r="E78" s="295"/>
      <c r="F78" s="295"/>
      <c r="G78" s="296"/>
      <c r="H78" s="295"/>
      <c r="I78" s="295"/>
      <c r="J78" s="295"/>
      <c r="K78" s="289"/>
    </row>
    <row r="79" spans="2:11" s="1" customFormat="1" ht="15" customHeight="1">
      <c r="B79" s="288"/>
      <c r="C79" s="277" t="s">
        <v>57</v>
      </c>
      <c r="D79" s="295"/>
      <c r="E79" s="295"/>
      <c r="F79" s="297" t="s">
        <v>1162</v>
      </c>
      <c r="G79" s="296"/>
      <c r="H79" s="277" t="s">
        <v>1163</v>
      </c>
      <c r="I79" s="277" t="s">
        <v>1164</v>
      </c>
      <c r="J79" s="277">
        <v>20</v>
      </c>
      <c r="K79" s="289"/>
    </row>
    <row r="80" spans="2:11" s="1" customFormat="1" ht="15" customHeight="1">
      <c r="B80" s="288"/>
      <c r="C80" s="277" t="s">
        <v>1165</v>
      </c>
      <c r="D80" s="277"/>
      <c r="E80" s="277"/>
      <c r="F80" s="297" t="s">
        <v>1162</v>
      </c>
      <c r="G80" s="296"/>
      <c r="H80" s="277" t="s">
        <v>1166</v>
      </c>
      <c r="I80" s="277" t="s">
        <v>1164</v>
      </c>
      <c r="J80" s="277">
        <v>120</v>
      </c>
      <c r="K80" s="289"/>
    </row>
    <row r="81" spans="2:11" s="1" customFormat="1" ht="15" customHeight="1">
      <c r="B81" s="298"/>
      <c r="C81" s="277" t="s">
        <v>1167</v>
      </c>
      <c r="D81" s="277"/>
      <c r="E81" s="277"/>
      <c r="F81" s="297" t="s">
        <v>1168</v>
      </c>
      <c r="G81" s="296"/>
      <c r="H81" s="277" t="s">
        <v>1169</v>
      </c>
      <c r="I81" s="277" t="s">
        <v>1164</v>
      </c>
      <c r="J81" s="277">
        <v>50</v>
      </c>
      <c r="K81" s="289"/>
    </row>
    <row r="82" spans="2:11" s="1" customFormat="1" ht="15" customHeight="1">
      <c r="B82" s="298"/>
      <c r="C82" s="277" t="s">
        <v>1170</v>
      </c>
      <c r="D82" s="277"/>
      <c r="E82" s="277"/>
      <c r="F82" s="297" t="s">
        <v>1162</v>
      </c>
      <c r="G82" s="296"/>
      <c r="H82" s="277" t="s">
        <v>1171</v>
      </c>
      <c r="I82" s="277" t="s">
        <v>1172</v>
      </c>
      <c r="J82" s="277"/>
      <c r="K82" s="289"/>
    </row>
    <row r="83" spans="2:11" s="1" customFormat="1" ht="15" customHeight="1">
      <c r="B83" s="298"/>
      <c r="C83" s="299" t="s">
        <v>1173</v>
      </c>
      <c r="D83" s="299"/>
      <c r="E83" s="299"/>
      <c r="F83" s="300" t="s">
        <v>1168</v>
      </c>
      <c r="G83" s="299"/>
      <c r="H83" s="299" t="s">
        <v>1174</v>
      </c>
      <c r="I83" s="299" t="s">
        <v>1164</v>
      </c>
      <c r="J83" s="299">
        <v>15</v>
      </c>
      <c r="K83" s="289"/>
    </row>
    <row r="84" spans="2:11" s="1" customFormat="1" ht="15" customHeight="1">
      <c r="B84" s="298"/>
      <c r="C84" s="299" t="s">
        <v>1175</v>
      </c>
      <c r="D84" s="299"/>
      <c r="E84" s="299"/>
      <c r="F84" s="300" t="s">
        <v>1168</v>
      </c>
      <c r="G84" s="299"/>
      <c r="H84" s="299" t="s">
        <v>1176</v>
      </c>
      <c r="I84" s="299" t="s">
        <v>1164</v>
      </c>
      <c r="J84" s="299">
        <v>15</v>
      </c>
      <c r="K84" s="289"/>
    </row>
    <row r="85" spans="2:11" s="1" customFormat="1" ht="15" customHeight="1">
      <c r="B85" s="298"/>
      <c r="C85" s="299" t="s">
        <v>1177</v>
      </c>
      <c r="D85" s="299"/>
      <c r="E85" s="299"/>
      <c r="F85" s="300" t="s">
        <v>1168</v>
      </c>
      <c r="G85" s="299"/>
      <c r="H85" s="299" t="s">
        <v>1178</v>
      </c>
      <c r="I85" s="299" t="s">
        <v>1164</v>
      </c>
      <c r="J85" s="299">
        <v>20</v>
      </c>
      <c r="K85" s="289"/>
    </row>
    <row r="86" spans="2:11" s="1" customFormat="1" ht="15" customHeight="1">
      <c r="B86" s="298"/>
      <c r="C86" s="299" t="s">
        <v>1179</v>
      </c>
      <c r="D86" s="299"/>
      <c r="E86" s="299"/>
      <c r="F86" s="300" t="s">
        <v>1168</v>
      </c>
      <c r="G86" s="299"/>
      <c r="H86" s="299" t="s">
        <v>1180</v>
      </c>
      <c r="I86" s="299" t="s">
        <v>1164</v>
      </c>
      <c r="J86" s="299">
        <v>20</v>
      </c>
      <c r="K86" s="289"/>
    </row>
    <row r="87" spans="2:11" s="1" customFormat="1" ht="15" customHeight="1">
      <c r="B87" s="298"/>
      <c r="C87" s="277" t="s">
        <v>1181</v>
      </c>
      <c r="D87" s="277"/>
      <c r="E87" s="277"/>
      <c r="F87" s="297" t="s">
        <v>1168</v>
      </c>
      <c r="G87" s="296"/>
      <c r="H87" s="277" t="s">
        <v>1182</v>
      </c>
      <c r="I87" s="277" t="s">
        <v>1164</v>
      </c>
      <c r="J87" s="277">
        <v>50</v>
      </c>
      <c r="K87" s="289"/>
    </row>
    <row r="88" spans="2:11" s="1" customFormat="1" ht="15" customHeight="1">
      <c r="B88" s="298"/>
      <c r="C88" s="277" t="s">
        <v>1183</v>
      </c>
      <c r="D88" s="277"/>
      <c r="E88" s="277"/>
      <c r="F88" s="297" t="s">
        <v>1168</v>
      </c>
      <c r="G88" s="296"/>
      <c r="H88" s="277" t="s">
        <v>1184</v>
      </c>
      <c r="I88" s="277" t="s">
        <v>1164</v>
      </c>
      <c r="J88" s="277">
        <v>20</v>
      </c>
      <c r="K88" s="289"/>
    </row>
    <row r="89" spans="2:11" s="1" customFormat="1" ht="15" customHeight="1">
      <c r="B89" s="298"/>
      <c r="C89" s="277" t="s">
        <v>1185</v>
      </c>
      <c r="D89" s="277"/>
      <c r="E89" s="277"/>
      <c r="F89" s="297" t="s">
        <v>1168</v>
      </c>
      <c r="G89" s="296"/>
      <c r="H89" s="277" t="s">
        <v>1186</v>
      </c>
      <c r="I89" s="277" t="s">
        <v>1164</v>
      </c>
      <c r="J89" s="277">
        <v>20</v>
      </c>
      <c r="K89" s="289"/>
    </row>
    <row r="90" spans="2:11" s="1" customFormat="1" ht="15" customHeight="1">
      <c r="B90" s="298"/>
      <c r="C90" s="277" t="s">
        <v>1187</v>
      </c>
      <c r="D90" s="277"/>
      <c r="E90" s="277"/>
      <c r="F90" s="297" t="s">
        <v>1168</v>
      </c>
      <c r="G90" s="296"/>
      <c r="H90" s="277" t="s">
        <v>1188</v>
      </c>
      <c r="I90" s="277" t="s">
        <v>1164</v>
      </c>
      <c r="J90" s="277">
        <v>50</v>
      </c>
      <c r="K90" s="289"/>
    </row>
    <row r="91" spans="2:11" s="1" customFormat="1" ht="15" customHeight="1">
      <c r="B91" s="298"/>
      <c r="C91" s="277" t="s">
        <v>1189</v>
      </c>
      <c r="D91" s="277"/>
      <c r="E91" s="277"/>
      <c r="F91" s="297" t="s">
        <v>1168</v>
      </c>
      <c r="G91" s="296"/>
      <c r="H91" s="277" t="s">
        <v>1189</v>
      </c>
      <c r="I91" s="277" t="s">
        <v>1164</v>
      </c>
      <c r="J91" s="277">
        <v>50</v>
      </c>
      <c r="K91" s="289"/>
    </row>
    <row r="92" spans="2:11" s="1" customFormat="1" ht="15" customHeight="1">
      <c r="B92" s="298"/>
      <c r="C92" s="277" t="s">
        <v>1190</v>
      </c>
      <c r="D92" s="277"/>
      <c r="E92" s="277"/>
      <c r="F92" s="297" t="s">
        <v>1168</v>
      </c>
      <c r="G92" s="296"/>
      <c r="H92" s="277" t="s">
        <v>1191</v>
      </c>
      <c r="I92" s="277" t="s">
        <v>1164</v>
      </c>
      <c r="J92" s="277">
        <v>255</v>
      </c>
      <c r="K92" s="289"/>
    </row>
    <row r="93" spans="2:11" s="1" customFormat="1" ht="15" customHeight="1">
      <c r="B93" s="298"/>
      <c r="C93" s="277" t="s">
        <v>1192</v>
      </c>
      <c r="D93" s="277"/>
      <c r="E93" s="277"/>
      <c r="F93" s="297" t="s">
        <v>1162</v>
      </c>
      <c r="G93" s="296"/>
      <c r="H93" s="277" t="s">
        <v>1193</v>
      </c>
      <c r="I93" s="277" t="s">
        <v>1194</v>
      </c>
      <c r="J93" s="277"/>
      <c r="K93" s="289"/>
    </row>
    <row r="94" spans="2:11" s="1" customFormat="1" ht="15" customHeight="1">
      <c r="B94" s="298"/>
      <c r="C94" s="277" t="s">
        <v>1195</v>
      </c>
      <c r="D94" s="277"/>
      <c r="E94" s="277"/>
      <c r="F94" s="297" t="s">
        <v>1162</v>
      </c>
      <c r="G94" s="296"/>
      <c r="H94" s="277" t="s">
        <v>1196</v>
      </c>
      <c r="I94" s="277" t="s">
        <v>1197</v>
      </c>
      <c r="J94" s="277"/>
      <c r="K94" s="289"/>
    </row>
    <row r="95" spans="2:11" s="1" customFormat="1" ht="15" customHeight="1">
      <c r="B95" s="298"/>
      <c r="C95" s="277" t="s">
        <v>1198</v>
      </c>
      <c r="D95" s="277"/>
      <c r="E95" s="277"/>
      <c r="F95" s="297" t="s">
        <v>1162</v>
      </c>
      <c r="G95" s="296"/>
      <c r="H95" s="277" t="s">
        <v>1198</v>
      </c>
      <c r="I95" s="277" t="s">
        <v>1197</v>
      </c>
      <c r="J95" s="277"/>
      <c r="K95" s="289"/>
    </row>
    <row r="96" spans="2:11" s="1" customFormat="1" ht="15" customHeight="1">
      <c r="B96" s="298"/>
      <c r="C96" s="277" t="s">
        <v>42</v>
      </c>
      <c r="D96" s="277"/>
      <c r="E96" s="277"/>
      <c r="F96" s="297" t="s">
        <v>1162</v>
      </c>
      <c r="G96" s="296"/>
      <c r="H96" s="277" t="s">
        <v>1199</v>
      </c>
      <c r="I96" s="277" t="s">
        <v>1197</v>
      </c>
      <c r="J96" s="277"/>
      <c r="K96" s="289"/>
    </row>
    <row r="97" spans="2:11" s="1" customFormat="1" ht="15" customHeight="1">
      <c r="B97" s="298"/>
      <c r="C97" s="277" t="s">
        <v>52</v>
      </c>
      <c r="D97" s="277"/>
      <c r="E97" s="277"/>
      <c r="F97" s="297" t="s">
        <v>1162</v>
      </c>
      <c r="G97" s="296"/>
      <c r="H97" s="277" t="s">
        <v>1200</v>
      </c>
      <c r="I97" s="277" t="s">
        <v>1197</v>
      </c>
      <c r="J97" s="277"/>
      <c r="K97" s="289"/>
    </row>
    <row r="98" spans="2:11" s="1" customFormat="1" ht="15" customHeight="1">
      <c r="B98" s="301"/>
      <c r="C98" s="302"/>
      <c r="D98" s="302"/>
      <c r="E98" s="302"/>
      <c r="F98" s="302"/>
      <c r="G98" s="302"/>
      <c r="H98" s="302"/>
      <c r="I98" s="302"/>
      <c r="J98" s="302"/>
      <c r="K98" s="303"/>
    </row>
    <row r="99" spans="2:11" s="1" customFormat="1" ht="18.75" customHeight="1">
      <c r="B99" s="304"/>
      <c r="C99" s="305"/>
      <c r="D99" s="305"/>
      <c r="E99" s="305"/>
      <c r="F99" s="305"/>
      <c r="G99" s="305"/>
      <c r="H99" s="305"/>
      <c r="I99" s="305"/>
      <c r="J99" s="305"/>
      <c r="K99" s="304"/>
    </row>
    <row r="100" spans="2:11" s="1" customFormat="1" ht="18.75" customHeight="1">
      <c r="B100" s="284"/>
      <c r="C100" s="284"/>
      <c r="D100" s="284"/>
      <c r="E100" s="284"/>
      <c r="F100" s="284"/>
      <c r="G100" s="284"/>
      <c r="H100" s="284"/>
      <c r="I100" s="284"/>
      <c r="J100" s="284"/>
      <c r="K100" s="284"/>
    </row>
    <row r="101" spans="2:11" s="1" customFormat="1" ht="7.5" customHeight="1">
      <c r="B101" s="285"/>
      <c r="C101" s="286"/>
      <c r="D101" s="286"/>
      <c r="E101" s="286"/>
      <c r="F101" s="286"/>
      <c r="G101" s="286"/>
      <c r="H101" s="286"/>
      <c r="I101" s="286"/>
      <c r="J101" s="286"/>
      <c r="K101" s="287"/>
    </row>
    <row r="102" spans="2:11" s="1" customFormat="1" ht="45" customHeight="1">
      <c r="B102" s="288"/>
      <c r="C102" s="397" t="s">
        <v>1201</v>
      </c>
      <c r="D102" s="397"/>
      <c r="E102" s="397"/>
      <c r="F102" s="397"/>
      <c r="G102" s="397"/>
      <c r="H102" s="397"/>
      <c r="I102" s="397"/>
      <c r="J102" s="397"/>
      <c r="K102" s="289"/>
    </row>
    <row r="103" spans="2:11" s="1" customFormat="1" ht="17.25" customHeight="1">
      <c r="B103" s="288"/>
      <c r="C103" s="290" t="s">
        <v>1156</v>
      </c>
      <c r="D103" s="290"/>
      <c r="E103" s="290"/>
      <c r="F103" s="290" t="s">
        <v>1157</v>
      </c>
      <c r="G103" s="291"/>
      <c r="H103" s="290" t="s">
        <v>58</v>
      </c>
      <c r="I103" s="290" t="s">
        <v>61</v>
      </c>
      <c r="J103" s="290" t="s">
        <v>1158</v>
      </c>
      <c r="K103" s="289"/>
    </row>
    <row r="104" spans="2:11" s="1" customFormat="1" ht="17.25" customHeight="1">
      <c r="B104" s="288"/>
      <c r="C104" s="292" t="s">
        <v>1159</v>
      </c>
      <c r="D104" s="292"/>
      <c r="E104" s="292"/>
      <c r="F104" s="293" t="s">
        <v>1160</v>
      </c>
      <c r="G104" s="294"/>
      <c r="H104" s="292"/>
      <c r="I104" s="292"/>
      <c r="J104" s="292" t="s">
        <v>1161</v>
      </c>
      <c r="K104" s="289"/>
    </row>
    <row r="105" spans="2:11" s="1" customFormat="1" ht="5.25" customHeight="1">
      <c r="B105" s="288"/>
      <c r="C105" s="290"/>
      <c r="D105" s="290"/>
      <c r="E105" s="290"/>
      <c r="F105" s="290"/>
      <c r="G105" s="306"/>
      <c r="H105" s="290"/>
      <c r="I105" s="290"/>
      <c r="J105" s="290"/>
      <c r="K105" s="289"/>
    </row>
    <row r="106" spans="2:11" s="1" customFormat="1" ht="15" customHeight="1">
      <c r="B106" s="288"/>
      <c r="C106" s="277" t="s">
        <v>57</v>
      </c>
      <c r="D106" s="295"/>
      <c r="E106" s="295"/>
      <c r="F106" s="297" t="s">
        <v>1162</v>
      </c>
      <c r="G106" s="306"/>
      <c r="H106" s="277" t="s">
        <v>1202</v>
      </c>
      <c r="I106" s="277" t="s">
        <v>1164</v>
      </c>
      <c r="J106" s="277">
        <v>20</v>
      </c>
      <c r="K106" s="289"/>
    </row>
    <row r="107" spans="2:11" s="1" customFormat="1" ht="15" customHeight="1">
      <c r="B107" s="288"/>
      <c r="C107" s="277" t="s">
        <v>1165</v>
      </c>
      <c r="D107" s="277"/>
      <c r="E107" s="277"/>
      <c r="F107" s="297" t="s">
        <v>1162</v>
      </c>
      <c r="G107" s="277"/>
      <c r="H107" s="277" t="s">
        <v>1202</v>
      </c>
      <c r="I107" s="277" t="s">
        <v>1164</v>
      </c>
      <c r="J107" s="277">
        <v>120</v>
      </c>
      <c r="K107" s="289"/>
    </row>
    <row r="108" spans="2:11" s="1" customFormat="1" ht="15" customHeight="1">
      <c r="B108" s="298"/>
      <c r="C108" s="277" t="s">
        <v>1167</v>
      </c>
      <c r="D108" s="277"/>
      <c r="E108" s="277"/>
      <c r="F108" s="297" t="s">
        <v>1168</v>
      </c>
      <c r="G108" s="277"/>
      <c r="H108" s="277" t="s">
        <v>1202</v>
      </c>
      <c r="I108" s="277" t="s">
        <v>1164</v>
      </c>
      <c r="J108" s="277">
        <v>50</v>
      </c>
      <c r="K108" s="289"/>
    </row>
    <row r="109" spans="2:11" s="1" customFormat="1" ht="15" customHeight="1">
      <c r="B109" s="298"/>
      <c r="C109" s="277" t="s">
        <v>1170</v>
      </c>
      <c r="D109" s="277"/>
      <c r="E109" s="277"/>
      <c r="F109" s="297" t="s">
        <v>1162</v>
      </c>
      <c r="G109" s="277"/>
      <c r="H109" s="277" t="s">
        <v>1202</v>
      </c>
      <c r="I109" s="277" t="s">
        <v>1172</v>
      </c>
      <c r="J109" s="277"/>
      <c r="K109" s="289"/>
    </row>
    <row r="110" spans="2:11" s="1" customFormat="1" ht="15" customHeight="1">
      <c r="B110" s="298"/>
      <c r="C110" s="277" t="s">
        <v>1181</v>
      </c>
      <c r="D110" s="277"/>
      <c r="E110" s="277"/>
      <c r="F110" s="297" t="s">
        <v>1168</v>
      </c>
      <c r="G110" s="277"/>
      <c r="H110" s="277" t="s">
        <v>1202</v>
      </c>
      <c r="I110" s="277" t="s">
        <v>1164</v>
      </c>
      <c r="J110" s="277">
        <v>50</v>
      </c>
      <c r="K110" s="289"/>
    </row>
    <row r="111" spans="2:11" s="1" customFormat="1" ht="15" customHeight="1">
      <c r="B111" s="298"/>
      <c r="C111" s="277" t="s">
        <v>1189</v>
      </c>
      <c r="D111" s="277"/>
      <c r="E111" s="277"/>
      <c r="F111" s="297" t="s">
        <v>1168</v>
      </c>
      <c r="G111" s="277"/>
      <c r="H111" s="277" t="s">
        <v>1202</v>
      </c>
      <c r="I111" s="277" t="s">
        <v>1164</v>
      </c>
      <c r="J111" s="277">
        <v>50</v>
      </c>
      <c r="K111" s="289"/>
    </row>
    <row r="112" spans="2:11" s="1" customFormat="1" ht="15" customHeight="1">
      <c r="B112" s="298"/>
      <c r="C112" s="277" t="s">
        <v>1187</v>
      </c>
      <c r="D112" s="277"/>
      <c r="E112" s="277"/>
      <c r="F112" s="297" t="s">
        <v>1168</v>
      </c>
      <c r="G112" s="277"/>
      <c r="H112" s="277" t="s">
        <v>1202</v>
      </c>
      <c r="I112" s="277" t="s">
        <v>1164</v>
      </c>
      <c r="J112" s="277">
        <v>50</v>
      </c>
      <c r="K112" s="289"/>
    </row>
    <row r="113" spans="2:11" s="1" customFormat="1" ht="15" customHeight="1">
      <c r="B113" s="298"/>
      <c r="C113" s="277" t="s">
        <v>57</v>
      </c>
      <c r="D113" s="277"/>
      <c r="E113" s="277"/>
      <c r="F113" s="297" t="s">
        <v>1162</v>
      </c>
      <c r="G113" s="277"/>
      <c r="H113" s="277" t="s">
        <v>1203</v>
      </c>
      <c r="I113" s="277" t="s">
        <v>1164</v>
      </c>
      <c r="J113" s="277">
        <v>20</v>
      </c>
      <c r="K113" s="289"/>
    </row>
    <row r="114" spans="2:11" s="1" customFormat="1" ht="15" customHeight="1">
      <c r="B114" s="298"/>
      <c r="C114" s="277" t="s">
        <v>1204</v>
      </c>
      <c r="D114" s="277"/>
      <c r="E114" s="277"/>
      <c r="F114" s="297" t="s">
        <v>1162</v>
      </c>
      <c r="G114" s="277"/>
      <c r="H114" s="277" t="s">
        <v>1205</v>
      </c>
      <c r="I114" s="277" t="s">
        <v>1164</v>
      </c>
      <c r="J114" s="277">
        <v>120</v>
      </c>
      <c r="K114" s="289"/>
    </row>
    <row r="115" spans="2:11" s="1" customFormat="1" ht="15" customHeight="1">
      <c r="B115" s="298"/>
      <c r="C115" s="277" t="s">
        <v>42</v>
      </c>
      <c r="D115" s="277"/>
      <c r="E115" s="277"/>
      <c r="F115" s="297" t="s">
        <v>1162</v>
      </c>
      <c r="G115" s="277"/>
      <c r="H115" s="277" t="s">
        <v>1206</v>
      </c>
      <c r="I115" s="277" t="s">
        <v>1197</v>
      </c>
      <c r="J115" s="277"/>
      <c r="K115" s="289"/>
    </row>
    <row r="116" spans="2:11" s="1" customFormat="1" ht="15" customHeight="1">
      <c r="B116" s="298"/>
      <c r="C116" s="277" t="s">
        <v>52</v>
      </c>
      <c r="D116" s="277"/>
      <c r="E116" s="277"/>
      <c r="F116" s="297" t="s">
        <v>1162</v>
      </c>
      <c r="G116" s="277"/>
      <c r="H116" s="277" t="s">
        <v>1207</v>
      </c>
      <c r="I116" s="277" t="s">
        <v>1197</v>
      </c>
      <c r="J116" s="277"/>
      <c r="K116" s="289"/>
    </row>
    <row r="117" spans="2:11" s="1" customFormat="1" ht="15" customHeight="1">
      <c r="B117" s="298"/>
      <c r="C117" s="277" t="s">
        <v>61</v>
      </c>
      <c r="D117" s="277"/>
      <c r="E117" s="277"/>
      <c r="F117" s="297" t="s">
        <v>1162</v>
      </c>
      <c r="G117" s="277"/>
      <c r="H117" s="277" t="s">
        <v>1208</v>
      </c>
      <c r="I117" s="277" t="s">
        <v>1209</v>
      </c>
      <c r="J117" s="277"/>
      <c r="K117" s="289"/>
    </row>
    <row r="118" spans="2:11" s="1" customFormat="1" ht="15" customHeight="1">
      <c r="B118" s="301"/>
      <c r="C118" s="307"/>
      <c r="D118" s="307"/>
      <c r="E118" s="307"/>
      <c r="F118" s="307"/>
      <c r="G118" s="307"/>
      <c r="H118" s="307"/>
      <c r="I118" s="307"/>
      <c r="J118" s="307"/>
      <c r="K118" s="303"/>
    </row>
    <row r="119" spans="2:11" s="1" customFormat="1" ht="18.75" customHeight="1">
      <c r="B119" s="308"/>
      <c r="C119" s="274"/>
      <c r="D119" s="274"/>
      <c r="E119" s="274"/>
      <c r="F119" s="309"/>
      <c r="G119" s="274"/>
      <c r="H119" s="274"/>
      <c r="I119" s="274"/>
      <c r="J119" s="274"/>
      <c r="K119" s="308"/>
    </row>
    <row r="120" spans="2:11" s="1" customFormat="1" ht="18.75" customHeight="1">
      <c r="B120" s="284"/>
      <c r="C120" s="284"/>
      <c r="D120" s="284"/>
      <c r="E120" s="284"/>
      <c r="F120" s="284"/>
      <c r="G120" s="284"/>
      <c r="H120" s="284"/>
      <c r="I120" s="284"/>
      <c r="J120" s="284"/>
      <c r="K120" s="284"/>
    </row>
    <row r="121" spans="2:11" s="1" customFormat="1" ht="7.5" customHeight="1">
      <c r="B121" s="310"/>
      <c r="C121" s="311"/>
      <c r="D121" s="311"/>
      <c r="E121" s="311"/>
      <c r="F121" s="311"/>
      <c r="G121" s="311"/>
      <c r="H121" s="311"/>
      <c r="I121" s="311"/>
      <c r="J121" s="311"/>
      <c r="K121" s="312"/>
    </row>
    <row r="122" spans="2:11" s="1" customFormat="1" ht="45" customHeight="1">
      <c r="B122" s="313"/>
      <c r="C122" s="393" t="s">
        <v>1210</v>
      </c>
      <c r="D122" s="393"/>
      <c r="E122" s="393"/>
      <c r="F122" s="393"/>
      <c r="G122" s="393"/>
      <c r="H122" s="393"/>
      <c r="I122" s="393"/>
      <c r="J122" s="393"/>
      <c r="K122" s="314"/>
    </row>
    <row r="123" spans="2:11" s="1" customFormat="1" ht="17.25" customHeight="1">
      <c r="B123" s="315"/>
      <c r="C123" s="290" t="s">
        <v>1156</v>
      </c>
      <c r="D123" s="290"/>
      <c r="E123" s="290"/>
      <c r="F123" s="290" t="s">
        <v>1157</v>
      </c>
      <c r="G123" s="291"/>
      <c r="H123" s="290" t="s">
        <v>58</v>
      </c>
      <c r="I123" s="290" t="s">
        <v>61</v>
      </c>
      <c r="J123" s="290" t="s">
        <v>1158</v>
      </c>
      <c r="K123" s="316"/>
    </row>
    <row r="124" spans="2:11" s="1" customFormat="1" ht="17.25" customHeight="1">
      <c r="B124" s="315"/>
      <c r="C124" s="292" t="s">
        <v>1159</v>
      </c>
      <c r="D124" s="292"/>
      <c r="E124" s="292"/>
      <c r="F124" s="293" t="s">
        <v>1160</v>
      </c>
      <c r="G124" s="294"/>
      <c r="H124" s="292"/>
      <c r="I124" s="292"/>
      <c r="J124" s="292" t="s">
        <v>1161</v>
      </c>
      <c r="K124" s="316"/>
    </row>
    <row r="125" spans="2:11" s="1" customFormat="1" ht="5.25" customHeight="1">
      <c r="B125" s="317"/>
      <c r="C125" s="295"/>
      <c r="D125" s="295"/>
      <c r="E125" s="295"/>
      <c r="F125" s="295"/>
      <c r="G125" s="277"/>
      <c r="H125" s="295"/>
      <c r="I125" s="295"/>
      <c r="J125" s="295"/>
      <c r="K125" s="318"/>
    </row>
    <row r="126" spans="2:11" s="1" customFormat="1" ht="15" customHeight="1">
      <c r="B126" s="317"/>
      <c r="C126" s="277" t="s">
        <v>1165</v>
      </c>
      <c r="D126" s="295"/>
      <c r="E126" s="295"/>
      <c r="F126" s="297" t="s">
        <v>1162</v>
      </c>
      <c r="G126" s="277"/>
      <c r="H126" s="277" t="s">
        <v>1202</v>
      </c>
      <c r="I126" s="277" t="s">
        <v>1164</v>
      </c>
      <c r="J126" s="277">
        <v>120</v>
      </c>
      <c r="K126" s="319"/>
    </row>
    <row r="127" spans="2:11" s="1" customFormat="1" ht="15" customHeight="1">
      <c r="B127" s="317"/>
      <c r="C127" s="277" t="s">
        <v>1211</v>
      </c>
      <c r="D127" s="277"/>
      <c r="E127" s="277"/>
      <c r="F127" s="297" t="s">
        <v>1162</v>
      </c>
      <c r="G127" s="277"/>
      <c r="H127" s="277" t="s">
        <v>1212</v>
      </c>
      <c r="I127" s="277" t="s">
        <v>1164</v>
      </c>
      <c r="J127" s="277" t="s">
        <v>1213</v>
      </c>
      <c r="K127" s="319"/>
    </row>
    <row r="128" spans="2:11" s="1" customFormat="1" ht="15" customHeight="1">
      <c r="B128" s="317"/>
      <c r="C128" s="277" t="s">
        <v>1110</v>
      </c>
      <c r="D128" s="277"/>
      <c r="E128" s="277"/>
      <c r="F128" s="297" t="s">
        <v>1162</v>
      </c>
      <c r="G128" s="277"/>
      <c r="H128" s="277" t="s">
        <v>1214</v>
      </c>
      <c r="I128" s="277" t="s">
        <v>1164</v>
      </c>
      <c r="J128" s="277" t="s">
        <v>1213</v>
      </c>
      <c r="K128" s="319"/>
    </row>
    <row r="129" spans="2:11" s="1" customFormat="1" ht="15" customHeight="1">
      <c r="B129" s="317"/>
      <c r="C129" s="277" t="s">
        <v>1173</v>
      </c>
      <c r="D129" s="277"/>
      <c r="E129" s="277"/>
      <c r="F129" s="297" t="s">
        <v>1168</v>
      </c>
      <c r="G129" s="277"/>
      <c r="H129" s="277" t="s">
        <v>1174</v>
      </c>
      <c r="I129" s="277" t="s">
        <v>1164</v>
      </c>
      <c r="J129" s="277">
        <v>15</v>
      </c>
      <c r="K129" s="319"/>
    </row>
    <row r="130" spans="2:11" s="1" customFormat="1" ht="15" customHeight="1">
      <c r="B130" s="317"/>
      <c r="C130" s="299" t="s">
        <v>1175</v>
      </c>
      <c r="D130" s="299"/>
      <c r="E130" s="299"/>
      <c r="F130" s="300" t="s">
        <v>1168</v>
      </c>
      <c r="G130" s="299"/>
      <c r="H130" s="299" t="s">
        <v>1176</v>
      </c>
      <c r="I130" s="299" t="s">
        <v>1164</v>
      </c>
      <c r="J130" s="299">
        <v>15</v>
      </c>
      <c r="K130" s="319"/>
    </row>
    <row r="131" spans="2:11" s="1" customFormat="1" ht="15" customHeight="1">
      <c r="B131" s="317"/>
      <c r="C131" s="299" t="s">
        <v>1177</v>
      </c>
      <c r="D131" s="299"/>
      <c r="E131" s="299"/>
      <c r="F131" s="300" t="s">
        <v>1168</v>
      </c>
      <c r="G131" s="299"/>
      <c r="H131" s="299" t="s">
        <v>1178</v>
      </c>
      <c r="I131" s="299" t="s">
        <v>1164</v>
      </c>
      <c r="J131" s="299">
        <v>20</v>
      </c>
      <c r="K131" s="319"/>
    </row>
    <row r="132" spans="2:11" s="1" customFormat="1" ht="15" customHeight="1">
      <c r="B132" s="317"/>
      <c r="C132" s="299" t="s">
        <v>1179</v>
      </c>
      <c r="D132" s="299"/>
      <c r="E132" s="299"/>
      <c r="F132" s="300" t="s">
        <v>1168</v>
      </c>
      <c r="G132" s="299"/>
      <c r="H132" s="299" t="s">
        <v>1180</v>
      </c>
      <c r="I132" s="299" t="s">
        <v>1164</v>
      </c>
      <c r="J132" s="299">
        <v>20</v>
      </c>
      <c r="K132" s="319"/>
    </row>
    <row r="133" spans="2:11" s="1" customFormat="1" ht="15" customHeight="1">
      <c r="B133" s="317"/>
      <c r="C133" s="277" t="s">
        <v>1167</v>
      </c>
      <c r="D133" s="277"/>
      <c r="E133" s="277"/>
      <c r="F133" s="297" t="s">
        <v>1168</v>
      </c>
      <c r="G133" s="277"/>
      <c r="H133" s="277" t="s">
        <v>1202</v>
      </c>
      <c r="I133" s="277" t="s">
        <v>1164</v>
      </c>
      <c r="J133" s="277">
        <v>50</v>
      </c>
      <c r="K133" s="319"/>
    </row>
    <row r="134" spans="2:11" s="1" customFormat="1" ht="15" customHeight="1">
      <c r="B134" s="317"/>
      <c r="C134" s="277" t="s">
        <v>1181</v>
      </c>
      <c r="D134" s="277"/>
      <c r="E134" s="277"/>
      <c r="F134" s="297" t="s">
        <v>1168</v>
      </c>
      <c r="G134" s="277"/>
      <c r="H134" s="277" t="s">
        <v>1202</v>
      </c>
      <c r="I134" s="277" t="s">
        <v>1164</v>
      </c>
      <c r="J134" s="277">
        <v>50</v>
      </c>
      <c r="K134" s="319"/>
    </row>
    <row r="135" spans="2:11" s="1" customFormat="1" ht="15" customHeight="1">
      <c r="B135" s="317"/>
      <c r="C135" s="277" t="s">
        <v>1187</v>
      </c>
      <c r="D135" s="277"/>
      <c r="E135" s="277"/>
      <c r="F135" s="297" t="s">
        <v>1168</v>
      </c>
      <c r="G135" s="277"/>
      <c r="H135" s="277" t="s">
        <v>1202</v>
      </c>
      <c r="I135" s="277" t="s">
        <v>1164</v>
      </c>
      <c r="J135" s="277">
        <v>50</v>
      </c>
      <c r="K135" s="319"/>
    </row>
    <row r="136" spans="2:11" s="1" customFormat="1" ht="15" customHeight="1">
      <c r="B136" s="317"/>
      <c r="C136" s="277" t="s">
        <v>1189</v>
      </c>
      <c r="D136" s="277"/>
      <c r="E136" s="277"/>
      <c r="F136" s="297" t="s">
        <v>1168</v>
      </c>
      <c r="G136" s="277"/>
      <c r="H136" s="277" t="s">
        <v>1202</v>
      </c>
      <c r="I136" s="277" t="s">
        <v>1164</v>
      </c>
      <c r="J136" s="277">
        <v>50</v>
      </c>
      <c r="K136" s="319"/>
    </row>
    <row r="137" spans="2:11" s="1" customFormat="1" ht="15" customHeight="1">
      <c r="B137" s="317"/>
      <c r="C137" s="277" t="s">
        <v>1190</v>
      </c>
      <c r="D137" s="277"/>
      <c r="E137" s="277"/>
      <c r="F137" s="297" t="s">
        <v>1168</v>
      </c>
      <c r="G137" s="277"/>
      <c r="H137" s="277" t="s">
        <v>1215</v>
      </c>
      <c r="I137" s="277" t="s">
        <v>1164</v>
      </c>
      <c r="J137" s="277">
        <v>255</v>
      </c>
      <c r="K137" s="319"/>
    </row>
    <row r="138" spans="2:11" s="1" customFormat="1" ht="15" customHeight="1">
      <c r="B138" s="317"/>
      <c r="C138" s="277" t="s">
        <v>1192</v>
      </c>
      <c r="D138" s="277"/>
      <c r="E138" s="277"/>
      <c r="F138" s="297" t="s">
        <v>1162</v>
      </c>
      <c r="G138" s="277"/>
      <c r="H138" s="277" t="s">
        <v>1216</v>
      </c>
      <c r="I138" s="277" t="s">
        <v>1194</v>
      </c>
      <c r="J138" s="277"/>
      <c r="K138" s="319"/>
    </row>
    <row r="139" spans="2:11" s="1" customFormat="1" ht="15" customHeight="1">
      <c r="B139" s="317"/>
      <c r="C139" s="277" t="s">
        <v>1195</v>
      </c>
      <c r="D139" s="277"/>
      <c r="E139" s="277"/>
      <c r="F139" s="297" t="s">
        <v>1162</v>
      </c>
      <c r="G139" s="277"/>
      <c r="H139" s="277" t="s">
        <v>1217</v>
      </c>
      <c r="I139" s="277" t="s">
        <v>1197</v>
      </c>
      <c r="J139" s="277"/>
      <c r="K139" s="319"/>
    </row>
    <row r="140" spans="2:11" s="1" customFormat="1" ht="15" customHeight="1">
      <c r="B140" s="317"/>
      <c r="C140" s="277" t="s">
        <v>1198</v>
      </c>
      <c r="D140" s="277"/>
      <c r="E140" s="277"/>
      <c r="F140" s="297" t="s">
        <v>1162</v>
      </c>
      <c r="G140" s="277"/>
      <c r="H140" s="277" t="s">
        <v>1198</v>
      </c>
      <c r="I140" s="277" t="s">
        <v>1197</v>
      </c>
      <c r="J140" s="277"/>
      <c r="K140" s="319"/>
    </row>
    <row r="141" spans="2:11" s="1" customFormat="1" ht="15" customHeight="1">
      <c r="B141" s="317"/>
      <c r="C141" s="277" t="s">
        <v>42</v>
      </c>
      <c r="D141" s="277"/>
      <c r="E141" s="277"/>
      <c r="F141" s="297" t="s">
        <v>1162</v>
      </c>
      <c r="G141" s="277"/>
      <c r="H141" s="277" t="s">
        <v>1218</v>
      </c>
      <c r="I141" s="277" t="s">
        <v>1197</v>
      </c>
      <c r="J141" s="277"/>
      <c r="K141" s="319"/>
    </row>
    <row r="142" spans="2:11" s="1" customFormat="1" ht="15" customHeight="1">
      <c r="B142" s="317"/>
      <c r="C142" s="277" t="s">
        <v>1219</v>
      </c>
      <c r="D142" s="277"/>
      <c r="E142" s="277"/>
      <c r="F142" s="297" t="s">
        <v>1162</v>
      </c>
      <c r="G142" s="277"/>
      <c r="H142" s="277" t="s">
        <v>1220</v>
      </c>
      <c r="I142" s="277" t="s">
        <v>1197</v>
      </c>
      <c r="J142" s="277"/>
      <c r="K142" s="319"/>
    </row>
    <row r="143" spans="2:11" s="1" customFormat="1" ht="15" customHeight="1">
      <c r="B143" s="320"/>
      <c r="C143" s="321"/>
      <c r="D143" s="321"/>
      <c r="E143" s="321"/>
      <c r="F143" s="321"/>
      <c r="G143" s="321"/>
      <c r="H143" s="321"/>
      <c r="I143" s="321"/>
      <c r="J143" s="321"/>
      <c r="K143" s="322"/>
    </row>
    <row r="144" spans="2:11" s="1" customFormat="1" ht="18.75" customHeight="1">
      <c r="B144" s="274"/>
      <c r="C144" s="274"/>
      <c r="D144" s="274"/>
      <c r="E144" s="274"/>
      <c r="F144" s="309"/>
      <c r="G144" s="274"/>
      <c r="H144" s="274"/>
      <c r="I144" s="274"/>
      <c r="J144" s="274"/>
      <c r="K144" s="274"/>
    </row>
    <row r="145" spans="2:11" s="1" customFormat="1" ht="18.75" customHeight="1">
      <c r="B145" s="284"/>
      <c r="C145" s="284"/>
      <c r="D145" s="284"/>
      <c r="E145" s="284"/>
      <c r="F145" s="284"/>
      <c r="G145" s="284"/>
      <c r="H145" s="284"/>
      <c r="I145" s="284"/>
      <c r="J145" s="284"/>
      <c r="K145" s="284"/>
    </row>
    <row r="146" spans="2:11" s="1" customFormat="1" ht="7.5" customHeight="1">
      <c r="B146" s="285"/>
      <c r="C146" s="286"/>
      <c r="D146" s="286"/>
      <c r="E146" s="286"/>
      <c r="F146" s="286"/>
      <c r="G146" s="286"/>
      <c r="H146" s="286"/>
      <c r="I146" s="286"/>
      <c r="J146" s="286"/>
      <c r="K146" s="287"/>
    </row>
    <row r="147" spans="2:11" s="1" customFormat="1" ht="45" customHeight="1">
      <c r="B147" s="288"/>
      <c r="C147" s="397" t="s">
        <v>1221</v>
      </c>
      <c r="D147" s="397"/>
      <c r="E147" s="397"/>
      <c r="F147" s="397"/>
      <c r="G147" s="397"/>
      <c r="H147" s="397"/>
      <c r="I147" s="397"/>
      <c r="J147" s="397"/>
      <c r="K147" s="289"/>
    </row>
    <row r="148" spans="2:11" s="1" customFormat="1" ht="17.25" customHeight="1">
      <c r="B148" s="288"/>
      <c r="C148" s="290" t="s">
        <v>1156</v>
      </c>
      <c r="D148" s="290"/>
      <c r="E148" s="290"/>
      <c r="F148" s="290" t="s">
        <v>1157</v>
      </c>
      <c r="G148" s="291"/>
      <c r="H148" s="290" t="s">
        <v>58</v>
      </c>
      <c r="I148" s="290" t="s">
        <v>61</v>
      </c>
      <c r="J148" s="290" t="s">
        <v>1158</v>
      </c>
      <c r="K148" s="289"/>
    </row>
    <row r="149" spans="2:11" s="1" customFormat="1" ht="17.25" customHeight="1">
      <c r="B149" s="288"/>
      <c r="C149" s="292" t="s">
        <v>1159</v>
      </c>
      <c r="D149" s="292"/>
      <c r="E149" s="292"/>
      <c r="F149" s="293" t="s">
        <v>1160</v>
      </c>
      <c r="G149" s="294"/>
      <c r="H149" s="292"/>
      <c r="I149" s="292"/>
      <c r="J149" s="292" t="s">
        <v>1161</v>
      </c>
      <c r="K149" s="289"/>
    </row>
    <row r="150" spans="2:11" s="1" customFormat="1" ht="5.25" customHeight="1">
      <c r="B150" s="298"/>
      <c r="C150" s="295"/>
      <c r="D150" s="295"/>
      <c r="E150" s="295"/>
      <c r="F150" s="295"/>
      <c r="G150" s="296"/>
      <c r="H150" s="295"/>
      <c r="I150" s="295"/>
      <c r="J150" s="295"/>
      <c r="K150" s="319"/>
    </row>
    <row r="151" spans="2:11" s="1" customFormat="1" ht="15" customHeight="1">
      <c r="B151" s="298"/>
      <c r="C151" s="323" t="s">
        <v>1165</v>
      </c>
      <c r="D151" s="277"/>
      <c r="E151" s="277"/>
      <c r="F151" s="324" t="s">
        <v>1162</v>
      </c>
      <c r="G151" s="277"/>
      <c r="H151" s="323" t="s">
        <v>1202</v>
      </c>
      <c r="I151" s="323" t="s">
        <v>1164</v>
      </c>
      <c r="J151" s="323">
        <v>120</v>
      </c>
      <c r="K151" s="319"/>
    </row>
    <row r="152" spans="2:11" s="1" customFormat="1" ht="15" customHeight="1">
      <c r="B152" s="298"/>
      <c r="C152" s="323" t="s">
        <v>1211</v>
      </c>
      <c r="D152" s="277"/>
      <c r="E152" s="277"/>
      <c r="F152" s="324" t="s">
        <v>1162</v>
      </c>
      <c r="G152" s="277"/>
      <c r="H152" s="323" t="s">
        <v>1222</v>
      </c>
      <c r="I152" s="323" t="s">
        <v>1164</v>
      </c>
      <c r="J152" s="323" t="s">
        <v>1213</v>
      </c>
      <c r="K152" s="319"/>
    </row>
    <row r="153" spans="2:11" s="1" customFormat="1" ht="15" customHeight="1">
      <c r="B153" s="298"/>
      <c r="C153" s="323" t="s">
        <v>1110</v>
      </c>
      <c r="D153" s="277"/>
      <c r="E153" s="277"/>
      <c r="F153" s="324" t="s">
        <v>1162</v>
      </c>
      <c r="G153" s="277"/>
      <c r="H153" s="323" t="s">
        <v>1223</v>
      </c>
      <c r="I153" s="323" t="s">
        <v>1164</v>
      </c>
      <c r="J153" s="323" t="s">
        <v>1213</v>
      </c>
      <c r="K153" s="319"/>
    </row>
    <row r="154" spans="2:11" s="1" customFormat="1" ht="15" customHeight="1">
      <c r="B154" s="298"/>
      <c r="C154" s="323" t="s">
        <v>1167</v>
      </c>
      <c r="D154" s="277"/>
      <c r="E154" s="277"/>
      <c r="F154" s="324" t="s">
        <v>1168</v>
      </c>
      <c r="G154" s="277"/>
      <c r="H154" s="323" t="s">
        <v>1202</v>
      </c>
      <c r="I154" s="323" t="s">
        <v>1164</v>
      </c>
      <c r="J154" s="323">
        <v>50</v>
      </c>
      <c r="K154" s="319"/>
    </row>
    <row r="155" spans="2:11" s="1" customFormat="1" ht="15" customHeight="1">
      <c r="B155" s="298"/>
      <c r="C155" s="323" t="s">
        <v>1170</v>
      </c>
      <c r="D155" s="277"/>
      <c r="E155" s="277"/>
      <c r="F155" s="324" t="s">
        <v>1162</v>
      </c>
      <c r="G155" s="277"/>
      <c r="H155" s="323" t="s">
        <v>1202</v>
      </c>
      <c r="I155" s="323" t="s">
        <v>1172</v>
      </c>
      <c r="J155" s="323"/>
      <c r="K155" s="319"/>
    </row>
    <row r="156" spans="2:11" s="1" customFormat="1" ht="15" customHeight="1">
      <c r="B156" s="298"/>
      <c r="C156" s="323" t="s">
        <v>1181</v>
      </c>
      <c r="D156" s="277"/>
      <c r="E156" s="277"/>
      <c r="F156" s="324" t="s">
        <v>1168</v>
      </c>
      <c r="G156" s="277"/>
      <c r="H156" s="323" t="s">
        <v>1202</v>
      </c>
      <c r="I156" s="323" t="s">
        <v>1164</v>
      </c>
      <c r="J156" s="323">
        <v>50</v>
      </c>
      <c r="K156" s="319"/>
    </row>
    <row r="157" spans="2:11" s="1" customFormat="1" ht="15" customHeight="1">
      <c r="B157" s="298"/>
      <c r="C157" s="323" t="s">
        <v>1189</v>
      </c>
      <c r="D157" s="277"/>
      <c r="E157" s="277"/>
      <c r="F157" s="324" t="s">
        <v>1168</v>
      </c>
      <c r="G157" s="277"/>
      <c r="H157" s="323" t="s">
        <v>1202</v>
      </c>
      <c r="I157" s="323" t="s">
        <v>1164</v>
      </c>
      <c r="J157" s="323">
        <v>50</v>
      </c>
      <c r="K157" s="319"/>
    </row>
    <row r="158" spans="2:11" s="1" customFormat="1" ht="15" customHeight="1">
      <c r="B158" s="298"/>
      <c r="C158" s="323" t="s">
        <v>1187</v>
      </c>
      <c r="D158" s="277"/>
      <c r="E158" s="277"/>
      <c r="F158" s="324" t="s">
        <v>1168</v>
      </c>
      <c r="G158" s="277"/>
      <c r="H158" s="323" t="s">
        <v>1202</v>
      </c>
      <c r="I158" s="323" t="s">
        <v>1164</v>
      </c>
      <c r="J158" s="323">
        <v>50</v>
      </c>
      <c r="K158" s="319"/>
    </row>
    <row r="159" spans="2:11" s="1" customFormat="1" ht="15" customHeight="1">
      <c r="B159" s="298"/>
      <c r="C159" s="323" t="s">
        <v>118</v>
      </c>
      <c r="D159" s="277"/>
      <c r="E159" s="277"/>
      <c r="F159" s="324" t="s">
        <v>1162</v>
      </c>
      <c r="G159" s="277"/>
      <c r="H159" s="323" t="s">
        <v>1224</v>
      </c>
      <c r="I159" s="323" t="s">
        <v>1164</v>
      </c>
      <c r="J159" s="323" t="s">
        <v>1225</v>
      </c>
      <c r="K159" s="319"/>
    </row>
    <row r="160" spans="2:11" s="1" customFormat="1" ht="15" customHeight="1">
      <c r="B160" s="298"/>
      <c r="C160" s="323" t="s">
        <v>1226</v>
      </c>
      <c r="D160" s="277"/>
      <c r="E160" s="277"/>
      <c r="F160" s="324" t="s">
        <v>1162</v>
      </c>
      <c r="G160" s="277"/>
      <c r="H160" s="323" t="s">
        <v>1227</v>
      </c>
      <c r="I160" s="323" t="s">
        <v>1197</v>
      </c>
      <c r="J160" s="323"/>
      <c r="K160" s="319"/>
    </row>
    <row r="161" spans="2:11" s="1" customFormat="1" ht="15" customHeight="1">
      <c r="B161" s="325"/>
      <c r="C161" s="307"/>
      <c r="D161" s="307"/>
      <c r="E161" s="307"/>
      <c r="F161" s="307"/>
      <c r="G161" s="307"/>
      <c r="H161" s="307"/>
      <c r="I161" s="307"/>
      <c r="J161" s="307"/>
      <c r="K161" s="326"/>
    </row>
    <row r="162" spans="2:11" s="1" customFormat="1" ht="18.75" customHeight="1">
      <c r="B162" s="274"/>
      <c r="C162" s="277"/>
      <c r="D162" s="277"/>
      <c r="E162" s="277"/>
      <c r="F162" s="297"/>
      <c r="G162" s="277"/>
      <c r="H162" s="277"/>
      <c r="I162" s="277"/>
      <c r="J162" s="277"/>
      <c r="K162" s="274"/>
    </row>
    <row r="163" spans="2:11" s="1" customFormat="1" ht="18.75" customHeight="1">
      <c r="B163" s="284"/>
      <c r="C163" s="284"/>
      <c r="D163" s="284"/>
      <c r="E163" s="284"/>
      <c r="F163" s="284"/>
      <c r="G163" s="284"/>
      <c r="H163" s="284"/>
      <c r="I163" s="284"/>
      <c r="J163" s="284"/>
      <c r="K163" s="284"/>
    </row>
    <row r="164" spans="2:11" s="1" customFormat="1" ht="7.5" customHeight="1">
      <c r="B164" s="266"/>
      <c r="C164" s="267"/>
      <c r="D164" s="267"/>
      <c r="E164" s="267"/>
      <c r="F164" s="267"/>
      <c r="G164" s="267"/>
      <c r="H164" s="267"/>
      <c r="I164" s="267"/>
      <c r="J164" s="267"/>
      <c r="K164" s="268"/>
    </row>
    <row r="165" spans="2:11" s="1" customFormat="1" ht="45" customHeight="1">
      <c r="B165" s="269"/>
      <c r="C165" s="393" t="s">
        <v>1228</v>
      </c>
      <c r="D165" s="393"/>
      <c r="E165" s="393"/>
      <c r="F165" s="393"/>
      <c r="G165" s="393"/>
      <c r="H165" s="393"/>
      <c r="I165" s="393"/>
      <c r="J165" s="393"/>
      <c r="K165" s="270"/>
    </row>
    <row r="166" spans="2:11" s="1" customFormat="1" ht="17.25" customHeight="1">
      <c r="B166" s="269"/>
      <c r="C166" s="290" t="s">
        <v>1156</v>
      </c>
      <c r="D166" s="290"/>
      <c r="E166" s="290"/>
      <c r="F166" s="290" t="s">
        <v>1157</v>
      </c>
      <c r="G166" s="327"/>
      <c r="H166" s="328" t="s">
        <v>58</v>
      </c>
      <c r="I166" s="328" t="s">
        <v>61</v>
      </c>
      <c r="J166" s="290" t="s">
        <v>1158</v>
      </c>
      <c r="K166" s="270"/>
    </row>
    <row r="167" spans="2:11" s="1" customFormat="1" ht="17.25" customHeight="1">
      <c r="B167" s="271"/>
      <c r="C167" s="292" t="s">
        <v>1159</v>
      </c>
      <c r="D167" s="292"/>
      <c r="E167" s="292"/>
      <c r="F167" s="293" t="s">
        <v>1160</v>
      </c>
      <c r="G167" s="329"/>
      <c r="H167" s="330"/>
      <c r="I167" s="330"/>
      <c r="J167" s="292" t="s">
        <v>1161</v>
      </c>
      <c r="K167" s="272"/>
    </row>
    <row r="168" spans="2:11" s="1" customFormat="1" ht="5.25" customHeight="1">
      <c r="B168" s="298"/>
      <c r="C168" s="295"/>
      <c r="D168" s="295"/>
      <c r="E168" s="295"/>
      <c r="F168" s="295"/>
      <c r="G168" s="296"/>
      <c r="H168" s="295"/>
      <c r="I168" s="295"/>
      <c r="J168" s="295"/>
      <c r="K168" s="319"/>
    </row>
    <row r="169" spans="2:11" s="1" customFormat="1" ht="15" customHeight="1">
      <c r="B169" s="298"/>
      <c r="C169" s="277" t="s">
        <v>1165</v>
      </c>
      <c r="D169" s="277"/>
      <c r="E169" s="277"/>
      <c r="F169" s="297" t="s">
        <v>1162</v>
      </c>
      <c r="G169" s="277"/>
      <c r="H169" s="277" t="s">
        <v>1202</v>
      </c>
      <c r="I169" s="277" t="s">
        <v>1164</v>
      </c>
      <c r="J169" s="277">
        <v>120</v>
      </c>
      <c r="K169" s="319"/>
    </row>
    <row r="170" spans="2:11" s="1" customFormat="1" ht="15" customHeight="1">
      <c r="B170" s="298"/>
      <c r="C170" s="277" t="s">
        <v>1211</v>
      </c>
      <c r="D170" s="277"/>
      <c r="E170" s="277"/>
      <c r="F170" s="297" t="s">
        <v>1162</v>
      </c>
      <c r="G170" s="277"/>
      <c r="H170" s="277" t="s">
        <v>1212</v>
      </c>
      <c r="I170" s="277" t="s">
        <v>1164</v>
      </c>
      <c r="J170" s="277" t="s">
        <v>1213</v>
      </c>
      <c r="K170" s="319"/>
    </row>
    <row r="171" spans="2:11" s="1" customFormat="1" ht="15" customHeight="1">
      <c r="B171" s="298"/>
      <c r="C171" s="277" t="s">
        <v>1110</v>
      </c>
      <c r="D171" s="277"/>
      <c r="E171" s="277"/>
      <c r="F171" s="297" t="s">
        <v>1162</v>
      </c>
      <c r="G171" s="277"/>
      <c r="H171" s="277" t="s">
        <v>1229</v>
      </c>
      <c r="I171" s="277" t="s">
        <v>1164</v>
      </c>
      <c r="J171" s="277" t="s">
        <v>1213</v>
      </c>
      <c r="K171" s="319"/>
    </row>
    <row r="172" spans="2:11" s="1" customFormat="1" ht="15" customHeight="1">
      <c r="B172" s="298"/>
      <c r="C172" s="277" t="s">
        <v>1167</v>
      </c>
      <c r="D172" s="277"/>
      <c r="E172" s="277"/>
      <c r="F172" s="297" t="s">
        <v>1168</v>
      </c>
      <c r="G172" s="277"/>
      <c r="H172" s="277" t="s">
        <v>1229</v>
      </c>
      <c r="I172" s="277" t="s">
        <v>1164</v>
      </c>
      <c r="J172" s="277">
        <v>50</v>
      </c>
      <c r="K172" s="319"/>
    </row>
    <row r="173" spans="2:11" s="1" customFormat="1" ht="15" customHeight="1">
      <c r="B173" s="298"/>
      <c r="C173" s="277" t="s">
        <v>1170</v>
      </c>
      <c r="D173" s="277"/>
      <c r="E173" s="277"/>
      <c r="F173" s="297" t="s">
        <v>1162</v>
      </c>
      <c r="G173" s="277"/>
      <c r="H173" s="277" t="s">
        <v>1229</v>
      </c>
      <c r="I173" s="277" t="s">
        <v>1172</v>
      </c>
      <c r="J173" s="277"/>
      <c r="K173" s="319"/>
    </row>
    <row r="174" spans="2:11" s="1" customFormat="1" ht="15" customHeight="1">
      <c r="B174" s="298"/>
      <c r="C174" s="277" t="s">
        <v>1181</v>
      </c>
      <c r="D174" s="277"/>
      <c r="E174" s="277"/>
      <c r="F174" s="297" t="s">
        <v>1168</v>
      </c>
      <c r="G174" s="277"/>
      <c r="H174" s="277" t="s">
        <v>1229</v>
      </c>
      <c r="I174" s="277" t="s">
        <v>1164</v>
      </c>
      <c r="J174" s="277">
        <v>50</v>
      </c>
      <c r="K174" s="319"/>
    </row>
    <row r="175" spans="2:11" s="1" customFormat="1" ht="15" customHeight="1">
      <c r="B175" s="298"/>
      <c r="C175" s="277" t="s">
        <v>1189</v>
      </c>
      <c r="D175" s="277"/>
      <c r="E175" s="277"/>
      <c r="F175" s="297" t="s">
        <v>1168</v>
      </c>
      <c r="G175" s="277"/>
      <c r="H175" s="277" t="s">
        <v>1229</v>
      </c>
      <c r="I175" s="277" t="s">
        <v>1164</v>
      </c>
      <c r="J175" s="277">
        <v>50</v>
      </c>
      <c r="K175" s="319"/>
    </row>
    <row r="176" spans="2:11" s="1" customFormat="1" ht="15" customHeight="1">
      <c r="B176" s="298"/>
      <c r="C176" s="277" t="s">
        <v>1187</v>
      </c>
      <c r="D176" s="277"/>
      <c r="E176" s="277"/>
      <c r="F176" s="297" t="s">
        <v>1168</v>
      </c>
      <c r="G176" s="277"/>
      <c r="H176" s="277" t="s">
        <v>1229</v>
      </c>
      <c r="I176" s="277" t="s">
        <v>1164</v>
      </c>
      <c r="J176" s="277">
        <v>50</v>
      </c>
      <c r="K176" s="319"/>
    </row>
    <row r="177" spans="2:11" s="1" customFormat="1" ht="15" customHeight="1">
      <c r="B177" s="298"/>
      <c r="C177" s="277" t="s">
        <v>129</v>
      </c>
      <c r="D177" s="277"/>
      <c r="E177" s="277"/>
      <c r="F177" s="297" t="s">
        <v>1162</v>
      </c>
      <c r="G177" s="277"/>
      <c r="H177" s="277" t="s">
        <v>1230</v>
      </c>
      <c r="I177" s="277" t="s">
        <v>1231</v>
      </c>
      <c r="J177" s="277"/>
      <c r="K177" s="319"/>
    </row>
    <row r="178" spans="2:11" s="1" customFormat="1" ht="15" customHeight="1">
      <c r="B178" s="298"/>
      <c r="C178" s="277" t="s">
        <v>61</v>
      </c>
      <c r="D178" s="277"/>
      <c r="E178" s="277"/>
      <c r="F178" s="297" t="s">
        <v>1162</v>
      </c>
      <c r="G178" s="277"/>
      <c r="H178" s="277" t="s">
        <v>1232</v>
      </c>
      <c r="I178" s="277" t="s">
        <v>1233</v>
      </c>
      <c r="J178" s="277">
        <v>1</v>
      </c>
      <c r="K178" s="319"/>
    </row>
    <row r="179" spans="2:11" s="1" customFormat="1" ht="15" customHeight="1">
      <c r="B179" s="298"/>
      <c r="C179" s="277" t="s">
        <v>57</v>
      </c>
      <c r="D179" s="277"/>
      <c r="E179" s="277"/>
      <c r="F179" s="297" t="s">
        <v>1162</v>
      </c>
      <c r="G179" s="277"/>
      <c r="H179" s="277" t="s">
        <v>1234</v>
      </c>
      <c r="I179" s="277" t="s">
        <v>1164</v>
      </c>
      <c r="J179" s="277">
        <v>20</v>
      </c>
      <c r="K179" s="319"/>
    </row>
    <row r="180" spans="2:11" s="1" customFormat="1" ht="15" customHeight="1">
      <c r="B180" s="298"/>
      <c r="C180" s="277" t="s">
        <v>58</v>
      </c>
      <c r="D180" s="277"/>
      <c r="E180" s="277"/>
      <c r="F180" s="297" t="s">
        <v>1162</v>
      </c>
      <c r="G180" s="277"/>
      <c r="H180" s="277" t="s">
        <v>1235</v>
      </c>
      <c r="I180" s="277" t="s">
        <v>1164</v>
      </c>
      <c r="J180" s="277">
        <v>255</v>
      </c>
      <c r="K180" s="319"/>
    </row>
    <row r="181" spans="2:11" s="1" customFormat="1" ht="15" customHeight="1">
      <c r="B181" s="298"/>
      <c r="C181" s="277" t="s">
        <v>130</v>
      </c>
      <c r="D181" s="277"/>
      <c r="E181" s="277"/>
      <c r="F181" s="297" t="s">
        <v>1162</v>
      </c>
      <c r="G181" s="277"/>
      <c r="H181" s="277" t="s">
        <v>1126</v>
      </c>
      <c r="I181" s="277" t="s">
        <v>1164</v>
      </c>
      <c r="J181" s="277">
        <v>10</v>
      </c>
      <c r="K181" s="319"/>
    </row>
    <row r="182" spans="2:11" s="1" customFormat="1" ht="15" customHeight="1">
      <c r="B182" s="298"/>
      <c r="C182" s="277" t="s">
        <v>131</v>
      </c>
      <c r="D182" s="277"/>
      <c r="E182" s="277"/>
      <c r="F182" s="297" t="s">
        <v>1162</v>
      </c>
      <c r="G182" s="277"/>
      <c r="H182" s="277" t="s">
        <v>1236</v>
      </c>
      <c r="I182" s="277" t="s">
        <v>1197</v>
      </c>
      <c r="J182" s="277"/>
      <c r="K182" s="319"/>
    </row>
    <row r="183" spans="2:11" s="1" customFormat="1" ht="15" customHeight="1">
      <c r="B183" s="298"/>
      <c r="C183" s="277" t="s">
        <v>1237</v>
      </c>
      <c r="D183" s="277"/>
      <c r="E183" s="277"/>
      <c r="F183" s="297" t="s">
        <v>1162</v>
      </c>
      <c r="G183" s="277"/>
      <c r="H183" s="277" t="s">
        <v>1238</v>
      </c>
      <c r="I183" s="277" t="s">
        <v>1197</v>
      </c>
      <c r="J183" s="277"/>
      <c r="K183" s="319"/>
    </row>
    <row r="184" spans="2:11" s="1" customFormat="1" ht="15" customHeight="1">
      <c r="B184" s="298"/>
      <c r="C184" s="277" t="s">
        <v>1226</v>
      </c>
      <c r="D184" s="277"/>
      <c r="E184" s="277"/>
      <c r="F184" s="297" t="s">
        <v>1162</v>
      </c>
      <c r="G184" s="277"/>
      <c r="H184" s="277" t="s">
        <v>1239</v>
      </c>
      <c r="I184" s="277" t="s">
        <v>1197</v>
      </c>
      <c r="J184" s="277"/>
      <c r="K184" s="319"/>
    </row>
    <row r="185" spans="2:11" s="1" customFormat="1" ht="15" customHeight="1">
      <c r="B185" s="298"/>
      <c r="C185" s="277" t="s">
        <v>133</v>
      </c>
      <c r="D185" s="277"/>
      <c r="E185" s="277"/>
      <c r="F185" s="297" t="s">
        <v>1168</v>
      </c>
      <c r="G185" s="277"/>
      <c r="H185" s="277" t="s">
        <v>1240</v>
      </c>
      <c r="I185" s="277" t="s">
        <v>1164</v>
      </c>
      <c r="J185" s="277">
        <v>50</v>
      </c>
      <c r="K185" s="319"/>
    </row>
    <row r="186" spans="2:11" s="1" customFormat="1" ht="15" customHeight="1">
      <c r="B186" s="298"/>
      <c r="C186" s="277" t="s">
        <v>1241</v>
      </c>
      <c r="D186" s="277"/>
      <c r="E186" s="277"/>
      <c r="F186" s="297" t="s">
        <v>1168</v>
      </c>
      <c r="G186" s="277"/>
      <c r="H186" s="277" t="s">
        <v>1242</v>
      </c>
      <c r="I186" s="277" t="s">
        <v>1243</v>
      </c>
      <c r="J186" s="277"/>
      <c r="K186" s="319"/>
    </row>
    <row r="187" spans="2:11" s="1" customFormat="1" ht="15" customHeight="1">
      <c r="B187" s="298"/>
      <c r="C187" s="277" t="s">
        <v>1244</v>
      </c>
      <c r="D187" s="277"/>
      <c r="E187" s="277"/>
      <c r="F187" s="297" t="s">
        <v>1168</v>
      </c>
      <c r="G187" s="277"/>
      <c r="H187" s="277" t="s">
        <v>1245</v>
      </c>
      <c r="I187" s="277" t="s">
        <v>1243</v>
      </c>
      <c r="J187" s="277"/>
      <c r="K187" s="319"/>
    </row>
    <row r="188" spans="2:11" s="1" customFormat="1" ht="15" customHeight="1">
      <c r="B188" s="298"/>
      <c r="C188" s="277" t="s">
        <v>1246</v>
      </c>
      <c r="D188" s="277"/>
      <c r="E188" s="277"/>
      <c r="F188" s="297" t="s">
        <v>1168</v>
      </c>
      <c r="G188" s="277"/>
      <c r="H188" s="277" t="s">
        <v>1247</v>
      </c>
      <c r="I188" s="277" t="s">
        <v>1243</v>
      </c>
      <c r="J188" s="277"/>
      <c r="K188" s="319"/>
    </row>
    <row r="189" spans="2:11" s="1" customFormat="1" ht="15" customHeight="1">
      <c r="B189" s="298"/>
      <c r="C189" s="331" t="s">
        <v>1248</v>
      </c>
      <c r="D189" s="277"/>
      <c r="E189" s="277"/>
      <c r="F189" s="297" t="s">
        <v>1168</v>
      </c>
      <c r="G189" s="277"/>
      <c r="H189" s="277" t="s">
        <v>1249</v>
      </c>
      <c r="I189" s="277" t="s">
        <v>1250</v>
      </c>
      <c r="J189" s="332" t="s">
        <v>1251</v>
      </c>
      <c r="K189" s="319"/>
    </row>
    <row r="190" spans="2:11" s="1" customFormat="1" ht="15" customHeight="1">
      <c r="B190" s="298"/>
      <c r="C190" s="283" t="s">
        <v>46</v>
      </c>
      <c r="D190" s="277"/>
      <c r="E190" s="277"/>
      <c r="F190" s="297" t="s">
        <v>1162</v>
      </c>
      <c r="G190" s="277"/>
      <c r="H190" s="274" t="s">
        <v>1252</v>
      </c>
      <c r="I190" s="277" t="s">
        <v>1253</v>
      </c>
      <c r="J190" s="277"/>
      <c r="K190" s="319"/>
    </row>
    <row r="191" spans="2:11" s="1" customFormat="1" ht="15" customHeight="1">
      <c r="B191" s="298"/>
      <c r="C191" s="283" t="s">
        <v>1254</v>
      </c>
      <c r="D191" s="277"/>
      <c r="E191" s="277"/>
      <c r="F191" s="297" t="s">
        <v>1162</v>
      </c>
      <c r="G191" s="277"/>
      <c r="H191" s="277" t="s">
        <v>1255</v>
      </c>
      <c r="I191" s="277" t="s">
        <v>1197</v>
      </c>
      <c r="J191" s="277"/>
      <c r="K191" s="319"/>
    </row>
    <row r="192" spans="2:11" s="1" customFormat="1" ht="15" customHeight="1">
      <c r="B192" s="298"/>
      <c r="C192" s="283" t="s">
        <v>1256</v>
      </c>
      <c r="D192" s="277"/>
      <c r="E192" s="277"/>
      <c r="F192" s="297" t="s">
        <v>1162</v>
      </c>
      <c r="G192" s="277"/>
      <c r="H192" s="277" t="s">
        <v>1257</v>
      </c>
      <c r="I192" s="277" t="s">
        <v>1197</v>
      </c>
      <c r="J192" s="277"/>
      <c r="K192" s="319"/>
    </row>
    <row r="193" spans="2:11" s="1" customFormat="1" ht="15" customHeight="1">
      <c r="B193" s="298"/>
      <c r="C193" s="283" t="s">
        <v>1258</v>
      </c>
      <c r="D193" s="277"/>
      <c r="E193" s="277"/>
      <c r="F193" s="297" t="s">
        <v>1168</v>
      </c>
      <c r="G193" s="277"/>
      <c r="H193" s="277" t="s">
        <v>1259</v>
      </c>
      <c r="I193" s="277" t="s">
        <v>1197</v>
      </c>
      <c r="J193" s="277"/>
      <c r="K193" s="319"/>
    </row>
    <row r="194" spans="2:11" s="1" customFormat="1" ht="15" customHeight="1">
      <c r="B194" s="325"/>
      <c r="C194" s="333"/>
      <c r="D194" s="307"/>
      <c r="E194" s="307"/>
      <c r="F194" s="307"/>
      <c r="G194" s="307"/>
      <c r="H194" s="307"/>
      <c r="I194" s="307"/>
      <c r="J194" s="307"/>
      <c r="K194" s="326"/>
    </row>
    <row r="195" spans="2:11" s="1" customFormat="1" ht="18.75" customHeight="1">
      <c r="B195" s="274"/>
      <c r="C195" s="277"/>
      <c r="D195" s="277"/>
      <c r="E195" s="277"/>
      <c r="F195" s="297"/>
      <c r="G195" s="277"/>
      <c r="H195" s="277"/>
      <c r="I195" s="277"/>
      <c r="J195" s="277"/>
      <c r="K195" s="274"/>
    </row>
    <row r="196" spans="2:11" s="1" customFormat="1" ht="18.75" customHeight="1">
      <c r="B196" s="274"/>
      <c r="C196" s="277"/>
      <c r="D196" s="277"/>
      <c r="E196" s="277"/>
      <c r="F196" s="297"/>
      <c r="G196" s="277"/>
      <c r="H196" s="277"/>
      <c r="I196" s="277"/>
      <c r="J196" s="277"/>
      <c r="K196" s="274"/>
    </row>
    <row r="197" spans="2:11" s="1" customFormat="1" ht="18.75" customHeight="1">
      <c r="B197" s="284"/>
      <c r="C197" s="284"/>
      <c r="D197" s="284"/>
      <c r="E197" s="284"/>
      <c r="F197" s="284"/>
      <c r="G197" s="284"/>
      <c r="H197" s="284"/>
      <c r="I197" s="284"/>
      <c r="J197" s="284"/>
      <c r="K197" s="284"/>
    </row>
    <row r="198" spans="2:11" s="1" customFormat="1" ht="13.5">
      <c r="B198" s="266"/>
      <c r="C198" s="267"/>
      <c r="D198" s="267"/>
      <c r="E198" s="267"/>
      <c r="F198" s="267"/>
      <c r="G198" s="267"/>
      <c r="H198" s="267"/>
      <c r="I198" s="267"/>
      <c r="J198" s="267"/>
      <c r="K198" s="268"/>
    </row>
    <row r="199" spans="2:11" s="1" customFormat="1" ht="21">
      <c r="B199" s="269"/>
      <c r="C199" s="393" t="s">
        <v>1260</v>
      </c>
      <c r="D199" s="393"/>
      <c r="E199" s="393"/>
      <c r="F199" s="393"/>
      <c r="G199" s="393"/>
      <c r="H199" s="393"/>
      <c r="I199" s="393"/>
      <c r="J199" s="393"/>
      <c r="K199" s="270"/>
    </row>
    <row r="200" spans="2:11" s="1" customFormat="1" ht="25.5" customHeight="1">
      <c r="B200" s="269"/>
      <c r="C200" s="334" t="s">
        <v>1261</v>
      </c>
      <c r="D200" s="334"/>
      <c r="E200" s="334"/>
      <c r="F200" s="334" t="s">
        <v>1262</v>
      </c>
      <c r="G200" s="335"/>
      <c r="H200" s="398" t="s">
        <v>1263</v>
      </c>
      <c r="I200" s="398"/>
      <c r="J200" s="398"/>
      <c r="K200" s="270"/>
    </row>
    <row r="201" spans="2:11" s="1" customFormat="1" ht="5.25" customHeight="1">
      <c r="B201" s="298"/>
      <c r="C201" s="295"/>
      <c r="D201" s="295"/>
      <c r="E201" s="295"/>
      <c r="F201" s="295"/>
      <c r="G201" s="277"/>
      <c r="H201" s="295"/>
      <c r="I201" s="295"/>
      <c r="J201" s="295"/>
      <c r="K201" s="319"/>
    </row>
    <row r="202" spans="2:11" s="1" customFormat="1" ht="15" customHeight="1">
      <c r="B202" s="298"/>
      <c r="C202" s="277" t="s">
        <v>1253</v>
      </c>
      <c r="D202" s="277"/>
      <c r="E202" s="277"/>
      <c r="F202" s="297" t="s">
        <v>47</v>
      </c>
      <c r="G202" s="277"/>
      <c r="H202" s="399" t="s">
        <v>1264</v>
      </c>
      <c r="I202" s="399"/>
      <c r="J202" s="399"/>
      <c r="K202" s="319"/>
    </row>
    <row r="203" spans="2:11" s="1" customFormat="1" ht="15" customHeight="1">
      <c r="B203" s="298"/>
      <c r="C203" s="304"/>
      <c r="D203" s="277"/>
      <c r="E203" s="277"/>
      <c r="F203" s="297" t="s">
        <v>48</v>
      </c>
      <c r="G203" s="277"/>
      <c r="H203" s="399" t="s">
        <v>1265</v>
      </c>
      <c r="I203" s="399"/>
      <c r="J203" s="399"/>
      <c r="K203" s="319"/>
    </row>
    <row r="204" spans="2:11" s="1" customFormat="1" ht="15" customHeight="1">
      <c r="B204" s="298"/>
      <c r="C204" s="304"/>
      <c r="D204" s="277"/>
      <c r="E204" s="277"/>
      <c r="F204" s="297" t="s">
        <v>51</v>
      </c>
      <c r="G204" s="277"/>
      <c r="H204" s="399" t="s">
        <v>1266</v>
      </c>
      <c r="I204" s="399"/>
      <c r="J204" s="399"/>
      <c r="K204" s="319"/>
    </row>
    <row r="205" spans="2:11" s="1" customFormat="1" ht="15" customHeight="1">
      <c r="B205" s="298"/>
      <c r="C205" s="277"/>
      <c r="D205" s="277"/>
      <c r="E205" s="277"/>
      <c r="F205" s="297" t="s">
        <v>49</v>
      </c>
      <c r="G205" s="277"/>
      <c r="H205" s="399" t="s">
        <v>1267</v>
      </c>
      <c r="I205" s="399"/>
      <c r="J205" s="399"/>
      <c r="K205" s="319"/>
    </row>
    <row r="206" spans="2:11" s="1" customFormat="1" ht="15" customHeight="1">
      <c r="B206" s="298"/>
      <c r="C206" s="277"/>
      <c r="D206" s="277"/>
      <c r="E206" s="277"/>
      <c r="F206" s="297" t="s">
        <v>50</v>
      </c>
      <c r="G206" s="277"/>
      <c r="H206" s="399" t="s">
        <v>1268</v>
      </c>
      <c r="I206" s="399"/>
      <c r="J206" s="399"/>
      <c r="K206" s="319"/>
    </row>
    <row r="207" spans="2:11" s="1" customFormat="1" ht="15" customHeight="1">
      <c r="B207" s="298"/>
      <c r="C207" s="277"/>
      <c r="D207" s="277"/>
      <c r="E207" s="277"/>
      <c r="F207" s="297"/>
      <c r="G207" s="277"/>
      <c r="H207" s="277"/>
      <c r="I207" s="277"/>
      <c r="J207" s="277"/>
      <c r="K207" s="319"/>
    </row>
    <row r="208" spans="2:11" s="1" customFormat="1" ht="15" customHeight="1">
      <c r="B208" s="298"/>
      <c r="C208" s="277" t="s">
        <v>1209</v>
      </c>
      <c r="D208" s="277"/>
      <c r="E208" s="277"/>
      <c r="F208" s="297" t="s">
        <v>83</v>
      </c>
      <c r="G208" s="277"/>
      <c r="H208" s="399" t="s">
        <v>1269</v>
      </c>
      <c r="I208" s="399"/>
      <c r="J208" s="399"/>
      <c r="K208" s="319"/>
    </row>
    <row r="209" spans="2:11" s="1" customFormat="1" ht="15" customHeight="1">
      <c r="B209" s="298"/>
      <c r="C209" s="304"/>
      <c r="D209" s="277"/>
      <c r="E209" s="277"/>
      <c r="F209" s="297" t="s">
        <v>1104</v>
      </c>
      <c r="G209" s="277"/>
      <c r="H209" s="399" t="s">
        <v>1105</v>
      </c>
      <c r="I209" s="399"/>
      <c r="J209" s="399"/>
      <c r="K209" s="319"/>
    </row>
    <row r="210" spans="2:11" s="1" customFormat="1" ht="15" customHeight="1">
      <c r="B210" s="298"/>
      <c r="C210" s="277"/>
      <c r="D210" s="277"/>
      <c r="E210" s="277"/>
      <c r="F210" s="297" t="s">
        <v>1102</v>
      </c>
      <c r="G210" s="277"/>
      <c r="H210" s="399" t="s">
        <v>1270</v>
      </c>
      <c r="I210" s="399"/>
      <c r="J210" s="399"/>
      <c r="K210" s="319"/>
    </row>
    <row r="211" spans="2:11" s="1" customFormat="1" ht="15" customHeight="1">
      <c r="B211" s="336"/>
      <c r="C211" s="304"/>
      <c r="D211" s="304"/>
      <c r="E211" s="304"/>
      <c r="F211" s="297" t="s">
        <v>1106</v>
      </c>
      <c r="G211" s="283"/>
      <c r="H211" s="400" t="s">
        <v>1107</v>
      </c>
      <c r="I211" s="400"/>
      <c r="J211" s="400"/>
      <c r="K211" s="337"/>
    </row>
    <row r="212" spans="2:11" s="1" customFormat="1" ht="15" customHeight="1">
      <c r="B212" s="336"/>
      <c r="C212" s="304"/>
      <c r="D212" s="304"/>
      <c r="E212" s="304"/>
      <c r="F212" s="297" t="s">
        <v>1108</v>
      </c>
      <c r="G212" s="283"/>
      <c r="H212" s="400" t="s">
        <v>1271</v>
      </c>
      <c r="I212" s="400"/>
      <c r="J212" s="400"/>
      <c r="K212" s="337"/>
    </row>
    <row r="213" spans="2:11" s="1" customFormat="1" ht="15" customHeight="1">
      <c r="B213" s="336"/>
      <c r="C213" s="304"/>
      <c r="D213" s="304"/>
      <c r="E213" s="304"/>
      <c r="F213" s="338"/>
      <c r="G213" s="283"/>
      <c r="H213" s="339"/>
      <c r="I213" s="339"/>
      <c r="J213" s="339"/>
      <c r="K213" s="337"/>
    </row>
    <row r="214" spans="2:11" s="1" customFormat="1" ht="15" customHeight="1">
      <c r="B214" s="336"/>
      <c r="C214" s="277" t="s">
        <v>1233</v>
      </c>
      <c r="D214" s="304"/>
      <c r="E214" s="304"/>
      <c r="F214" s="297">
        <v>1</v>
      </c>
      <c r="G214" s="283"/>
      <c r="H214" s="400" t="s">
        <v>1272</v>
      </c>
      <c r="I214" s="400"/>
      <c r="J214" s="400"/>
      <c r="K214" s="337"/>
    </row>
    <row r="215" spans="2:11" s="1" customFormat="1" ht="15" customHeight="1">
      <c r="B215" s="336"/>
      <c r="C215" s="304"/>
      <c r="D215" s="304"/>
      <c r="E215" s="304"/>
      <c r="F215" s="297">
        <v>2</v>
      </c>
      <c r="G215" s="283"/>
      <c r="H215" s="400" t="s">
        <v>1273</v>
      </c>
      <c r="I215" s="400"/>
      <c r="J215" s="400"/>
      <c r="K215" s="337"/>
    </row>
    <row r="216" spans="2:11" s="1" customFormat="1" ht="15" customHeight="1">
      <c r="B216" s="336"/>
      <c r="C216" s="304"/>
      <c r="D216" s="304"/>
      <c r="E216" s="304"/>
      <c r="F216" s="297">
        <v>3</v>
      </c>
      <c r="G216" s="283"/>
      <c r="H216" s="400" t="s">
        <v>1274</v>
      </c>
      <c r="I216" s="400"/>
      <c r="J216" s="400"/>
      <c r="K216" s="337"/>
    </row>
    <row r="217" spans="2:11" s="1" customFormat="1" ht="15" customHeight="1">
      <c r="B217" s="336"/>
      <c r="C217" s="304"/>
      <c r="D217" s="304"/>
      <c r="E217" s="304"/>
      <c r="F217" s="297">
        <v>4</v>
      </c>
      <c r="G217" s="283"/>
      <c r="H217" s="400" t="s">
        <v>1275</v>
      </c>
      <c r="I217" s="400"/>
      <c r="J217" s="400"/>
      <c r="K217" s="337"/>
    </row>
    <row r="218" spans="2:11" s="1" customFormat="1" ht="12.75" customHeight="1">
      <c r="B218" s="340"/>
      <c r="C218" s="341"/>
      <c r="D218" s="341"/>
      <c r="E218" s="341"/>
      <c r="F218" s="341"/>
      <c r="G218" s="341"/>
      <c r="H218" s="341"/>
      <c r="I218" s="341"/>
      <c r="J218" s="341"/>
      <c r="K218" s="342"/>
    </row>
  </sheetData>
  <sheetProtection formatCells="0" formatColumns="0" formatRows="0" insertColumns="0" insertRows="0" insertHyperlinks="0" deleteColumns="0" deleteRows="0" sort="0" autoFilter="0" pivotTables="0"/>
  <mergeCells count="77">
    <mergeCell ref="H217:J217"/>
    <mergeCell ref="H210:J210"/>
    <mergeCell ref="H205:J205"/>
    <mergeCell ref="H203:J203"/>
    <mergeCell ref="H214:J214"/>
    <mergeCell ref="H216:J216"/>
    <mergeCell ref="H215:J215"/>
    <mergeCell ref="H212:J212"/>
    <mergeCell ref="H211:J211"/>
    <mergeCell ref="H209:J209"/>
    <mergeCell ref="H200:J200"/>
    <mergeCell ref="C199:J199"/>
    <mergeCell ref="H208:J208"/>
    <mergeCell ref="H206:J206"/>
    <mergeCell ref="H204:J204"/>
    <mergeCell ref="H202:J202"/>
    <mergeCell ref="C165:J165"/>
    <mergeCell ref="C122:J122"/>
    <mergeCell ref="C147:J147"/>
    <mergeCell ref="C102:J102"/>
    <mergeCell ref="C75:J75"/>
    <mergeCell ref="D70:J70"/>
    <mergeCell ref="D68:J68"/>
    <mergeCell ref="D67:J67"/>
    <mergeCell ref="D69:J69"/>
    <mergeCell ref="D66:J66"/>
    <mergeCell ref="D61:J61"/>
    <mergeCell ref="D62:J62"/>
    <mergeCell ref="D65:J65"/>
    <mergeCell ref="D63:J63"/>
    <mergeCell ref="D60:J60"/>
    <mergeCell ref="D59:J59"/>
    <mergeCell ref="D58:J58"/>
    <mergeCell ref="D47:J47"/>
    <mergeCell ref="C52:J52"/>
    <mergeCell ref="C54:J54"/>
    <mergeCell ref="C55:J55"/>
    <mergeCell ref="C57:J57"/>
    <mergeCell ref="D51:J51"/>
    <mergeCell ref="E50:J50"/>
    <mergeCell ref="E49:J49"/>
    <mergeCell ref="E48:J48"/>
    <mergeCell ref="G45:J45"/>
    <mergeCell ref="G44:J44"/>
    <mergeCell ref="D35:J35"/>
    <mergeCell ref="G40:J40"/>
    <mergeCell ref="G41:J41"/>
    <mergeCell ref="G42:J42"/>
    <mergeCell ref="G43:J43"/>
    <mergeCell ref="G36:J36"/>
    <mergeCell ref="G37:J37"/>
    <mergeCell ref="G38:J38"/>
    <mergeCell ref="G39:J39"/>
    <mergeCell ref="D33:J33"/>
    <mergeCell ref="D34:J34"/>
    <mergeCell ref="D31:J31"/>
    <mergeCell ref="D30:J30"/>
    <mergeCell ref="D28:J28"/>
    <mergeCell ref="C25:J25"/>
    <mergeCell ref="D27:J27"/>
    <mergeCell ref="C26:J26"/>
    <mergeCell ref="F20:J20"/>
    <mergeCell ref="F23:J23"/>
    <mergeCell ref="F21:J21"/>
    <mergeCell ref="F22:J22"/>
    <mergeCell ref="D16:J16"/>
    <mergeCell ref="D17:J17"/>
    <mergeCell ref="F18:J18"/>
    <mergeCell ref="F19:J19"/>
    <mergeCell ref="D15:J15"/>
    <mergeCell ref="C3:J3"/>
    <mergeCell ref="C9:J9"/>
    <mergeCell ref="D11:J11"/>
    <mergeCell ref="D10:J10"/>
    <mergeCell ref="C4:J4"/>
    <mergeCell ref="C6:J6"/>
    <mergeCell ref="C7:J7"/>
  </mergeCells>
  <pageMargins left="0.59027779999999996" right="0.59027779999999996" top="0.59027779999999996" bottom="0.59027779999999996" header="0" footer="0"/>
  <pageSetup paperSize="9" scale="7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7</vt:i4>
      </vt:variant>
    </vt:vector>
  </HeadingPairs>
  <TitlesOfParts>
    <vt:vector size="11" baseType="lpstr">
      <vt:lpstr>Rekapitulace stavby</vt:lpstr>
      <vt:lpstr>SO 301 - Kanalizace</vt:lpstr>
      <vt:lpstr>SO 352 - Vodovod</vt:lpstr>
      <vt:lpstr>Pokyny pro vyplnění</vt:lpstr>
      <vt:lpstr>'Rekapitulace stavby'!Názvy_tisku</vt:lpstr>
      <vt:lpstr>'SO 301 - Kanalizace'!Názvy_tisku</vt:lpstr>
      <vt:lpstr>'SO 352 - Vodovod'!Názvy_tisku</vt:lpstr>
      <vt:lpstr>'Pokyny pro vyplnění'!Oblast_tisku</vt:lpstr>
      <vt:lpstr>'Rekapitulace stavby'!Oblast_tisku</vt:lpstr>
      <vt:lpstr>'SO 301 - Kanalizace'!Oblast_tisku</vt:lpstr>
      <vt:lpstr>'SO 352 - Vodovod'!Oblast_tisku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Zdeněk Kysilko</cp:lastModifiedBy>
  <dcterms:created xsi:type="dcterms:W3CDTF">2019-10-15T16:05:07Z</dcterms:created>
  <dcterms:modified xsi:type="dcterms:W3CDTF">2019-10-23T12:43:56Z</dcterms:modified>
</cp:coreProperties>
</file>