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2-2019 - Obj. č.1 Zdrž" sheetId="2" r:id="rId2"/>
    <sheet name="2-2019-3 - Objekt č.3, Hráz" sheetId="3" r:id="rId3"/>
    <sheet name="2-2019- 4 - VRN - Obnova ..." sheetId="4" r:id="rId4"/>
    <sheet name="2-2019b - Objekt č.2, sdr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'2-2019 - Obj. č.1 Zdrž'!$C$119:$K$150</definedName>
    <definedName name="_xlnm.Print_Area" localSheetId="1">'2-2019 - Obj. č.1 Zdrž'!$C$4:$J$76,'2-2019 - Obj. č.1 Zdrž'!$C$82:$J$101,'2-2019 - Obj. č.1 Zdrž'!$C$107:$K$150</definedName>
    <definedName name="_xlnm.Print_Titles" localSheetId="1">'2-2019 - Obj. č.1 Zdrž'!$119:$119</definedName>
    <definedName name="_xlnm._FilterDatabase" localSheetId="2" hidden="1">'2-2019-3 - Objekt č.3, Hráz'!$C$120:$K$155</definedName>
    <definedName name="_xlnm.Print_Area" localSheetId="2">'2-2019-3 - Objekt č.3, Hráz'!$C$4:$J$76,'2-2019-3 - Objekt č.3, Hráz'!$C$82:$J$102,'2-2019-3 - Objekt č.3, Hráz'!$C$108:$K$155</definedName>
    <definedName name="_xlnm.Print_Titles" localSheetId="2">'2-2019-3 - Objekt č.3, Hráz'!$120:$120</definedName>
    <definedName name="_xlnm._FilterDatabase" localSheetId="3" hidden="1">'2-2019- 4 - VRN - Obnova ...'!$C$116:$K$121</definedName>
    <definedName name="_xlnm.Print_Area" localSheetId="3">'2-2019- 4 - VRN - Obnova ...'!$C$4:$J$76,'2-2019- 4 - VRN - Obnova ...'!$C$82:$J$98,'2-2019- 4 - VRN - Obnova ...'!$C$104:$K$121</definedName>
    <definedName name="_xlnm.Print_Titles" localSheetId="3">'2-2019- 4 - VRN - Obnova ...'!$116:$116</definedName>
    <definedName name="_xlnm._FilterDatabase" localSheetId="4" hidden="1">'2-2019b - Objekt č.2, sdr...'!$C$123:$K$166</definedName>
    <definedName name="_xlnm.Print_Area" localSheetId="4">'2-2019b - Objekt č.2, sdr...'!$C$4:$J$76,'2-2019b - Objekt č.2, sdr...'!$C$82:$J$105,'2-2019b - Objekt č.2, sdr...'!$C$111:$K$166</definedName>
    <definedName name="_xlnm.Print_Titles" localSheetId="4">'2-2019b - Objekt č.2, sdr...'!$123:$123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T161"/>
  <c r="R162"/>
  <c r="R161"/>
  <c r="P162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4" r="J37"/>
  <c r="J36"/>
  <c i="1" r="AY97"/>
  <c i="4" r="J35"/>
  <c i="1" r="AX97"/>
  <c i="4"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89"/>
  <c r="E7"/>
  <c r="E107"/>
  <c i="3" r="J37"/>
  <c r="J36"/>
  <c i="1" r="AY96"/>
  <c i="3" r="J35"/>
  <c i="1" r="AX96"/>
  <c i="3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2" r="J37"/>
  <c r="J36"/>
  <c i="1" r="AY95"/>
  <c i="2" r="J35"/>
  <c i="1" r="AX95"/>
  <c i="2" r="BI150"/>
  <c r="BH150"/>
  <c r="BG150"/>
  <c r="BF150"/>
  <c r="T150"/>
  <c r="T149"/>
  <c r="R150"/>
  <c r="R149"/>
  <c r="P150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1" r="L90"/>
  <c r="AM90"/>
  <c r="AM89"/>
  <c r="L89"/>
  <c r="AM87"/>
  <c r="L87"/>
  <c r="L85"/>
  <c r="L84"/>
  <c i="5" r="J166"/>
  <c r="BK165"/>
  <c r="BK164"/>
  <c r="J164"/>
  <c r="BK162"/>
  <c r="J162"/>
  <c r="BK160"/>
  <c r="BK159"/>
  <c r="J150"/>
  <c r="J148"/>
  <c r="BK147"/>
  <c r="J146"/>
  <c r="J144"/>
  <c r="J142"/>
  <c r="J141"/>
  <c r="J140"/>
  <c r="BK139"/>
  <c r="BK137"/>
  <c r="J136"/>
  <c r="BK135"/>
  <c r="J134"/>
  <c r="BK133"/>
  <c r="BK132"/>
  <c r="BK131"/>
  <c r="J130"/>
  <c r="J129"/>
  <c r="J128"/>
  <c r="J127"/>
  <c i="4" r="BK121"/>
  <c r="J120"/>
  <c r="BK119"/>
  <c i="3" r="J155"/>
  <c r="BK153"/>
  <c r="BK152"/>
  <c r="J150"/>
  <c r="BK149"/>
  <c r="BK147"/>
  <c r="BK146"/>
  <c r="J145"/>
  <c r="BK144"/>
  <c r="BK143"/>
  <c r="J142"/>
  <c r="BK141"/>
  <c r="BK140"/>
  <c r="BK139"/>
  <c r="BK138"/>
  <c r="J137"/>
  <c r="BK136"/>
  <c r="BK135"/>
  <c r="BK134"/>
  <c r="BK133"/>
  <c r="J132"/>
  <c r="BK131"/>
  <c r="BK130"/>
  <c r="BK129"/>
  <c r="BK128"/>
  <c r="J127"/>
  <c r="BK126"/>
  <c r="BK125"/>
  <c r="J124"/>
  <c i="2" r="J150"/>
  <c r="J148"/>
  <c r="J147"/>
  <c r="BK145"/>
  <c r="BK144"/>
  <c r="BK143"/>
  <c r="J142"/>
  <c r="BK141"/>
  <c r="J140"/>
  <c r="J139"/>
  <c r="J138"/>
  <c r="J137"/>
  <c r="BK136"/>
  <c r="J135"/>
  <c r="BK134"/>
  <c r="J133"/>
  <c r="BK132"/>
  <c r="J131"/>
  <c r="BK130"/>
  <c r="BK129"/>
  <c r="J128"/>
  <c r="J127"/>
  <c r="BK126"/>
  <c r="BK125"/>
  <c r="BK124"/>
  <c r="BK123"/>
  <c i="5" r="BK166"/>
  <c r="J165"/>
  <c r="J160"/>
  <c r="J159"/>
  <c r="BK158"/>
  <c r="J158"/>
  <c r="BK157"/>
  <c r="J157"/>
  <c r="BK156"/>
  <c r="J156"/>
  <c r="BK155"/>
  <c r="J155"/>
  <c r="BK153"/>
  <c r="J153"/>
  <c r="BK152"/>
  <c r="J152"/>
  <c r="BK151"/>
  <c r="J151"/>
  <c r="BK150"/>
  <c r="BK148"/>
  <c r="J147"/>
  <c r="BK146"/>
  <c r="BK144"/>
  <c r="BK143"/>
  <c r="J143"/>
  <c r="BK142"/>
  <c r="BK141"/>
  <c r="BK140"/>
  <c r="J139"/>
  <c r="J137"/>
  <c r="BK136"/>
  <c r="J135"/>
  <c r="BK134"/>
  <c r="J133"/>
  <c r="J132"/>
  <c r="J131"/>
  <c r="BK130"/>
  <c r="BK129"/>
  <c r="BK128"/>
  <c r="BK127"/>
  <c i="4" r="J121"/>
  <c r="BK120"/>
  <c r="J119"/>
  <c i="3" r="BK155"/>
  <c r="J153"/>
  <c r="J152"/>
  <c r="BK150"/>
  <c r="J149"/>
  <c r="J147"/>
  <c r="J146"/>
  <c r="BK145"/>
  <c r="J144"/>
  <c r="J143"/>
  <c r="BK142"/>
  <c r="J141"/>
  <c r="J140"/>
  <c r="J139"/>
  <c r="J138"/>
  <c r="BK137"/>
  <c r="J136"/>
  <c r="J135"/>
  <c r="J134"/>
  <c r="J133"/>
  <c r="BK132"/>
  <c r="J131"/>
  <c r="J130"/>
  <c r="J129"/>
  <c r="J128"/>
  <c r="BK127"/>
  <c r="J126"/>
  <c r="J125"/>
  <c r="BK124"/>
  <c i="2" r="BK150"/>
  <c r="BK148"/>
  <c r="BK147"/>
  <c r="J145"/>
  <c r="J144"/>
  <c r="J143"/>
  <c r="BK142"/>
  <c r="J141"/>
  <c r="BK140"/>
  <c r="BK139"/>
  <c r="BK138"/>
  <c r="BK137"/>
  <c r="J136"/>
  <c r="BK135"/>
  <c r="J134"/>
  <c r="BK133"/>
  <c r="J132"/>
  <c r="BK131"/>
  <c r="J130"/>
  <c r="J129"/>
  <c r="BK128"/>
  <c r="BK127"/>
  <c r="J126"/>
  <c r="J125"/>
  <c r="J124"/>
  <c r="J123"/>
  <c i="1" r="AS94"/>
  <c i="2" l="1" r="P122"/>
  <c r="T122"/>
  <c r="P146"/>
  <c r="T146"/>
  <c i="3" r="BK123"/>
  <c r="J123"/>
  <c r="J98"/>
  <c r="R123"/>
  <c r="BK148"/>
  <c r="J148"/>
  <c r="J99"/>
  <c r="P148"/>
  <c r="T148"/>
  <c r="P151"/>
  <c r="T151"/>
  <c i="4" r="BK118"/>
  <c r="J118"/>
  <c r="J97"/>
  <c r="T118"/>
  <c r="T117"/>
  <c i="5" r="R126"/>
  <c r="R138"/>
  <c r="T138"/>
  <c r="BK145"/>
  <c r="J145"/>
  <c r="J100"/>
  <c r="P145"/>
  <c r="R145"/>
  <c r="BK149"/>
  <c r="J149"/>
  <c r="J101"/>
  <c r="R149"/>
  <c r="BK154"/>
  <c r="J154"/>
  <c r="J102"/>
  <c r="R154"/>
  <c r="BK163"/>
  <c r="J163"/>
  <c r="J104"/>
  <c r="T126"/>
  <c r="BK138"/>
  <c r="J138"/>
  <c r="J99"/>
  <c r="P138"/>
  <c r="T145"/>
  <c r="P149"/>
  <c r="T149"/>
  <c r="P154"/>
  <c r="T154"/>
  <c r="P163"/>
  <c r="P126"/>
  <c r="P125"/>
  <c r="P124"/>
  <c i="1" r="AU98"/>
  <c i="5" r="R163"/>
  <c i="2" r="BK122"/>
  <c r="J122"/>
  <c r="J98"/>
  <c r="R122"/>
  <c r="BK146"/>
  <c r="J146"/>
  <c r="J99"/>
  <c r="R146"/>
  <c i="3" r="P123"/>
  <c r="P122"/>
  <c r="P121"/>
  <c i="1" r="AU96"/>
  <c i="3" r="T123"/>
  <c r="T122"/>
  <c r="T121"/>
  <c r="R148"/>
  <c r="BK151"/>
  <c r="J151"/>
  <c r="J100"/>
  <c r="R151"/>
  <c i="4" r="P118"/>
  <c r="P117"/>
  <c i="1" r="AU97"/>
  <c i="4" r="R118"/>
  <c r="R117"/>
  <c i="5" r="BK126"/>
  <c r="J126"/>
  <c r="J98"/>
  <c r="T163"/>
  <c i="2" r="J89"/>
  <c r="F92"/>
  <c r="BE126"/>
  <c r="BE129"/>
  <c r="BE130"/>
  <c r="BE132"/>
  <c r="BE134"/>
  <c r="BE137"/>
  <c r="BE138"/>
  <c r="BE139"/>
  <c r="BE141"/>
  <c r="BE143"/>
  <c r="BE144"/>
  <c r="BE147"/>
  <c i="3" r="J89"/>
  <c r="F92"/>
  <c r="E111"/>
  <c r="BE127"/>
  <c r="BE131"/>
  <c r="BE134"/>
  <c r="BE136"/>
  <c r="BE141"/>
  <c r="BE142"/>
  <c r="BE144"/>
  <c r="BE147"/>
  <c r="BE149"/>
  <c r="BE150"/>
  <c r="BE153"/>
  <c r="BE155"/>
  <c r="BK154"/>
  <c r="J154"/>
  <c r="J101"/>
  <c i="4" r="J111"/>
  <c r="BE121"/>
  <c i="5" r="E85"/>
  <c r="J89"/>
  <c r="F92"/>
  <c r="BE127"/>
  <c r="BE129"/>
  <c r="BE132"/>
  <c r="BE133"/>
  <c r="BE134"/>
  <c r="BE135"/>
  <c r="BE136"/>
  <c r="BE140"/>
  <c r="BE141"/>
  <c r="BE142"/>
  <c r="BE143"/>
  <c r="BE146"/>
  <c r="BE147"/>
  <c r="BE148"/>
  <c r="BE150"/>
  <c r="BE151"/>
  <c r="BE152"/>
  <c r="BE153"/>
  <c r="BE155"/>
  <c r="BE156"/>
  <c r="BE157"/>
  <c r="BE158"/>
  <c r="BE159"/>
  <c r="BE165"/>
  <c r="BK161"/>
  <c r="J161"/>
  <c r="J103"/>
  <c i="2" r="E85"/>
  <c r="BE123"/>
  <c r="BE124"/>
  <c r="BE125"/>
  <c r="BE127"/>
  <c r="BE128"/>
  <c r="BE131"/>
  <c r="BE133"/>
  <c r="BE135"/>
  <c r="BE136"/>
  <c r="BE140"/>
  <c r="BE142"/>
  <c r="BE145"/>
  <c r="BE148"/>
  <c r="BE150"/>
  <c r="BK149"/>
  <c r="J149"/>
  <c r="J100"/>
  <c i="3" r="BE124"/>
  <c r="BE125"/>
  <c r="BE126"/>
  <c r="BE128"/>
  <c r="BE129"/>
  <c r="BE130"/>
  <c r="BE132"/>
  <c r="BE133"/>
  <c r="BE135"/>
  <c r="BE137"/>
  <c r="BE138"/>
  <c r="BE139"/>
  <c r="BE140"/>
  <c r="BE143"/>
  <c r="BE145"/>
  <c r="BE146"/>
  <c r="BE152"/>
  <c i="4" r="E85"/>
  <c r="F92"/>
  <c r="BE119"/>
  <c r="BE120"/>
  <c i="5" r="BE128"/>
  <c r="BE130"/>
  <c r="BE131"/>
  <c r="BE137"/>
  <c r="BE139"/>
  <c r="BE144"/>
  <c r="BE160"/>
  <c r="BE162"/>
  <c r="BE164"/>
  <c r="BE166"/>
  <c i="2" r="F34"/>
  <c i="1" r="BA95"/>
  <c i="3" r="F37"/>
  <c i="1" r="BD96"/>
  <c i="5" r="F34"/>
  <c i="1" r="BA98"/>
  <c i="2" r="J34"/>
  <c i="1" r="AW95"/>
  <c i="2" r="F37"/>
  <c i="1" r="BD95"/>
  <c i="3" r="F34"/>
  <c i="1" r="BA96"/>
  <c i="3" r="F35"/>
  <c i="1" r="BB96"/>
  <c i="3" r="F36"/>
  <c i="1" r="BC96"/>
  <c i="4" r="F35"/>
  <c i="1" r="BB97"/>
  <c i="2" r="F35"/>
  <c i="1" r="BB95"/>
  <c i="4" r="F37"/>
  <c i="1" r="BD97"/>
  <c i="5" r="F37"/>
  <c i="1" r="BD98"/>
  <c i="2" r="F36"/>
  <c i="1" r="BC95"/>
  <c i="3" r="J34"/>
  <c i="1" r="AW96"/>
  <c i="4" r="F34"/>
  <c i="1" r="BA97"/>
  <c i="4" r="J34"/>
  <c i="1" r="AW97"/>
  <c i="4" r="F36"/>
  <c i="1" r="BC97"/>
  <c i="5" r="F35"/>
  <c i="1" r="BB98"/>
  <c i="5" r="F36"/>
  <c i="1" r="BC98"/>
  <c i="5" r="J34"/>
  <c i="1" r="AW98"/>
  <c i="5" l="1" r="R125"/>
  <c r="R124"/>
  <c i="2" r="P121"/>
  <c r="P120"/>
  <c i="1" r="AU95"/>
  <c i="2" r="R121"/>
  <c r="R120"/>
  <c i="5" r="T125"/>
  <c r="T124"/>
  <c i="3" r="R122"/>
  <c r="R121"/>
  <c i="2" r="T121"/>
  <c r="T120"/>
  <c i="3" r="BK122"/>
  <c r="J122"/>
  <c r="J97"/>
  <c i="4" r="BK117"/>
  <c r="J117"/>
  <c i="5" r="BK125"/>
  <c r="J125"/>
  <c r="J97"/>
  <c i="2" r="BK121"/>
  <c r="BK120"/>
  <c r="J120"/>
  <c r="J96"/>
  <c i="4" r="J30"/>
  <c i="1" r="AG97"/>
  <c r="BC94"/>
  <c r="W32"/>
  <c i="3" r="J33"/>
  <c i="1" r="AV96"/>
  <c r="AT96"/>
  <c i="4" r="J33"/>
  <c i="1" r="AV97"/>
  <c r="AT97"/>
  <c r="AU94"/>
  <c r="BA94"/>
  <c r="W30"/>
  <c i="2" r="F33"/>
  <c i="1" r="AZ95"/>
  <c i="4" r="F33"/>
  <c i="1" r="AZ97"/>
  <c i="5" r="F33"/>
  <c i="1" r="AZ98"/>
  <c i="5" r="J33"/>
  <c i="1" r="AV98"/>
  <c r="AT98"/>
  <c r="BB94"/>
  <c r="W31"/>
  <c r="BD94"/>
  <c r="W33"/>
  <c i="2" r="J33"/>
  <c i="1" r="AV95"/>
  <c r="AT95"/>
  <c i="3" r="F33"/>
  <c i="1" r="AZ96"/>
  <c i="4" l="1" r="J39"/>
  <c i="2" r="J121"/>
  <c r="J97"/>
  <c i="3" r="BK121"/>
  <c r="J121"/>
  <c r="J96"/>
  <c i="4" r="J96"/>
  <c i="5" r="BK124"/>
  <c r="J124"/>
  <c i="1" r="AN97"/>
  <c r="AZ94"/>
  <c r="W29"/>
  <c r="AW94"/>
  <c r="AK30"/>
  <c r="AY94"/>
  <c i="5" r="J30"/>
  <c i="1" r="AG98"/>
  <c r="AN98"/>
  <c r="AX94"/>
  <c i="2" r="J30"/>
  <c i="1" r="AG95"/>
  <c r="AN95"/>
  <c i="2" l="1" r="J39"/>
  <c i="5" r="J96"/>
  <c r="J39"/>
  <c i="3" r="J30"/>
  <c i="1" r="AG96"/>
  <c r="AN96"/>
  <c r="AV94"/>
  <c r="AK29"/>
  <c i="3" l="1" r="J39"/>
  <c i="1" r="AG94"/>
  <c r="AT94"/>
  <c l="1" r="AN94"/>
  <c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<sst xmlns="http://schemas.openxmlformats.org/spreadsheetml/2006/main">
  <si>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</si>
  <si>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</si>
  <si>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</si>
  <si>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</si>
  <si>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</si>
  <si>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{196bd68b-dda8-4f73-a252-abe8b18d512a}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</si>
  <si>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</si>
  <si>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</si>
  <si>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</si>
  <si>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</si>
  <si>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</si>
  <si>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</si>
  <si>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</si>
  <si>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</si>
  <si>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2/2019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</si>
  <si>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</si>
  <si>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</si>
  <si>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Obnova malé vodní nádrže v Poustkách</t>
  </si>
  <si>
    <t>KSO:</t>
  </si>
  <si>
    <t>CC-CZ:</t>
  </si>
  <si>
    <t>Místo:</t>
  </si>
  <si>
    <t>Rychnov nad Kněžnou</t>
  </si>
  <si>
    <t>Datum:</t>
  </si>
  <si>
    <t>8. 2. 2019</t>
  </si>
  <si>
    <t>Zadavatel:</t>
  </si>
  <si>
    <t>IČ:</t>
  </si>
  <si>
    <t>Město Rychnov nad Kněžnou</t>
  </si>
  <si>
    <t>DIČ:</t>
  </si>
  <si>
    <t>Uchazeč:</t>
  </si>
  <si>
    <t>Vyplň údaj</t>
  </si>
  <si>
    <t>Projektant:</t>
  </si>
  <si>
    <t>ing.Zdeněk Šlitr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</si>
  <si>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</si>
  <si>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</si>
  <si>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</si>
  <si>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</si>
  <si>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</si>
  <si>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</si>
  <si>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</si>
  <si>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</si>
  <si>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</si>
  <si>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</si>
  <si>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</si>
  <si>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</si>
  <si>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</si>
  <si>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</si>
  <si>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</si>
  <si>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</si>
  <si>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</si>
  <si>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</si>
  <si>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</si>
  <si>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</si>
  <si>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</si>
  <si>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</si>
  <si>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</si>
  <si>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</si>
  <si>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</si>
  <si>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</si>
  <si>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</si>
  <si>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</si>
  <si>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</si>
  <si>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</si>
  <si>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</si>
  <si>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</si>
  <si>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</si>
  <si>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</si>
  <si>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</si>
  <si>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</si>
  <si>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</si>
  <si>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</si>
  <si>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</si>
  <si>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</si>
  <si>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</si>
  <si>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</si>
  <si>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</si>
  <si>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</si>
  <si>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</si>
  <si>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</si>
  <si>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</si>
  <si>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</si>
  <si>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Obj. č.1 Zdrž</t>
  </si>
  <si>
    <t>STA</t>
  </si>
  <si>
    <t>1</t>
  </si>
  <si>
    <t>{6e5e6433-7c22-46eb-aa94-58e9e2486516}</t>
  </si>
  <si>
    <t>2</t>
  </si>
  <si>
    <t>2/2019/3</t>
  </si>
  <si>
    <t>Objekt č.3, Hráz</t>
  </si>
  <si>
    <t>{242d46a1-bb37-49bf-85c5-3ab6a9effed5}</t>
  </si>
  <si>
    <t>2/2019/ 4</t>
  </si>
  <si>
    <t>VRN - Obnova malé vodní nádrže v Poustkách</t>
  </si>
  <si>
    <t>{c5a65d7e-7060-4ede-807b-f0188ed80c05}</t>
  </si>
  <si>
    <t>2/2019b</t>
  </si>
  <si>
    <t>Objekt č.2, sdružený objekt</t>
  </si>
  <si>
    <t>{6de873aa-e854-409f-9332-7197adc17983}</t>
  </si>
  <si>
    <t>KRYCÍ LIST SOUPISU PRACÍ</t>
  </si>
  <si>
    <t>Objekt:</t>
  </si>
  <si>
    <t>2/2019 - Obj. č.1 Zdrž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</si>
  <si>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</si>
  <si>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</si>
  <si>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</si>
  <si>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</si>
  <si>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</si>
  <si>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</si>
  <si>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</si>
  <si>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</si>
  <si>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</si>
  <si>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</si>
  <si>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</si>
  <si>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</si>
  <si>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</si>
  <si>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</si>
  <si>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</si>
  <si>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</si>
  <si>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</si>
  <si>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</si>
  <si>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</si>
  <si>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</si>
  <si>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</si>
  <si>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</si>
  <si>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</si>
  <si>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</si>
  <si>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</si>
  <si>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</si>
  <si>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</si>
  <si>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111101102</t>
  </si>
  <si>
    <t xml:space="preserve">Odstranění travin a rákosu  travin, při celkové ploše přes 0,1 do 1 ha</t>
  </si>
  <si>
    <t>ha</t>
  </si>
  <si>
    <t>4</t>
  </si>
  <si>
    <t>316336692</t>
  </si>
  <si>
    <t>111201101</t>
  </si>
  <si>
    <t xml:space="preserve">Odstranění křovin a stromů s odstraněním kořenů  průměru kmene do 100 mm do sklonu terénu 1 : 5, při celkové ploše do 1 000 m2</t>
  </si>
  <si>
    <t>m2</t>
  </si>
  <si>
    <t>-493600892</t>
  </si>
  <si>
    <t>3</t>
  </si>
  <si>
    <t>111201401</t>
  </si>
  <si>
    <t xml:space="preserve">Spálení odstraněných křovin a stromů na hromadách  průměru kmene do 100 mm pro jakoukoliv plochu</t>
  </si>
  <si>
    <t>-892547180</t>
  </si>
  <si>
    <t>112101101</t>
  </si>
  <si>
    <t>Odstranění stromů s odřezáním kmene a s odvětvením listnatých, průměru kmene přes 100 do 300 mm</t>
  </si>
  <si>
    <t>kus</t>
  </si>
  <si>
    <t>1082195089</t>
  </si>
  <si>
    <t>5</t>
  </si>
  <si>
    <t>112101102</t>
  </si>
  <si>
    <t>Odstranění stromů s odřezáním kmene a s odvětvením listnatých, průměru kmene přes 300 do 500 mm</t>
  </si>
  <si>
    <t>-441989267</t>
  </si>
  <si>
    <t>6</t>
  </si>
  <si>
    <t>112101121</t>
  </si>
  <si>
    <t>Odstranění stromů s odřezáním kmene a s odvětvením jehličnatých bez odkornění, průměru kmene přes 100 do 300 mm</t>
  </si>
  <si>
    <t>-1228061267</t>
  </si>
  <si>
    <t>7</t>
  </si>
  <si>
    <t>112111111</t>
  </si>
  <si>
    <t xml:space="preserve">Spálení větví stromů  všech druhů stromů o průměru kmene přes 0,10 m na hromadách</t>
  </si>
  <si>
    <t>481083108</t>
  </si>
  <si>
    <t>8</t>
  </si>
  <si>
    <t>112201101</t>
  </si>
  <si>
    <t xml:space="preserve">Odstranění pařezů  s jejich vykopáním, vytrháním nebo odstřelením, s přesekáním kořenů průměru přes 100 do 300 mm</t>
  </si>
  <si>
    <t>-842503807</t>
  </si>
  <si>
    <t>9</t>
  </si>
  <si>
    <t>112201102</t>
  </si>
  <si>
    <t xml:space="preserve">Odstranění pařezů  s jejich vykopáním, vytrháním nebo odstřelením, s přesekáním kořenů průměru přes 300 do 500 mm</t>
  </si>
  <si>
    <t>545036526</t>
  </si>
  <si>
    <t>10</t>
  </si>
  <si>
    <t>121101102</t>
  </si>
  <si>
    <t xml:space="preserve">Sejmutí ornice nebo lesní půdy  s vodorovným přemístěním na hromady v místě upotřebení nebo na dočasné či trvalé skládky se složením, na vzdálenost přes 50 do 100 m</t>
  </si>
  <si>
    <t>m3</t>
  </si>
  <si>
    <t>-2051747600</t>
  </si>
  <si>
    <t>11</t>
  </si>
  <si>
    <t>122101402</t>
  </si>
  <si>
    <t xml:space="preserve">Vykopávky v zemnících na suchu  s přehozením výkopku na vzdálenost do 3 m nebo s naložením na dopravní prostředek v horninách tř. 1 a 2 přes 100 do 1 000 m3</t>
  </si>
  <si>
    <t>861200702</t>
  </si>
  <si>
    <t>12</t>
  </si>
  <si>
    <t>122301402</t>
  </si>
  <si>
    <t xml:space="preserve">Vykopávky v zemnících na suchu  s přehozením výkopku na vzdálenost do 3 m nebo s naložením na dopravní prostředek v hornině tř. 4 přes 100 do 1 000 m3</t>
  </si>
  <si>
    <t>-1240514549</t>
  </si>
  <si>
    <t>13</t>
  </si>
  <si>
    <t>132201101</t>
  </si>
  <si>
    <t xml:space="preserve">Hloubení zapažených i nezapažených rýh šířky do 600 mm  s urovnáním dna do předepsaného profilu a spádu v hornině tř. 3 do 100 m3</t>
  </si>
  <si>
    <t>1780750683</t>
  </si>
  <si>
    <t>14</t>
  </si>
  <si>
    <t>162201411</t>
  </si>
  <si>
    <t xml:space="preserve">Vodorovné přemístění větví, kmenů nebo pařezů  s naložením, složením a dopravou do 1000 m kmenů stromů listnatých, průměru přes 100 do 300 mm</t>
  </si>
  <si>
    <t>991796472</t>
  </si>
  <si>
    <t>162201412</t>
  </si>
  <si>
    <t xml:space="preserve">Vodorovné přemístění větví, kmenů nebo pařezů  s naložením, složením a dopravou do 1000 m kmenů stromů listnatých, průměru přes 300 do 500 mm</t>
  </si>
  <si>
    <t>-1363325718</t>
  </si>
  <si>
    <t>16</t>
  </si>
  <si>
    <t>162201415</t>
  </si>
  <si>
    <t xml:space="preserve">Vodorovné přemístění větví, kmenů nebo pařezů  s naložením, složením a dopravou do 1000 m kmenů stromů jehličnatých, průměru přes 100 do 300 mm</t>
  </si>
  <si>
    <t>-546279817</t>
  </si>
  <si>
    <t>17</t>
  </si>
  <si>
    <t>162201421</t>
  </si>
  <si>
    <t xml:space="preserve">Vodorovné přemístění větví, kmenů nebo pařezů  s naložením, složením a dopravou do 1000 m pařezů kmenů, průměru přes 100 do 300 mm</t>
  </si>
  <si>
    <t>-775792520</t>
  </si>
  <si>
    <t>18</t>
  </si>
  <si>
    <t>162201422</t>
  </si>
  <si>
    <t xml:space="preserve">Vodorovné přemístění větví, kmenů nebo pařezů  s naložením, složením a dopravou do 1000 m pařezů kmenů, průměru přes 300 do 500 mm</t>
  </si>
  <si>
    <t>1495798967</t>
  </si>
  <si>
    <t>19</t>
  </si>
  <si>
    <t>162301101</t>
  </si>
  <si>
    <t xml:space="preserve">Vodorovné přemístění výkopku nebo sypaniny po suchu  na obvyklém dopravním prostředku, bez naložení výkopku, avšak se složením bez rozhrnutí z horniny tř. 1 až 4 na vzdálenost přes 50 do 500 m</t>
  </si>
  <si>
    <t>-63622871</t>
  </si>
  <si>
    <t>20</t>
  </si>
  <si>
    <t>162301102</t>
  </si>
  <si>
    <t xml:space="preserve">Vodorovné přemístění výkopku nebo sypaniny po suchu  na obvyklém dopravním prostředku, bez naložení výkopku, avšak se složením bez rozhrnutí z horniny tř. 1 až 4 na vzdálenost přes 500 do 1 000 m</t>
  </si>
  <si>
    <t>1560941923</t>
  </si>
  <si>
    <t>167101102</t>
  </si>
  <si>
    <t xml:space="preserve">Nakládání, skládání a překládání neulehlého výkopku nebo sypaniny  nakládání, množství přes 100 m3, z hornin tř. 1 až 4</t>
  </si>
  <si>
    <t>1712347463</t>
  </si>
  <si>
    <t>22</t>
  </si>
  <si>
    <t>171201101</t>
  </si>
  <si>
    <t xml:space="preserve">Uložení sypaniny do násypů  s rozprostřením sypaniny ve vrstvách a s hrubým urovnáním nezhutněných z jakýchkoliv hornin</t>
  </si>
  <si>
    <t>-303556886</t>
  </si>
  <si>
    <t>23</t>
  </si>
  <si>
    <t>182101101</t>
  </si>
  <si>
    <t xml:space="preserve">Svahování trvalých svahů do projektovaných profilů  s potřebným přemístěním výkopku při svahování v zářezech v hornině tř. 1 až 4</t>
  </si>
  <si>
    <t>-1606727630</t>
  </si>
  <si>
    <t>Vodorovné konstrukce</t>
  </si>
  <si>
    <t>24</t>
  </si>
  <si>
    <t>463212121</t>
  </si>
  <si>
    <t xml:space="preserve">Rovnanina z lomového kamene upraveného, tříděného  jakékoliv tloušťky rovnaniny s vyplněním spár a dutin těženým kamenivem</t>
  </si>
  <si>
    <t>759054867</t>
  </si>
  <si>
    <t>25</t>
  </si>
  <si>
    <t>469951000</t>
  </si>
  <si>
    <t xml:space="preserve">Plůtek tyčový ve strži  z kůlů Ø od 120 do 140 mm, délky do 1 m, zaražených v osové vzdálenosti do 2 m a z tyčových výřezů pro stavební účely Ø od 100 do 120 mm upevněných těsně nad sebou, se záhozem na horní straně plůtku až na jeho výšku a ve sklonu 1:1 z kamene sbíraného, s dodáním ostatních hmot, plůtek výšky do 0,5 m</t>
  </si>
  <si>
    <t>m</t>
  </si>
  <si>
    <t>-1043506825</t>
  </si>
  <si>
    <t>998</t>
  </si>
  <si>
    <t>Přesun hmot</t>
  </si>
  <si>
    <t>26</t>
  </si>
  <si>
    <t>998331011</t>
  </si>
  <si>
    <t xml:space="preserve">Přesun hmot pro nádrže  dopravní vzdálenost do 500 m</t>
  </si>
  <si>
    <t>t</t>
  </si>
  <si>
    <t>-1818379320</t>
  </si>
  <si>
    <t>2/2019/3 - Objekt č.3, Hráz</t>
  </si>
  <si>
    <t xml:space="preserve">    5 - Komunikace pozemní</t>
  </si>
  <si>
    <t>111101101</t>
  </si>
  <si>
    <t xml:space="preserve">Odstranění travin a rákosu  travin, při celkové ploše do 0,1 ha</t>
  </si>
  <si>
    <t>-765024597</t>
  </si>
  <si>
    <t>738061905</t>
  </si>
  <si>
    <t>-1206295858</t>
  </si>
  <si>
    <t>111211141</t>
  </si>
  <si>
    <t xml:space="preserve">Pálení větví stromů se snášením na hromady  listnatých v rovině nebo ve svahu přes 1:3, průměru kmene do 30 cm</t>
  </si>
  <si>
    <t>1916608606</t>
  </si>
  <si>
    <t>-1639593837</t>
  </si>
  <si>
    <t>120184885</t>
  </si>
  <si>
    <t>112201202</t>
  </si>
  <si>
    <t xml:space="preserve">Odřezání nebo odsekání pařezů  v úrovni přilehlého území s vykopávkou potřebného pracovního prostoru a s jeho zahrnutím výkopkem pro všechny sklony území, průměru přes 300 do 500 mm</t>
  </si>
  <si>
    <t>-303465287</t>
  </si>
  <si>
    <t>115001104</t>
  </si>
  <si>
    <t>Převedení vody potrubím průměru DN přes 250 do 300</t>
  </si>
  <si>
    <t>-1815258945</t>
  </si>
  <si>
    <t>115101201</t>
  </si>
  <si>
    <t>Čerpání vody na dopravní výšku do 10 m s uvažovaným průměrným přítokem do 500 l/min</t>
  </si>
  <si>
    <t>hod</t>
  </si>
  <si>
    <t>-833896413</t>
  </si>
  <si>
    <t>115101301</t>
  </si>
  <si>
    <t>Pohotovost záložní čerpací soupravy pro dopravní výšku do 10 m s uvažovaným průměrným přítokem do 500 l/min</t>
  </si>
  <si>
    <t>den</t>
  </si>
  <si>
    <t>-1936004509</t>
  </si>
  <si>
    <t>121101101</t>
  </si>
  <si>
    <t xml:space="preserve">Sejmutí ornice nebo lesní půdy  s vodorovným přemístěním na hromady v místě upotřebení nebo na dočasné či trvalé skládky se složením, na vzdálenost do 50 m</t>
  </si>
  <si>
    <t>922625999</t>
  </si>
  <si>
    <t>122201402</t>
  </si>
  <si>
    <t xml:space="preserve">Vykopávky v zemnících na suchu  s přehozením výkopku na vzdálenost do 3 m nebo s naložením na dopravní prostředek v hornině tř. 3 přes 100 do 1 000 m3</t>
  </si>
  <si>
    <t>-2111468422</t>
  </si>
  <si>
    <t>-189980648</t>
  </si>
  <si>
    <t>131201102</t>
  </si>
  <si>
    <t>Hloubení nezapažených jam a zářezů s urovnáním dna do předepsaného profilu a spádu v hornině tř. 3 přes 100 do 1 000 m3</t>
  </si>
  <si>
    <t>1339714903</t>
  </si>
  <si>
    <t>-861742791</t>
  </si>
  <si>
    <t>-1274755704</t>
  </si>
  <si>
    <t>-640848808</t>
  </si>
  <si>
    <t>991783478</t>
  </si>
  <si>
    <t>-1880485199</t>
  </si>
  <si>
    <t>171101101</t>
  </si>
  <si>
    <t xml:space="preserve">Uložení sypaniny do násypů  s rozprostřením sypaniny ve vrstvách a s hrubým urovnáním zhutněných s uzavřením povrchu násypu z hornin soudržných s předepsanou mírou zhutnění v procentech výsledků zkoušek Proctor-Standard (dále jen PS) na 95 % PS</t>
  </si>
  <si>
    <t>53597189</t>
  </si>
  <si>
    <t>-483143110</t>
  </si>
  <si>
    <t>174201201</t>
  </si>
  <si>
    <t xml:space="preserve">Zásyp jam po pařezech  výkopkem z horniny získané při dobývání pařezů s hrubým urovnáním povrchu zasypávky průměru pařezu přes 100 do 300 mm</t>
  </si>
  <si>
    <t>-28145077</t>
  </si>
  <si>
    <t>181301103</t>
  </si>
  <si>
    <t>Rozprostření a urovnání ornice v rovině nebo ve svahu sklonu do 1:5 při souvislé ploše do 500 m2, tl. vrstvy přes 150 do 200 mm</t>
  </si>
  <si>
    <t>-2080244663</t>
  </si>
  <si>
    <t>182301123</t>
  </si>
  <si>
    <t>Rozprostření a urovnání ornice ve svahu sklonu přes 1:5 při souvislé ploše do 500 m2, tl. vrstvy přes 150 do 200 mm</t>
  </si>
  <si>
    <t>-2096793459</t>
  </si>
  <si>
    <t>457531111</t>
  </si>
  <si>
    <t xml:space="preserve">Filtrační vrstvy jakékoliv tloušťky a sklonu  z hrubého drceného kameniva bez zhutnění, frakce od 4-8 do 22-32 mm</t>
  </si>
  <si>
    <t>-1720536259</t>
  </si>
  <si>
    <t>464531112</t>
  </si>
  <si>
    <t xml:space="preserve">Pohoz dna nebo svahů jakékoliv tloušťky  z hrubého drceného kameniva, z terénu, frakce 63 - 125 mm</t>
  </si>
  <si>
    <t>424850383</t>
  </si>
  <si>
    <t>Komunikace pozemní</t>
  </si>
  <si>
    <t>27</t>
  </si>
  <si>
    <t>564772111</t>
  </si>
  <si>
    <t xml:space="preserve">Podklad nebo kryt z vibrovaného štěrku VŠ  s rozprostřením, vlhčením a zhutněním, po zhutnění tl. 250 mm</t>
  </si>
  <si>
    <t>-1091234030</t>
  </si>
  <si>
    <t>28</t>
  </si>
  <si>
    <t>571907111</t>
  </si>
  <si>
    <t xml:space="preserve">Posyp podkladu nebo krytu s rozprostřením a zhutněním kamenivem  drceným nebo těženým, v množství přes 30 do 35 kg/m2</t>
  </si>
  <si>
    <t>-348046310</t>
  </si>
  <si>
    <t>29</t>
  </si>
  <si>
    <t>-1910653979</t>
  </si>
  <si>
    <t>2/2019/ 4 - VRN - Obnova malé vodní nádrže v Poustkách</t>
  </si>
  <si>
    <t>Podbřezí</t>
  </si>
  <si>
    <t>Obec Podbřezí</t>
  </si>
  <si>
    <t>VRN - Vedlejší rozpočtové náklady</t>
  </si>
  <si>
    <t>VRN</t>
  </si>
  <si>
    <t>Vedlejší rozpočtové náklady</t>
  </si>
  <si>
    <t>998 R1</t>
  </si>
  <si>
    <t>Protokolární předání pozemků stavby</t>
  </si>
  <si>
    <t>soubor</t>
  </si>
  <si>
    <t>1867304535</t>
  </si>
  <si>
    <t>998 R2</t>
  </si>
  <si>
    <t>Zajištění a zabezpečení staveniště, zřízení a likvidace staveniště, včetně skládek</t>
  </si>
  <si>
    <t>23565550</t>
  </si>
  <si>
    <t>998 R3</t>
  </si>
  <si>
    <t xml:space="preserve">Čištění komunikace  v průběhu a na konci stavby </t>
  </si>
  <si>
    <t>-957855985</t>
  </si>
  <si>
    <t>2/2019b - Objekt č.2, sdružený objekt</t>
  </si>
  <si>
    <t xml:space="preserve">    3 - Svislé a kompletní konstrukce</t>
  </si>
  <si>
    <t xml:space="preserve">    8 - Trubní vedení</t>
  </si>
  <si>
    <t xml:space="preserve">    9 - Ostatní konstrukce a práce, bourání</t>
  </si>
  <si>
    <t xml:space="preserve">    997 - Přesun sutě</t>
  </si>
  <si>
    <t>-505954227</t>
  </si>
  <si>
    <t>-1187018449</t>
  </si>
  <si>
    <t>897686341</t>
  </si>
  <si>
    <t>124303101</t>
  </si>
  <si>
    <t xml:space="preserve">Vykopávky pro koryta vodotečí  s přehozením výkopku na vzdálenost do 3 m nebo s naložením na dopravní prostředek v hornině tř. 4 do 1 000 m3</t>
  </si>
  <si>
    <t>-254309906</t>
  </si>
  <si>
    <t>131301101</t>
  </si>
  <si>
    <t>Hloubení nezapažených jam a zářezů s urovnáním dna do předepsaného profilu a spádu v hornině tř. 4 do 100 m3</t>
  </si>
  <si>
    <t>-1361704760</t>
  </si>
  <si>
    <t>1951274874</t>
  </si>
  <si>
    <t>132301201</t>
  </si>
  <si>
    <t xml:space="preserve">Hloubení zapažených i nezapažených rýh šířky přes 600 do 2 000 mm  s urovnáním dna do předepsaného profilu a spádu v hornině tř. 4 do 100 m3</t>
  </si>
  <si>
    <t>1210491026</t>
  </si>
  <si>
    <t>162201102</t>
  </si>
  <si>
    <t xml:space="preserve">Vodorovné přemístění výkopku nebo sypaniny po suchu  na obvyklém dopravním prostředku, bez naložení výkopku, avšak se složením bez rozhrnutí z horniny tř. 1 až 4 na vzdálenost přes 20 do 50 m</t>
  </si>
  <si>
    <t>-1420344021</t>
  </si>
  <si>
    <t>167101101</t>
  </si>
  <si>
    <t xml:space="preserve">Nakládání, skládání a překládání neulehlého výkopku nebo sypaniny  nakládání, množství do 100 m3, z hornin tř. 1 až 4</t>
  </si>
  <si>
    <t>-745780192</t>
  </si>
  <si>
    <t>171101131</t>
  </si>
  <si>
    <t xml:space="preserve">Uložení sypaniny do násypů  s rozprostřením sypaniny ve vrstvách a s hrubým urovnáním zhutněných s uzavřením povrchu násypu z hornin nesoudržných a soudržných střídavě ukládaných</t>
  </si>
  <si>
    <t>-1087757444</t>
  </si>
  <si>
    <t>-880794980</t>
  </si>
  <si>
    <t>Svislé a kompletní konstrukce</t>
  </si>
  <si>
    <t>321311116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</si>
  <si>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prostého pro prostředí s mrazovými cykly tř. C 30/37</t>
  </si>
  <si>
    <t>76368728</t>
  </si>
  <si>
    <t>321321116</t>
  </si>
  <si>
    <t xml:space="preserve">Konstrukce z betonu vodních staveb  přehrad, jezů a plavebních komor, spodní stavby vodních elektráren, jader přehrad, odběrných věží a výpustných zařízení, opěrných zdí, šachet, šachtic a ostatních konstrukcí železového pro prostředí s mrazovými cykly tř. C 30/37</t>
  </si>
  <si>
    <t>-1839762905</t>
  </si>
  <si>
    <t>321351010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</si>
  <si>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zřízení ploch rovinných</t>
  </si>
  <si>
    <t>53022656</t>
  </si>
  <si>
    <t>321352010</t>
  </si>
  <si>
    <t xml:space="preserve">Bednění konstrukcí z betonu prostého nebo železového vodních staveb  přehrad, jezů a plavebních komor, spodní stavby vodních elektráren, jader přehrad, odběrných věží a výpustných zařízení, opěrných zdí, šachet, šachtic a ostatních konstrukcí odstranění ploch rovinných</t>
  </si>
  <si>
    <t>-144841047</t>
  </si>
  <si>
    <t>321361101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</si>
  <si>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10 216 (E)</t>
  </si>
  <si>
    <t>1169465554</t>
  </si>
  <si>
    <t>321368211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</si>
  <si>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svařované sítě z ocelových tažených drátů jakéhokoliv druhu oceli jakéhokoliv průměru a roztečí</t>
  </si>
  <si>
    <t>1473649970</t>
  </si>
  <si>
    <t>451311511</t>
  </si>
  <si>
    <t>Podklad z prostého betonu pod dlažbu pro prostředí s mrazovými cykly, ve vrstvě tl. do 100 mm</t>
  </si>
  <si>
    <t>2010938516</t>
  </si>
  <si>
    <t>463212111</t>
  </si>
  <si>
    <t xml:space="preserve">Rovnanina z lomového kamene upraveného, tříděného  jakékoliv tloušťky rovnaniny s vyklínováním spár a dutin úlomky kamene</t>
  </si>
  <si>
    <t>1772298368</t>
  </si>
  <si>
    <t>465513127</t>
  </si>
  <si>
    <t xml:space="preserve">Dlažba z lomového kamene lomařsky upraveného  na cementovou maltu, s vyspárováním cementovou maltou, tl. kamene 200 mm</t>
  </si>
  <si>
    <t>-73618022</t>
  </si>
  <si>
    <t>Trubní vedení</t>
  </si>
  <si>
    <t>767-R1</t>
  </si>
  <si>
    <t>Nátěry,syntetický nátě dvojnásobný</t>
  </si>
  <si>
    <t>922902137</t>
  </si>
  <si>
    <t>811497111</t>
  </si>
  <si>
    <t xml:space="preserve">Kladení netěsněného potrubí z trub betonových  do DN 1000</t>
  </si>
  <si>
    <t>-742952313</t>
  </si>
  <si>
    <t>M</t>
  </si>
  <si>
    <t>59222003</t>
  </si>
  <si>
    <t>trouba hrdlová přímá železobetonová s integrovaným těsněním 100 x 250 x 13 cm</t>
  </si>
  <si>
    <t>ks</t>
  </si>
  <si>
    <t>-1947094380</t>
  </si>
  <si>
    <t>899623131</t>
  </si>
  <si>
    <t>Obetonování potrubí nebo zdiva stok betonem prostým v otevřeném výkopu, beton tř. C 8/10</t>
  </si>
  <si>
    <t>1880952422</t>
  </si>
  <si>
    <t>Ostatní konstrukce a práce, bourání</t>
  </si>
  <si>
    <t xml:space="preserve">Dodávka kovových  stavebních a doplňkových  konstrukcí </t>
  </si>
  <si>
    <t>kg</t>
  </si>
  <si>
    <t>1573371774</t>
  </si>
  <si>
    <t>934956124</t>
  </si>
  <si>
    <t xml:space="preserve">Přepadová a ochranná zařízení nádrží  dřevěná hradítka (dluže požeráku) š.150 mm, bez nátěru, s potřebným kováním z dubového dřeva, tl. 50 mm</t>
  </si>
  <si>
    <t>-1874690782</t>
  </si>
  <si>
    <t>936941112</t>
  </si>
  <si>
    <t xml:space="preserve">Osazování doplňkových ocelových součástí  hmotnosti přes 1 do 10 kg</t>
  </si>
  <si>
    <t>103317622</t>
  </si>
  <si>
    <t>936941113</t>
  </si>
  <si>
    <t xml:space="preserve">Osazování doplňkových ocelových součástí  hmotnosti přes 10 do 50 kg</t>
  </si>
  <si>
    <t>-1553845185</t>
  </si>
  <si>
    <t>936941114</t>
  </si>
  <si>
    <t xml:space="preserve">Osazování doplňkových ocelových součástí  hmotnosti přes 50 do 100 kg</t>
  </si>
  <si>
    <t>1216978324</t>
  </si>
  <si>
    <t>30</t>
  </si>
  <si>
    <t>960111221</t>
  </si>
  <si>
    <t xml:space="preserve">Bourání konstrukcí vodních staveb  z hladiny, s naložením vybouraných hmot a suti na dopravní prostředek nebo s odklizením na hromady do vzdálenosti 20 m z dílců prefabrikovaných betonových a železobetonových</t>
  </si>
  <si>
    <t>1865042324</t>
  </si>
  <si>
    <t>997</t>
  </si>
  <si>
    <t>Přesun sutě</t>
  </si>
  <si>
    <t>31</t>
  </si>
  <si>
    <t>997221561</t>
  </si>
  <si>
    <t xml:space="preserve">Vodorovná doprava suti  bez naložení, ale se složením a s hrubým urovnáním z kusových materiálů, na vzdálenost do 1 km</t>
  </si>
  <si>
    <t>-666690480</t>
  </si>
  <si>
    <t>32</t>
  </si>
  <si>
    <t>2115025612</t>
  </si>
  <si>
    <t>33</t>
  </si>
  <si>
    <t>998 R4</t>
  </si>
  <si>
    <t>114538117</t>
  </si>
  <si>
    <t>34</t>
  </si>
  <si>
    <t>1224303621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</si>
</sst>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2/2019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Obnova malé vodní nádrže v Poustkách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Rychnov nad Kněžnou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8. 2. 2019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Rychnov nad Kněžnou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ing.Zdeněk Šlitr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ing.Zdeněk Šlitr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ROUND(SUM(AG95:AG98),2)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ROUND(SUM(AS95:AS98),2)</f>
        <v>0</v>
      </c>
      <c r="AT94" s="111">
        <f>ROUND(SUM(AV94:AW94),2)</f>
        <v>0</v>
      </c>
      <c r="AU94" s="112">
        <f>ROUND(SUM(AU95:AU98),5)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ROUND(SUM(AZ95:AZ98),2)</f>
        <v>0</v>
      </c>
      <c r="BA94" s="111">
        <f>ROUND(SUM(BA95:BA98),2)</f>
        <v>0</v>
      </c>
      <c r="BB94" s="111">
        <f>ROUND(SUM(BB95:BB98),2)</f>
        <v>0</v>
      </c>
      <c r="BC94" s="111">
        <f>ROUND(SUM(BC95:BC98),2)</f>
        <v>0</v>
      </c>
      <c r="BD94" s="113">
        <f>ROUND(SUM(BD95:BD98),2)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'2-2019 - Obj. č.1 Zdrž'!J30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'2-2019 - Obj. č.1 Zdrž'!P120</f>
        <v>0</v>
      </c>
      <c r="AV95" s="125">
        <f>'2-2019 - Obj. č.1 Zdrž'!J33</f>
        <v>0</v>
      </c>
      <c r="AW95" s="125">
        <f>'2-2019 - Obj. č.1 Zdrž'!J34</f>
        <v>0</v>
      </c>
      <c r="AX95" s="125">
        <f>'2-2019 - Obj. č.1 Zdrž'!J35</f>
        <v>0</v>
      </c>
      <c r="AY95" s="125">
        <f>'2-2019 - Obj. č.1 Zdrž'!J36</f>
        <v>0</v>
      </c>
      <c r="AZ95" s="125">
        <f>'2-2019 - Obj. č.1 Zdrž'!F33</f>
        <v>0</v>
      </c>
      <c r="BA95" s="125">
        <f>'2-2019 - Obj. č.1 Zdrž'!F34</f>
        <v>0</v>
      </c>
      <c r="BB95" s="125">
        <f>'2-2019 - Obj. č.1 Zdrž'!F35</f>
        <v>0</v>
      </c>
      <c r="BC95" s="125">
        <f>'2-2019 - Obj. č.1 Zdrž'!F36</f>
        <v>0</v>
      </c>
      <c r="BD95" s="127">
        <f>'2-2019 - Obj. č.1 Zdrž'!F37</f>
        <v>0</v>
      </c>
      <c r="BE95" s="7"/>
      <c r="BT95" s="128" t="s">
        <v>82</v>
      </c>
      <c r="BV95" s="128" t="s">
        <v>77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79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'2-2019-3 - Objekt č.3, Hráz'!J30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'2-2019-3 - Objekt č.3, Hráz'!P121</f>
        <v>0</v>
      </c>
      <c r="AV96" s="125">
        <f>'2-2019-3 - Objekt č.3, Hráz'!J33</f>
        <v>0</v>
      </c>
      <c r="AW96" s="125">
        <f>'2-2019-3 - Objekt č.3, Hráz'!J34</f>
        <v>0</v>
      </c>
      <c r="AX96" s="125">
        <f>'2-2019-3 - Objekt č.3, Hráz'!J35</f>
        <v>0</v>
      </c>
      <c r="AY96" s="125">
        <f>'2-2019-3 - Objekt č.3, Hráz'!J36</f>
        <v>0</v>
      </c>
      <c r="AZ96" s="125">
        <f>'2-2019-3 - Objekt č.3, Hráz'!F33</f>
        <v>0</v>
      </c>
      <c r="BA96" s="125">
        <f>'2-2019-3 - Objekt č.3, Hráz'!F34</f>
        <v>0</v>
      </c>
      <c r="BB96" s="125">
        <f>'2-2019-3 - Objekt č.3, Hráz'!F35</f>
        <v>0</v>
      </c>
      <c r="BC96" s="125">
        <f>'2-2019-3 - Objekt č.3, Hráz'!F36</f>
        <v>0</v>
      </c>
      <c r="BD96" s="127">
        <f>'2-2019-3 - Objekt č.3, Hráz'!F37</f>
        <v>0</v>
      </c>
      <c r="BE96" s="7"/>
      <c r="BT96" s="128" t="s">
        <v>82</v>
      </c>
      <c r="BV96" s="128" t="s">
        <v>77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24.75" customHeight="1">
      <c r="A97" s="116" t="s">
        <v>79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'2-2019- 4 - VRN - Obnova 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4">
        <v>0</v>
      </c>
      <c r="AT97" s="125">
        <f>ROUND(SUM(AV97:AW97),2)</f>
        <v>0</v>
      </c>
      <c r="AU97" s="126">
        <f>'2-2019- 4 - VRN - Obnova ...'!P117</f>
        <v>0</v>
      </c>
      <c r="AV97" s="125">
        <f>'2-2019- 4 - VRN - Obnova ...'!J33</f>
        <v>0</v>
      </c>
      <c r="AW97" s="125">
        <f>'2-2019- 4 - VRN - Obnova ...'!J34</f>
        <v>0</v>
      </c>
      <c r="AX97" s="125">
        <f>'2-2019- 4 - VRN - Obnova ...'!J35</f>
        <v>0</v>
      </c>
      <c r="AY97" s="125">
        <f>'2-2019- 4 - VRN - Obnova ...'!J36</f>
        <v>0</v>
      </c>
      <c r="AZ97" s="125">
        <f>'2-2019- 4 - VRN - Obnova ...'!F33</f>
        <v>0</v>
      </c>
      <c r="BA97" s="125">
        <f>'2-2019- 4 - VRN - Obnova ...'!F34</f>
        <v>0</v>
      </c>
      <c r="BB97" s="125">
        <f>'2-2019- 4 - VRN - Obnova ...'!F35</f>
        <v>0</v>
      </c>
      <c r="BC97" s="125">
        <f>'2-2019- 4 - VRN - Obnova ...'!F36</f>
        <v>0</v>
      </c>
      <c r="BD97" s="127">
        <f>'2-2019- 4 - VRN - Obnova ...'!F37</f>
        <v>0</v>
      </c>
      <c r="BE97" s="7"/>
      <c r="BT97" s="128" t="s">
        <v>82</v>
      </c>
      <c r="BV97" s="128" t="s">
        <v>77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7" customFormat="1" ht="16.5" customHeight="1">
      <c r="A98" s="116" t="s">
        <v>79</v>
      </c>
      <c r="B98" s="117"/>
      <c r="C98" s="118"/>
      <c r="D98" s="119" t="s">
        <v>91</v>
      </c>
      <c r="E98" s="119"/>
      <c r="F98" s="119"/>
      <c r="G98" s="119"/>
      <c r="H98" s="119"/>
      <c r="I98" s="120"/>
      <c r="J98" s="119" t="s">
        <v>92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'2-2019b - Objekt č.2, sdr...'!J30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81</v>
      </c>
      <c r="AR98" s="123"/>
      <c r="AS98" s="129">
        <v>0</v>
      </c>
      <c r="AT98" s="130">
        <f>ROUND(SUM(AV98:AW98),2)</f>
        <v>0</v>
      </c>
      <c r="AU98" s="131">
        <f>'2-2019b - Objekt č.2, sdr...'!P124</f>
        <v>0</v>
      </c>
      <c r="AV98" s="130">
        <f>'2-2019b - Objekt č.2, sdr...'!J33</f>
        <v>0</v>
      </c>
      <c r="AW98" s="130">
        <f>'2-2019b - Objekt č.2, sdr...'!J34</f>
        <v>0</v>
      </c>
      <c r="AX98" s="130">
        <f>'2-2019b - Objekt č.2, sdr...'!J35</f>
        <v>0</v>
      </c>
      <c r="AY98" s="130">
        <f>'2-2019b - Objekt č.2, sdr...'!J36</f>
        <v>0</v>
      </c>
      <c r="AZ98" s="130">
        <f>'2-2019b - Objekt č.2, sdr...'!F33</f>
        <v>0</v>
      </c>
      <c r="BA98" s="130">
        <f>'2-2019b - Objekt č.2, sdr...'!F34</f>
        <v>0</v>
      </c>
      <c r="BB98" s="130">
        <f>'2-2019b - Objekt č.2, sdr...'!F35</f>
        <v>0</v>
      </c>
      <c r="BC98" s="130">
        <f>'2-2019b - Objekt č.2, sdr...'!F36</f>
        <v>0</v>
      </c>
      <c r="BD98" s="132">
        <f>'2-2019b - Objekt č.2, sdr...'!F37</f>
        <v>0</v>
      </c>
      <c r="BE98" s="7"/>
      <c r="BT98" s="128" t="s">
        <v>82</v>
      </c>
      <c r="BV98" s="128" t="s">
        <v>77</v>
      </c>
      <c r="BW98" s="128" t="s">
        <v>93</v>
      </c>
      <c r="BX98" s="128" t="s">
        <v>5</v>
      </c>
      <c r="CL98" s="128" t="s">
        <v>1</v>
      </c>
      <c r="CM98" s="128" t="s">
        <v>84</v>
      </c>
    </row>
    <row r="99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sheet="1" formatColumns="0" formatRows="0" objects="1" scenarios="1" spinCount="100000" saltValue="vPFQyyafzb+ImB2EC6u99lvfe6G0mTgOiyZ6PxZN9+1nRDP+sHvnq8cTNXuZX0T8lLIn7tb6WTgCQBszjkNVrA==" hashValue="ZdQvIJ06tQGh49zdlPI4ycbQEPDrpS7UcHP9idTRTnGQ/F9a++B9THH0++qojjCRSmlLzGgzjuxm5xNx8dokmQ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-2019 - Obj. č.1 Zdrž'!C2" display="/"/>
    <hyperlink ref="A96" location="'2-2019-3 - Objekt č.3, Hráz'!C2" display="/"/>
    <hyperlink ref="A97" location="'2-2019- 4 - VRN - Obnova ...'!C2" display="/"/>
    <hyperlink ref="A98" location="'2-2019b - Objekt č.2, sd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Obnova malé vodní nádrže v Poustkách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96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8. 2. 2019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31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ROUND(J120,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ROUND((SUM(BE120:BE150)),  2)</f>
        <v>0</v>
      </c>
      <c r="G33" s="35"/>
      <c r="H33" s="35"/>
      <c r="I33" s="159">
        <v>0.20999999999999999</v>
      </c>
      <c r="J33" s="158">
        <f>ROUND(((SUM(BE120:BE150))*I33),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ROUND((SUM(BF120:BF150)),  2)</f>
        <v>0</v>
      </c>
      <c r="G34" s="35"/>
      <c r="H34" s="35"/>
      <c r="I34" s="159">
        <v>0.14999999999999999</v>
      </c>
      <c r="J34" s="158">
        <f>ROUND(((SUM(BF120:BF150))*I34),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ROUND((SUM(BG120:BG150)),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ROUND((SUM(BH120:BH150)),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ROUND((SUM(BI120:BI150)),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Obnova malé vodní nádrže v Poustkách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2/2019 - Obj. č.1 Zdrž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Rychnov nad Kněžnou</v>
      </c>
      <c r="G89" s="37"/>
      <c r="H89" s="37"/>
      <c r="I89" s="144" t="s">
        <v>22</v>
      </c>
      <c r="J89" s="76" t="str">
        <f>IF(J12="","",J12)</f>
        <v>8. 2. 2019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Rychnov nad Kněžnou</v>
      </c>
      <c r="G91" s="37"/>
      <c r="H91" s="37"/>
      <c r="I91" s="144" t="s">
        <v>30</v>
      </c>
      <c r="J91" s="33" t="str">
        <f>E21</f>
        <v>ing.Zdeněk Šlitr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ing.Zdeněk Šlitr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J120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J121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J122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104</v>
      </c>
      <c r="E99" s="200"/>
      <c r="F99" s="200"/>
      <c r="G99" s="200"/>
      <c r="H99" s="200"/>
      <c r="I99" s="201"/>
      <c r="J99" s="202">
        <f>J146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105</v>
      </c>
      <c r="E100" s="200"/>
      <c r="F100" s="200"/>
      <c r="G100" s="200"/>
      <c r="H100" s="200"/>
      <c r="I100" s="201"/>
      <c r="J100" s="202">
        <f>J149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141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180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183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106</v>
      </c>
      <c r="D107" s="37"/>
      <c r="E107" s="37"/>
      <c r="F107" s="37"/>
      <c r="G107" s="37"/>
      <c r="H107" s="37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184" t="str">
        <f>E7</f>
        <v>Obnova malé vodní nádrže v Poustkách</v>
      </c>
      <c r="F110" s="29"/>
      <c r="G110" s="29"/>
      <c r="H110" s="29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95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73" t="str">
        <f>E9</f>
        <v>2/2019 - Obj. č.1 Zdrž</v>
      </c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20</v>
      </c>
      <c r="D114" s="37"/>
      <c r="E114" s="37"/>
      <c r="F114" s="24" t="str">
        <f>F12</f>
        <v>Rychnov nad Kněžnou</v>
      </c>
      <c r="G114" s="37"/>
      <c r="H114" s="37"/>
      <c r="I114" s="144" t="s">
        <v>22</v>
      </c>
      <c r="J114" s="76" t="str">
        <f>IF(J12="","",J12)</f>
        <v>8. 2. 2019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5.15" customHeight="1">
      <c r="A116" s="35"/>
      <c r="B116" s="36"/>
      <c r="C116" s="29" t="s">
        <v>24</v>
      </c>
      <c r="D116" s="37"/>
      <c r="E116" s="37"/>
      <c r="F116" s="24" t="str">
        <f>E15</f>
        <v>Město Rychnov nad Kněžnou</v>
      </c>
      <c r="G116" s="37"/>
      <c r="H116" s="37"/>
      <c r="I116" s="144" t="s">
        <v>30</v>
      </c>
      <c r="J116" s="33" t="str">
        <f>E21</f>
        <v>ing.Zdeněk Šlitr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28</v>
      </c>
      <c r="D117" s="37"/>
      <c r="E117" s="37"/>
      <c r="F117" s="24" t="str">
        <f>IF(E18="","",E18)</f>
        <v>Vyplň údaj</v>
      </c>
      <c r="G117" s="37"/>
      <c r="H117" s="37"/>
      <c r="I117" s="144" t="s">
        <v>33</v>
      </c>
      <c r="J117" s="33" t="str">
        <f>E24</f>
        <v>ing.Zdeněk Šlitr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0.32" customHeight="1">
      <c r="A118" s="35"/>
      <c r="B118" s="36"/>
      <c r="C118" s="37"/>
      <c r="D118" s="37"/>
      <c r="E118" s="37"/>
      <c r="F118" s="37"/>
      <c r="G118" s="37"/>
      <c r="H118" s="37"/>
      <c r="I118" s="141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11" customFormat="1" ht="29.28" customHeight="1">
      <c r="A119" s="204"/>
      <c r="B119" s="205"/>
      <c r="C119" s="206" t="s">
        <v>107</v>
      </c>
      <c r="D119" s="207" t="s">
        <v>60</v>
      </c>
      <c r="E119" s="207" t="s">
        <v>56</v>
      </c>
      <c r="F119" s="207" t="s">
        <v>57</v>
      </c>
      <c r="G119" s="207" t="s">
        <v>108</v>
      </c>
      <c r="H119" s="207" t="s">
        <v>109</v>
      </c>
      <c r="I119" s="208" t="s">
        <v>110</v>
      </c>
      <c r="J119" s="209" t="s">
        <v>99</v>
      </c>
      <c r="K119" s="210" t="s">
        <v>111</v>
      </c>
      <c r="L119" s="211"/>
      <c r="M119" s="97" t="s">
        <v>1</v>
      </c>
      <c r="N119" s="98" t="s">
        <v>39</v>
      </c>
      <c r="O119" s="98" t="s">
        <v>112</v>
      </c>
      <c r="P119" s="98" t="s">
        <v>113</v>
      </c>
      <c r="Q119" s="98" t="s">
        <v>114</v>
      </c>
      <c r="R119" s="98" t="s">
        <v>115</v>
      </c>
      <c r="S119" s="98" t="s">
        <v>116</v>
      </c>
      <c r="T119" s="99" t="s">
        <v>117</v>
      </c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04"/>
      <c r="AE119" s="204"/>
    </row>
    <row r="120" s="2" customFormat="1" ht="22.8" customHeight="1">
      <c r="A120" s="35"/>
      <c r="B120" s="36"/>
      <c r="C120" s="104" t="s">
        <v>118</v>
      </c>
      <c r="D120" s="37"/>
      <c r="E120" s="37"/>
      <c r="F120" s="37"/>
      <c r="G120" s="37"/>
      <c r="H120" s="37"/>
      <c r="I120" s="141"/>
      <c r="J120" s="212">
        <f>BK120</f>
        <v>0</v>
      </c>
      <c r="K120" s="37"/>
      <c r="L120" s="41"/>
      <c r="M120" s="100"/>
      <c r="N120" s="213"/>
      <c r="O120" s="101"/>
      <c r="P120" s="214">
        <f>P121</f>
        <v>0</v>
      </c>
      <c r="Q120" s="101"/>
      <c r="R120" s="214">
        <f>R121</f>
        <v>283.50421499999999</v>
      </c>
      <c r="S120" s="101"/>
      <c r="T120" s="215">
        <f>T121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74</v>
      </c>
      <c r="AU120" s="14" t="s">
        <v>101</v>
      </c>
      <c r="BK120" s="216">
        <f>BK121</f>
        <v>0</v>
      </c>
    </row>
    <row r="121" s="12" customFormat="1" ht="25.92" customHeight="1">
      <c r="A121" s="12"/>
      <c r="B121" s="217"/>
      <c r="C121" s="218"/>
      <c r="D121" s="219" t="s">
        <v>74</v>
      </c>
      <c r="E121" s="220" t="s">
        <v>119</v>
      </c>
      <c r="F121" s="220" t="s">
        <v>120</v>
      </c>
      <c r="G121" s="218"/>
      <c r="H121" s="218"/>
      <c r="I121" s="221"/>
      <c r="J121" s="222">
        <f>BK121</f>
        <v>0</v>
      </c>
      <c r="K121" s="218"/>
      <c r="L121" s="223"/>
      <c r="M121" s="224"/>
      <c r="N121" s="225"/>
      <c r="O121" s="225"/>
      <c r="P121" s="226">
        <f>P122+P146+P149</f>
        <v>0</v>
      </c>
      <c r="Q121" s="225"/>
      <c r="R121" s="226">
        <f>R122+R146+R149</f>
        <v>283.50421499999999</v>
      </c>
      <c r="S121" s="225"/>
      <c r="T121" s="227">
        <f>T122+T146+T149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8" t="s">
        <v>82</v>
      </c>
      <c r="AT121" s="229" t="s">
        <v>74</v>
      </c>
      <c r="AU121" s="229" t="s">
        <v>75</v>
      </c>
      <c r="AY121" s="228" t="s">
        <v>121</v>
      </c>
      <c r="BK121" s="230">
        <f>BK122+BK146+BK149</f>
        <v>0</v>
      </c>
    </row>
    <row r="122" s="12" customFormat="1" ht="22.8" customHeight="1">
      <c r="A122" s="12"/>
      <c r="B122" s="217"/>
      <c r="C122" s="218"/>
      <c r="D122" s="219" t="s">
        <v>74</v>
      </c>
      <c r="E122" s="231" t="s">
        <v>82</v>
      </c>
      <c r="F122" s="231" t="s">
        <v>122</v>
      </c>
      <c r="G122" s="218"/>
      <c r="H122" s="218"/>
      <c r="I122" s="221"/>
      <c r="J122" s="232">
        <f>BK122</f>
        <v>0</v>
      </c>
      <c r="K122" s="218"/>
      <c r="L122" s="223"/>
      <c r="M122" s="224"/>
      <c r="N122" s="225"/>
      <c r="O122" s="225"/>
      <c r="P122" s="226">
        <f>SUM(P123:P145)</f>
        <v>0</v>
      </c>
      <c r="Q122" s="225"/>
      <c r="R122" s="226">
        <f>SUM(R123:R145)</f>
        <v>0.10471000000000001</v>
      </c>
      <c r="S122" s="225"/>
      <c r="T122" s="227">
        <f>SUM(T123:T145)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82</v>
      </c>
      <c r="AT122" s="229" t="s">
        <v>74</v>
      </c>
      <c r="AU122" s="229" t="s">
        <v>82</v>
      </c>
      <c r="AY122" s="228" t="s">
        <v>121</v>
      </c>
      <c r="BK122" s="230">
        <f>SUM(BK123:BK145)</f>
        <v>0</v>
      </c>
    </row>
    <row r="123" s="2" customFormat="1" ht="21.75" customHeight="1">
      <c r="A123" s="35"/>
      <c r="B123" s="36"/>
      <c r="C123" s="233" t="s">
        <v>82</v>
      </c>
      <c r="D123" s="233" t="s">
        <v>123</v>
      </c>
      <c r="E123" s="234" t="s">
        <v>124</v>
      </c>
      <c r="F123" s="235" t="s">
        <v>125</v>
      </c>
      <c r="G123" s="236" t="s">
        <v>126</v>
      </c>
      <c r="H123" s="237">
        <v>0.248</v>
      </c>
      <c r="I123" s="238"/>
      <c r="J123" s="239">
        <f>ROUND(I123*H123,2)</f>
        <v>0</v>
      </c>
      <c r="K123" s="240"/>
      <c r="L123" s="41"/>
      <c r="M123" s="241" t="s">
        <v>1</v>
      </c>
      <c r="N123" s="242" t="s">
        <v>40</v>
      </c>
      <c r="O123" s="88"/>
      <c r="P123" s="243">
        <f>O123*H123</f>
        <v>0</v>
      </c>
      <c r="Q123" s="243">
        <v>0</v>
      </c>
      <c r="R123" s="243">
        <f>Q123*H123</f>
        <v>0</v>
      </c>
      <c r="S123" s="243">
        <v>0</v>
      </c>
      <c r="T123" s="244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45" t="s">
        <v>127</v>
      </c>
      <c r="AT123" s="245" t="s">
        <v>123</v>
      </c>
      <c r="AU123" s="245" t="s">
        <v>84</v>
      </c>
      <c r="AY123" s="14" t="s">
        <v>121</v>
      </c>
      <c r="BE123" s="246">
        <f>IF(N123="základní",J123,0)</f>
        <v>0</v>
      </c>
      <c r="BF123" s="246">
        <f>IF(N123="snížená",J123,0)</f>
        <v>0</v>
      </c>
      <c r="BG123" s="246">
        <f>IF(N123="zákl. přenesená",J123,0)</f>
        <v>0</v>
      </c>
      <c r="BH123" s="246">
        <f>IF(N123="sníž. přenesená",J123,0)</f>
        <v>0</v>
      </c>
      <c r="BI123" s="246">
        <f>IF(N123="nulová",J123,0)</f>
        <v>0</v>
      </c>
      <c r="BJ123" s="14" t="s">
        <v>82</v>
      </c>
      <c r="BK123" s="246">
        <f>ROUND(I123*H123,2)</f>
        <v>0</v>
      </c>
      <c r="BL123" s="14" t="s">
        <v>127</v>
      </c>
      <c r="BM123" s="245" t="s">
        <v>128</v>
      </c>
    </row>
    <row r="124" s="2" customFormat="1" ht="33" customHeight="1">
      <c r="A124" s="35"/>
      <c r="B124" s="36"/>
      <c r="C124" s="233" t="s">
        <v>84</v>
      </c>
      <c r="D124" s="233" t="s">
        <v>123</v>
      </c>
      <c r="E124" s="234" t="s">
        <v>129</v>
      </c>
      <c r="F124" s="235" t="s">
        <v>130</v>
      </c>
      <c r="G124" s="236" t="s">
        <v>131</v>
      </c>
      <c r="H124" s="237">
        <v>567</v>
      </c>
      <c r="I124" s="238"/>
      <c r="J124" s="239">
        <f>ROUND(I124*H124,2)</f>
        <v>0</v>
      </c>
      <c r="K124" s="240"/>
      <c r="L124" s="41"/>
      <c r="M124" s="241" t="s">
        <v>1</v>
      </c>
      <c r="N124" s="242" t="s">
        <v>40</v>
      </c>
      <c r="O124" s="88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5" t="s">
        <v>127</v>
      </c>
      <c r="AT124" s="245" t="s">
        <v>123</v>
      </c>
      <c r="AU124" s="245" t="s">
        <v>84</v>
      </c>
      <c r="AY124" s="14" t="s">
        <v>121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4" t="s">
        <v>82</v>
      </c>
      <c r="BK124" s="246">
        <f>ROUND(I124*H124,2)</f>
        <v>0</v>
      </c>
      <c r="BL124" s="14" t="s">
        <v>127</v>
      </c>
      <c r="BM124" s="245" t="s">
        <v>132</v>
      </c>
    </row>
    <row r="125" s="2" customFormat="1" ht="21.75" customHeight="1">
      <c r="A125" s="35"/>
      <c r="B125" s="36"/>
      <c r="C125" s="233" t="s">
        <v>133</v>
      </c>
      <c r="D125" s="233" t="s">
        <v>123</v>
      </c>
      <c r="E125" s="234" t="s">
        <v>134</v>
      </c>
      <c r="F125" s="235" t="s">
        <v>135</v>
      </c>
      <c r="G125" s="236" t="s">
        <v>131</v>
      </c>
      <c r="H125" s="237">
        <v>567</v>
      </c>
      <c r="I125" s="238"/>
      <c r="J125" s="239">
        <f>ROUND(I125*H125,2)</f>
        <v>0</v>
      </c>
      <c r="K125" s="240"/>
      <c r="L125" s="41"/>
      <c r="M125" s="241" t="s">
        <v>1</v>
      </c>
      <c r="N125" s="242" t="s">
        <v>40</v>
      </c>
      <c r="O125" s="88"/>
      <c r="P125" s="243">
        <f>O125*H125</f>
        <v>0</v>
      </c>
      <c r="Q125" s="243">
        <v>0.00018000000000000001</v>
      </c>
      <c r="R125" s="243">
        <f>Q125*H125</f>
        <v>0.10206000000000001</v>
      </c>
      <c r="S125" s="243">
        <v>0</v>
      </c>
      <c r="T125" s="24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5" t="s">
        <v>127</v>
      </c>
      <c r="AT125" s="245" t="s">
        <v>123</v>
      </c>
      <c r="AU125" s="245" t="s">
        <v>84</v>
      </c>
      <c r="AY125" s="14" t="s">
        <v>121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4" t="s">
        <v>82</v>
      </c>
      <c r="BK125" s="246">
        <f>ROUND(I125*H125,2)</f>
        <v>0</v>
      </c>
      <c r="BL125" s="14" t="s">
        <v>127</v>
      </c>
      <c r="BM125" s="245" t="s">
        <v>136</v>
      </c>
    </row>
    <row r="126" s="2" customFormat="1" ht="21.75" customHeight="1">
      <c r="A126" s="35"/>
      <c r="B126" s="36"/>
      <c r="C126" s="233" t="s">
        <v>127</v>
      </c>
      <c r="D126" s="233" t="s">
        <v>123</v>
      </c>
      <c r="E126" s="234" t="s">
        <v>137</v>
      </c>
      <c r="F126" s="235" t="s">
        <v>138</v>
      </c>
      <c r="G126" s="236" t="s">
        <v>139</v>
      </c>
      <c r="H126" s="237">
        <v>11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40</v>
      </c>
      <c r="O126" s="88"/>
      <c r="P126" s="243">
        <f>O126*H126</f>
        <v>0</v>
      </c>
      <c r="Q126" s="243">
        <v>0</v>
      </c>
      <c r="R126" s="243">
        <f>Q126*H126</f>
        <v>0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127</v>
      </c>
      <c r="AT126" s="245" t="s">
        <v>123</v>
      </c>
      <c r="AU126" s="245" t="s">
        <v>84</v>
      </c>
      <c r="AY126" s="14" t="s">
        <v>121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82</v>
      </c>
      <c r="BK126" s="246">
        <f>ROUND(I126*H126,2)</f>
        <v>0</v>
      </c>
      <c r="BL126" s="14" t="s">
        <v>127</v>
      </c>
      <c r="BM126" s="245" t="s">
        <v>140</v>
      </c>
    </row>
    <row r="127" s="2" customFormat="1" ht="21.75" customHeight="1">
      <c r="A127" s="35"/>
      <c r="B127" s="36"/>
      <c r="C127" s="233" t="s">
        <v>141</v>
      </c>
      <c r="D127" s="233" t="s">
        <v>123</v>
      </c>
      <c r="E127" s="234" t="s">
        <v>142</v>
      </c>
      <c r="F127" s="235" t="s">
        <v>143</v>
      </c>
      <c r="G127" s="236" t="s">
        <v>139</v>
      </c>
      <c r="H127" s="237">
        <v>1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40</v>
      </c>
      <c r="O127" s="88"/>
      <c r="P127" s="243">
        <f>O127*H127</f>
        <v>0</v>
      </c>
      <c r="Q127" s="243">
        <v>0</v>
      </c>
      <c r="R127" s="243">
        <f>Q127*H127</f>
        <v>0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127</v>
      </c>
      <c r="AT127" s="245" t="s">
        <v>123</v>
      </c>
      <c r="AU127" s="245" t="s">
        <v>84</v>
      </c>
      <c r="AY127" s="14" t="s">
        <v>121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82</v>
      </c>
      <c r="BK127" s="246">
        <f>ROUND(I127*H127,2)</f>
        <v>0</v>
      </c>
      <c r="BL127" s="14" t="s">
        <v>127</v>
      </c>
      <c r="BM127" s="245" t="s">
        <v>144</v>
      </c>
    </row>
    <row r="128" s="2" customFormat="1" ht="33" customHeight="1">
      <c r="A128" s="35"/>
      <c r="B128" s="36"/>
      <c r="C128" s="233" t="s">
        <v>145</v>
      </c>
      <c r="D128" s="233" t="s">
        <v>123</v>
      </c>
      <c r="E128" s="234" t="s">
        <v>146</v>
      </c>
      <c r="F128" s="235" t="s">
        <v>147</v>
      </c>
      <c r="G128" s="236" t="s">
        <v>139</v>
      </c>
      <c r="H128" s="237">
        <v>41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40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127</v>
      </c>
      <c r="AT128" s="245" t="s">
        <v>123</v>
      </c>
      <c r="AU128" s="245" t="s">
        <v>84</v>
      </c>
      <c r="AY128" s="14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82</v>
      </c>
      <c r="BK128" s="246">
        <f>ROUND(I128*H128,2)</f>
        <v>0</v>
      </c>
      <c r="BL128" s="14" t="s">
        <v>127</v>
      </c>
      <c r="BM128" s="245" t="s">
        <v>148</v>
      </c>
    </row>
    <row r="129" s="2" customFormat="1" ht="21.75" customHeight="1">
      <c r="A129" s="35"/>
      <c r="B129" s="36"/>
      <c r="C129" s="233" t="s">
        <v>149</v>
      </c>
      <c r="D129" s="233" t="s">
        <v>123</v>
      </c>
      <c r="E129" s="234" t="s">
        <v>150</v>
      </c>
      <c r="F129" s="235" t="s">
        <v>151</v>
      </c>
      <c r="G129" s="236" t="s">
        <v>139</v>
      </c>
      <c r="H129" s="237">
        <v>53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40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127</v>
      </c>
      <c r="AT129" s="245" t="s">
        <v>123</v>
      </c>
      <c r="AU129" s="245" t="s">
        <v>84</v>
      </c>
      <c r="AY129" s="14" t="s">
        <v>121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82</v>
      </c>
      <c r="BK129" s="246">
        <f>ROUND(I129*H129,2)</f>
        <v>0</v>
      </c>
      <c r="BL129" s="14" t="s">
        <v>127</v>
      </c>
      <c r="BM129" s="245" t="s">
        <v>152</v>
      </c>
    </row>
    <row r="130" s="2" customFormat="1" ht="33" customHeight="1">
      <c r="A130" s="35"/>
      <c r="B130" s="36"/>
      <c r="C130" s="233" t="s">
        <v>153</v>
      </c>
      <c r="D130" s="233" t="s">
        <v>123</v>
      </c>
      <c r="E130" s="234" t="s">
        <v>154</v>
      </c>
      <c r="F130" s="235" t="s">
        <v>155</v>
      </c>
      <c r="G130" s="236" t="s">
        <v>139</v>
      </c>
      <c r="H130" s="237">
        <v>52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40</v>
      </c>
      <c r="O130" s="88"/>
      <c r="P130" s="243">
        <f>O130*H130</f>
        <v>0</v>
      </c>
      <c r="Q130" s="243">
        <v>5.0000000000000002E-05</v>
      </c>
      <c r="R130" s="243">
        <f>Q130*H130</f>
        <v>0.0026000000000000003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127</v>
      </c>
      <c r="AT130" s="245" t="s">
        <v>123</v>
      </c>
      <c r="AU130" s="245" t="s">
        <v>84</v>
      </c>
      <c r="AY130" s="14" t="s">
        <v>121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82</v>
      </c>
      <c r="BK130" s="246">
        <f>ROUND(I130*H130,2)</f>
        <v>0</v>
      </c>
      <c r="BL130" s="14" t="s">
        <v>127</v>
      </c>
      <c r="BM130" s="245" t="s">
        <v>156</v>
      </c>
    </row>
    <row r="131" s="2" customFormat="1" ht="33" customHeight="1">
      <c r="A131" s="35"/>
      <c r="B131" s="36"/>
      <c r="C131" s="233" t="s">
        <v>157</v>
      </c>
      <c r="D131" s="233" t="s">
        <v>123</v>
      </c>
      <c r="E131" s="234" t="s">
        <v>158</v>
      </c>
      <c r="F131" s="235" t="s">
        <v>159</v>
      </c>
      <c r="G131" s="236" t="s">
        <v>139</v>
      </c>
      <c r="H131" s="237">
        <v>1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40</v>
      </c>
      <c r="O131" s="88"/>
      <c r="P131" s="243">
        <f>O131*H131</f>
        <v>0</v>
      </c>
      <c r="Q131" s="243">
        <v>5.0000000000000002E-05</v>
      </c>
      <c r="R131" s="243">
        <f>Q131*H131</f>
        <v>5.0000000000000002E-05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127</v>
      </c>
      <c r="AT131" s="245" t="s">
        <v>123</v>
      </c>
      <c r="AU131" s="245" t="s">
        <v>84</v>
      </c>
      <c r="AY131" s="14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82</v>
      </c>
      <c r="BK131" s="246">
        <f>ROUND(I131*H131,2)</f>
        <v>0</v>
      </c>
      <c r="BL131" s="14" t="s">
        <v>127</v>
      </c>
      <c r="BM131" s="245" t="s">
        <v>160</v>
      </c>
    </row>
    <row r="132" s="2" customFormat="1" ht="44.25" customHeight="1">
      <c r="A132" s="35"/>
      <c r="B132" s="36"/>
      <c r="C132" s="233" t="s">
        <v>161</v>
      </c>
      <c r="D132" s="233" t="s">
        <v>123</v>
      </c>
      <c r="E132" s="234" t="s">
        <v>162</v>
      </c>
      <c r="F132" s="235" t="s">
        <v>163</v>
      </c>
      <c r="G132" s="236" t="s">
        <v>164</v>
      </c>
      <c r="H132" s="237">
        <v>226.97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40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127</v>
      </c>
      <c r="AT132" s="245" t="s">
        <v>123</v>
      </c>
      <c r="AU132" s="245" t="s">
        <v>84</v>
      </c>
      <c r="AY132" s="14" t="s">
        <v>121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82</v>
      </c>
      <c r="BK132" s="246">
        <f>ROUND(I132*H132,2)</f>
        <v>0</v>
      </c>
      <c r="BL132" s="14" t="s">
        <v>127</v>
      </c>
      <c r="BM132" s="245" t="s">
        <v>165</v>
      </c>
    </row>
    <row r="133" s="2" customFormat="1" ht="44.25" customHeight="1">
      <c r="A133" s="35"/>
      <c r="B133" s="36"/>
      <c r="C133" s="233" t="s">
        <v>166</v>
      </c>
      <c r="D133" s="233" t="s">
        <v>123</v>
      </c>
      <c r="E133" s="234" t="s">
        <v>167</v>
      </c>
      <c r="F133" s="235" t="s">
        <v>168</v>
      </c>
      <c r="G133" s="236" t="s">
        <v>164</v>
      </c>
      <c r="H133" s="237">
        <v>680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40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127</v>
      </c>
      <c r="AT133" s="245" t="s">
        <v>123</v>
      </c>
      <c r="AU133" s="245" t="s">
        <v>84</v>
      </c>
      <c r="AY133" s="14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82</v>
      </c>
      <c r="BK133" s="246">
        <f>ROUND(I133*H133,2)</f>
        <v>0</v>
      </c>
      <c r="BL133" s="14" t="s">
        <v>127</v>
      </c>
      <c r="BM133" s="245" t="s">
        <v>169</v>
      </c>
    </row>
    <row r="134" s="2" customFormat="1" ht="44.25" customHeight="1">
      <c r="A134" s="35"/>
      <c r="B134" s="36"/>
      <c r="C134" s="233" t="s">
        <v>170</v>
      </c>
      <c r="D134" s="233" t="s">
        <v>123</v>
      </c>
      <c r="E134" s="234" t="s">
        <v>171</v>
      </c>
      <c r="F134" s="235" t="s">
        <v>172</v>
      </c>
      <c r="G134" s="236" t="s">
        <v>164</v>
      </c>
      <c r="H134" s="237">
        <v>610.77999999999997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127</v>
      </c>
      <c r="AT134" s="245" t="s">
        <v>123</v>
      </c>
      <c r="AU134" s="245" t="s">
        <v>84</v>
      </c>
      <c r="AY134" s="14" t="s">
        <v>121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82</v>
      </c>
      <c r="BK134" s="246">
        <f>ROUND(I134*H134,2)</f>
        <v>0</v>
      </c>
      <c r="BL134" s="14" t="s">
        <v>127</v>
      </c>
      <c r="BM134" s="245" t="s">
        <v>173</v>
      </c>
    </row>
    <row r="135" s="2" customFormat="1" ht="33" customHeight="1">
      <c r="A135" s="35"/>
      <c r="B135" s="36"/>
      <c r="C135" s="233" t="s">
        <v>174</v>
      </c>
      <c r="D135" s="233" t="s">
        <v>123</v>
      </c>
      <c r="E135" s="234" t="s">
        <v>175</v>
      </c>
      <c r="F135" s="235" t="s">
        <v>176</v>
      </c>
      <c r="G135" s="236" t="s">
        <v>164</v>
      </c>
      <c r="H135" s="237">
        <v>28.98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40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127</v>
      </c>
      <c r="AT135" s="245" t="s">
        <v>123</v>
      </c>
      <c r="AU135" s="245" t="s">
        <v>84</v>
      </c>
      <c r="AY135" s="14" t="s">
        <v>121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82</v>
      </c>
      <c r="BK135" s="246">
        <f>ROUND(I135*H135,2)</f>
        <v>0</v>
      </c>
      <c r="BL135" s="14" t="s">
        <v>127</v>
      </c>
      <c r="BM135" s="245" t="s">
        <v>177</v>
      </c>
    </row>
    <row r="136" s="2" customFormat="1" ht="33" customHeight="1">
      <c r="A136" s="35"/>
      <c r="B136" s="36"/>
      <c r="C136" s="233" t="s">
        <v>178</v>
      </c>
      <c r="D136" s="233" t="s">
        <v>123</v>
      </c>
      <c r="E136" s="234" t="s">
        <v>179</v>
      </c>
      <c r="F136" s="235" t="s">
        <v>180</v>
      </c>
      <c r="G136" s="236" t="s">
        <v>139</v>
      </c>
      <c r="H136" s="237">
        <v>11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127</v>
      </c>
      <c r="AT136" s="245" t="s">
        <v>123</v>
      </c>
      <c r="AU136" s="245" t="s">
        <v>84</v>
      </c>
      <c r="AY136" s="14" t="s">
        <v>121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82</v>
      </c>
      <c r="BK136" s="246">
        <f>ROUND(I136*H136,2)</f>
        <v>0</v>
      </c>
      <c r="BL136" s="14" t="s">
        <v>127</v>
      </c>
      <c r="BM136" s="245" t="s">
        <v>181</v>
      </c>
    </row>
    <row r="137" s="2" customFormat="1" ht="33" customHeight="1">
      <c r="A137" s="35"/>
      <c r="B137" s="36"/>
      <c r="C137" s="233" t="s">
        <v>8</v>
      </c>
      <c r="D137" s="233" t="s">
        <v>123</v>
      </c>
      <c r="E137" s="234" t="s">
        <v>182</v>
      </c>
      <c r="F137" s="235" t="s">
        <v>183</v>
      </c>
      <c r="G137" s="236" t="s">
        <v>139</v>
      </c>
      <c r="H137" s="237">
        <v>1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40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127</v>
      </c>
      <c r="AT137" s="245" t="s">
        <v>123</v>
      </c>
      <c r="AU137" s="245" t="s">
        <v>84</v>
      </c>
      <c r="AY137" s="14" t="s">
        <v>121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82</v>
      </c>
      <c r="BK137" s="246">
        <f>ROUND(I137*H137,2)</f>
        <v>0</v>
      </c>
      <c r="BL137" s="14" t="s">
        <v>127</v>
      </c>
      <c r="BM137" s="245" t="s">
        <v>184</v>
      </c>
    </row>
    <row r="138" s="2" customFormat="1" ht="33" customHeight="1">
      <c r="A138" s="35"/>
      <c r="B138" s="36"/>
      <c r="C138" s="233" t="s">
        <v>185</v>
      </c>
      <c r="D138" s="233" t="s">
        <v>123</v>
      </c>
      <c r="E138" s="234" t="s">
        <v>186</v>
      </c>
      <c r="F138" s="235" t="s">
        <v>187</v>
      </c>
      <c r="G138" s="236" t="s">
        <v>139</v>
      </c>
      <c r="H138" s="237">
        <v>41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40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127</v>
      </c>
      <c r="AT138" s="245" t="s">
        <v>123</v>
      </c>
      <c r="AU138" s="245" t="s">
        <v>84</v>
      </c>
      <c r="AY138" s="14" t="s">
        <v>121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82</v>
      </c>
      <c r="BK138" s="246">
        <f>ROUND(I138*H138,2)</f>
        <v>0</v>
      </c>
      <c r="BL138" s="14" t="s">
        <v>127</v>
      </c>
      <c r="BM138" s="245" t="s">
        <v>188</v>
      </c>
    </row>
    <row r="139" s="2" customFormat="1" ht="33" customHeight="1">
      <c r="A139" s="35"/>
      <c r="B139" s="36"/>
      <c r="C139" s="233" t="s">
        <v>189</v>
      </c>
      <c r="D139" s="233" t="s">
        <v>123</v>
      </c>
      <c r="E139" s="234" t="s">
        <v>190</v>
      </c>
      <c r="F139" s="235" t="s">
        <v>191</v>
      </c>
      <c r="G139" s="236" t="s">
        <v>139</v>
      </c>
      <c r="H139" s="237">
        <v>52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40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127</v>
      </c>
      <c r="AT139" s="245" t="s">
        <v>123</v>
      </c>
      <c r="AU139" s="245" t="s">
        <v>84</v>
      </c>
      <c r="AY139" s="14" t="s">
        <v>121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82</v>
      </c>
      <c r="BK139" s="246">
        <f>ROUND(I139*H139,2)</f>
        <v>0</v>
      </c>
      <c r="BL139" s="14" t="s">
        <v>127</v>
      </c>
      <c r="BM139" s="245" t="s">
        <v>192</v>
      </c>
    </row>
    <row r="140" s="2" customFormat="1" ht="33" customHeight="1">
      <c r="A140" s="35"/>
      <c r="B140" s="36"/>
      <c r="C140" s="233" t="s">
        <v>193</v>
      </c>
      <c r="D140" s="233" t="s">
        <v>123</v>
      </c>
      <c r="E140" s="234" t="s">
        <v>194</v>
      </c>
      <c r="F140" s="235" t="s">
        <v>195</v>
      </c>
      <c r="G140" s="236" t="s">
        <v>139</v>
      </c>
      <c r="H140" s="237">
        <v>1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127</v>
      </c>
      <c r="AT140" s="245" t="s">
        <v>123</v>
      </c>
      <c r="AU140" s="245" t="s">
        <v>84</v>
      </c>
      <c r="AY140" s="14" t="s">
        <v>121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82</v>
      </c>
      <c r="BK140" s="246">
        <f>ROUND(I140*H140,2)</f>
        <v>0</v>
      </c>
      <c r="BL140" s="14" t="s">
        <v>127</v>
      </c>
      <c r="BM140" s="245" t="s">
        <v>196</v>
      </c>
    </row>
    <row r="141" s="2" customFormat="1" ht="44.25" customHeight="1">
      <c r="A141" s="35"/>
      <c r="B141" s="36"/>
      <c r="C141" s="233" t="s">
        <v>197</v>
      </c>
      <c r="D141" s="233" t="s">
        <v>123</v>
      </c>
      <c r="E141" s="234" t="s">
        <v>198</v>
      </c>
      <c r="F141" s="235" t="s">
        <v>199</v>
      </c>
      <c r="G141" s="236" t="s">
        <v>164</v>
      </c>
      <c r="H141" s="237">
        <v>1207.21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40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127</v>
      </c>
      <c r="AT141" s="245" t="s">
        <v>123</v>
      </c>
      <c r="AU141" s="245" t="s">
        <v>84</v>
      </c>
      <c r="AY141" s="14" t="s">
        <v>121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82</v>
      </c>
      <c r="BK141" s="246">
        <f>ROUND(I141*H141,2)</f>
        <v>0</v>
      </c>
      <c r="BL141" s="14" t="s">
        <v>127</v>
      </c>
      <c r="BM141" s="245" t="s">
        <v>200</v>
      </c>
    </row>
    <row r="142" s="2" customFormat="1" ht="44.25" customHeight="1">
      <c r="A142" s="35"/>
      <c r="B142" s="36"/>
      <c r="C142" s="233" t="s">
        <v>201</v>
      </c>
      <c r="D142" s="233" t="s">
        <v>123</v>
      </c>
      <c r="E142" s="234" t="s">
        <v>202</v>
      </c>
      <c r="F142" s="235" t="s">
        <v>203</v>
      </c>
      <c r="G142" s="236" t="s">
        <v>164</v>
      </c>
      <c r="H142" s="237">
        <v>112.55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40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127</v>
      </c>
      <c r="AT142" s="245" t="s">
        <v>123</v>
      </c>
      <c r="AU142" s="245" t="s">
        <v>84</v>
      </c>
      <c r="AY142" s="14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82</v>
      </c>
      <c r="BK142" s="246">
        <f>ROUND(I142*H142,2)</f>
        <v>0</v>
      </c>
      <c r="BL142" s="14" t="s">
        <v>127</v>
      </c>
      <c r="BM142" s="245" t="s">
        <v>204</v>
      </c>
    </row>
    <row r="143" s="2" customFormat="1" ht="33" customHeight="1">
      <c r="A143" s="35"/>
      <c r="B143" s="36"/>
      <c r="C143" s="233" t="s">
        <v>7</v>
      </c>
      <c r="D143" s="233" t="s">
        <v>123</v>
      </c>
      <c r="E143" s="234" t="s">
        <v>205</v>
      </c>
      <c r="F143" s="235" t="s">
        <v>206</v>
      </c>
      <c r="G143" s="236" t="s">
        <v>164</v>
      </c>
      <c r="H143" s="237">
        <v>659.75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40</v>
      </c>
      <c r="O143" s="8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127</v>
      </c>
      <c r="AT143" s="245" t="s">
        <v>123</v>
      </c>
      <c r="AU143" s="245" t="s">
        <v>84</v>
      </c>
      <c r="AY143" s="14" t="s">
        <v>121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82</v>
      </c>
      <c r="BK143" s="246">
        <f>ROUND(I143*H143,2)</f>
        <v>0</v>
      </c>
      <c r="BL143" s="14" t="s">
        <v>127</v>
      </c>
      <c r="BM143" s="245" t="s">
        <v>207</v>
      </c>
    </row>
    <row r="144" s="2" customFormat="1" ht="33" customHeight="1">
      <c r="A144" s="35"/>
      <c r="B144" s="36"/>
      <c r="C144" s="233" t="s">
        <v>208</v>
      </c>
      <c r="D144" s="233" t="s">
        <v>123</v>
      </c>
      <c r="E144" s="234" t="s">
        <v>209</v>
      </c>
      <c r="F144" s="235" t="s">
        <v>210</v>
      </c>
      <c r="G144" s="236" t="s">
        <v>164</v>
      </c>
      <c r="H144" s="237">
        <v>1278.31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40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127</v>
      </c>
      <c r="AT144" s="245" t="s">
        <v>123</v>
      </c>
      <c r="AU144" s="245" t="s">
        <v>84</v>
      </c>
      <c r="AY144" s="14" t="s">
        <v>121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82</v>
      </c>
      <c r="BK144" s="246">
        <f>ROUND(I144*H144,2)</f>
        <v>0</v>
      </c>
      <c r="BL144" s="14" t="s">
        <v>127</v>
      </c>
      <c r="BM144" s="245" t="s">
        <v>211</v>
      </c>
    </row>
    <row r="145" s="2" customFormat="1" ht="33" customHeight="1">
      <c r="A145" s="35"/>
      <c r="B145" s="36"/>
      <c r="C145" s="233" t="s">
        <v>212</v>
      </c>
      <c r="D145" s="233" t="s">
        <v>123</v>
      </c>
      <c r="E145" s="234" t="s">
        <v>213</v>
      </c>
      <c r="F145" s="235" t="s">
        <v>214</v>
      </c>
      <c r="G145" s="236" t="s">
        <v>131</v>
      </c>
      <c r="H145" s="237">
        <v>637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40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127</v>
      </c>
      <c r="AT145" s="245" t="s">
        <v>123</v>
      </c>
      <c r="AU145" s="245" t="s">
        <v>84</v>
      </c>
      <c r="AY145" s="14" t="s">
        <v>121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82</v>
      </c>
      <c r="BK145" s="246">
        <f>ROUND(I145*H145,2)</f>
        <v>0</v>
      </c>
      <c r="BL145" s="14" t="s">
        <v>127</v>
      </c>
      <c r="BM145" s="245" t="s">
        <v>215</v>
      </c>
    </row>
    <row r="146" s="12" customFormat="1" ht="22.8" customHeight="1">
      <c r="A146" s="12"/>
      <c r="B146" s="217"/>
      <c r="C146" s="218"/>
      <c r="D146" s="219" t="s">
        <v>74</v>
      </c>
      <c r="E146" s="231" t="s">
        <v>127</v>
      </c>
      <c r="F146" s="231" t="s">
        <v>216</v>
      </c>
      <c r="G146" s="218"/>
      <c r="H146" s="218"/>
      <c r="I146" s="221"/>
      <c r="J146" s="232">
        <f>BK146</f>
        <v>0</v>
      </c>
      <c r="K146" s="218"/>
      <c r="L146" s="223"/>
      <c r="M146" s="224"/>
      <c r="N146" s="225"/>
      <c r="O146" s="225"/>
      <c r="P146" s="226">
        <f>SUM(P147:P148)</f>
        <v>0</v>
      </c>
      <c r="Q146" s="225"/>
      <c r="R146" s="226">
        <f>SUM(R147:R148)</f>
        <v>283.39950499999998</v>
      </c>
      <c r="S146" s="225"/>
      <c r="T146" s="227">
        <f>SUM(T147:T148)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82</v>
      </c>
      <c r="AT146" s="229" t="s">
        <v>74</v>
      </c>
      <c r="AU146" s="229" t="s">
        <v>82</v>
      </c>
      <c r="AY146" s="228" t="s">
        <v>121</v>
      </c>
      <c r="BK146" s="230">
        <f>SUM(BK147:BK148)</f>
        <v>0</v>
      </c>
    </row>
    <row r="147" s="2" customFormat="1" ht="33" customHeight="1">
      <c r="A147" s="35"/>
      <c r="B147" s="36"/>
      <c r="C147" s="233" t="s">
        <v>217</v>
      </c>
      <c r="D147" s="233" t="s">
        <v>123</v>
      </c>
      <c r="E147" s="234" t="s">
        <v>218</v>
      </c>
      <c r="F147" s="235" t="s">
        <v>219</v>
      </c>
      <c r="G147" s="236" t="s">
        <v>164</v>
      </c>
      <c r="H147" s="237">
        <v>117.25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40</v>
      </c>
      <c r="O147" s="88"/>
      <c r="P147" s="243">
        <f>O147*H147</f>
        <v>0</v>
      </c>
      <c r="Q147" s="243">
        <v>2.4142999999999999</v>
      </c>
      <c r="R147" s="243">
        <f>Q147*H147</f>
        <v>283.07667499999997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127</v>
      </c>
      <c r="AT147" s="245" t="s">
        <v>123</v>
      </c>
      <c r="AU147" s="245" t="s">
        <v>84</v>
      </c>
      <c r="AY147" s="14" t="s">
        <v>121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82</v>
      </c>
      <c r="BK147" s="246">
        <f>ROUND(I147*H147,2)</f>
        <v>0</v>
      </c>
      <c r="BL147" s="14" t="s">
        <v>127</v>
      </c>
      <c r="BM147" s="245" t="s">
        <v>220</v>
      </c>
    </row>
    <row r="148" s="2" customFormat="1" ht="78" customHeight="1">
      <c r="A148" s="35"/>
      <c r="B148" s="36"/>
      <c r="C148" s="233" t="s">
        <v>221</v>
      </c>
      <c r="D148" s="233" t="s">
        <v>123</v>
      </c>
      <c r="E148" s="234" t="s">
        <v>222</v>
      </c>
      <c r="F148" s="235" t="s">
        <v>223</v>
      </c>
      <c r="G148" s="236" t="s">
        <v>224</v>
      </c>
      <c r="H148" s="237">
        <v>17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40</v>
      </c>
      <c r="O148" s="88"/>
      <c r="P148" s="243">
        <f>O148*H148</f>
        <v>0</v>
      </c>
      <c r="Q148" s="243">
        <v>0.01899</v>
      </c>
      <c r="R148" s="243">
        <f>Q148*H148</f>
        <v>0.32283000000000001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127</v>
      </c>
      <c r="AT148" s="245" t="s">
        <v>123</v>
      </c>
      <c r="AU148" s="245" t="s">
        <v>84</v>
      </c>
      <c r="AY148" s="14" t="s">
        <v>121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82</v>
      </c>
      <c r="BK148" s="246">
        <f>ROUND(I148*H148,2)</f>
        <v>0</v>
      </c>
      <c r="BL148" s="14" t="s">
        <v>127</v>
      </c>
      <c r="BM148" s="245" t="s">
        <v>225</v>
      </c>
    </row>
    <row r="149" s="12" customFormat="1" ht="22.8" customHeight="1">
      <c r="A149" s="12"/>
      <c r="B149" s="217"/>
      <c r="C149" s="218"/>
      <c r="D149" s="219" t="s">
        <v>74</v>
      </c>
      <c r="E149" s="231" t="s">
        <v>226</v>
      </c>
      <c r="F149" s="231" t="s">
        <v>227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P150</f>
        <v>0</v>
      </c>
      <c r="Q149" s="225"/>
      <c r="R149" s="226">
        <f>R150</f>
        <v>0</v>
      </c>
      <c r="S149" s="225"/>
      <c r="T149" s="227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82</v>
      </c>
      <c r="AT149" s="229" t="s">
        <v>74</v>
      </c>
      <c r="AU149" s="229" t="s">
        <v>82</v>
      </c>
      <c r="AY149" s="228" t="s">
        <v>121</v>
      </c>
      <c r="BK149" s="230">
        <f>BK150</f>
        <v>0</v>
      </c>
    </row>
    <row r="150" s="2" customFormat="1" ht="16.5" customHeight="1">
      <c r="A150" s="35"/>
      <c r="B150" s="36"/>
      <c r="C150" s="233" t="s">
        <v>228</v>
      </c>
      <c r="D150" s="233" t="s">
        <v>123</v>
      </c>
      <c r="E150" s="234" t="s">
        <v>229</v>
      </c>
      <c r="F150" s="235" t="s">
        <v>230</v>
      </c>
      <c r="G150" s="236" t="s">
        <v>231</v>
      </c>
      <c r="H150" s="237">
        <v>283.50400000000002</v>
      </c>
      <c r="I150" s="238"/>
      <c r="J150" s="239">
        <f>ROUND(I150*H150,2)</f>
        <v>0</v>
      </c>
      <c r="K150" s="240"/>
      <c r="L150" s="41"/>
      <c r="M150" s="247" t="s">
        <v>1</v>
      </c>
      <c r="N150" s="248" t="s">
        <v>40</v>
      </c>
      <c r="O150" s="249"/>
      <c r="P150" s="250">
        <f>O150*H150</f>
        <v>0</v>
      </c>
      <c r="Q150" s="250">
        <v>0</v>
      </c>
      <c r="R150" s="250">
        <f>Q150*H150</f>
        <v>0</v>
      </c>
      <c r="S150" s="250">
        <v>0</v>
      </c>
      <c r="T150" s="25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127</v>
      </c>
      <c r="AT150" s="245" t="s">
        <v>123</v>
      </c>
      <c r="AU150" s="245" t="s">
        <v>84</v>
      </c>
      <c r="AY150" s="14" t="s">
        <v>121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82</v>
      </c>
      <c r="BK150" s="246">
        <f>ROUND(I150*H150,2)</f>
        <v>0</v>
      </c>
      <c r="BL150" s="14" t="s">
        <v>127</v>
      </c>
      <c r="BM150" s="245" t="s">
        <v>232</v>
      </c>
    </row>
    <row r="151" s="2" customFormat="1" ht="6.96" customHeight="1">
      <c r="A151" s="35"/>
      <c r="B151" s="63"/>
      <c r="C151" s="64"/>
      <c r="D151" s="64"/>
      <c r="E151" s="64"/>
      <c r="F151" s="64"/>
      <c r="G151" s="64"/>
      <c r="H151" s="64"/>
      <c r="I151" s="180"/>
      <c r="J151" s="64"/>
      <c r="K151" s="64"/>
      <c r="L151" s="41"/>
      <c r="M151" s="35"/>
      <c r="O151" s="35"/>
      <c r="P151" s="35"/>
      <c r="Q151" s="35"/>
      <c r="R151" s="35"/>
      <c r="S151" s="35"/>
      <c r="T151" s="35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</row>
  </sheetData>
  <sheetProtection sheet="1" autoFilter="0" formatColumns="0" formatRows="0" objects="1" scenarios="1" spinCount="100000" saltValue="mA5xnulw7elGX9Et9atLSvmEH6PB+yGJBPLF2aDCgD9Ofb2cII7W1kaNOQbmrhjyyvpkl2Fy3N/xmnlxOo4akg==" hashValue="0NTpg/396d+GdZCrKajpVEE3NX3XtpzapIRKisUVLRsFP5n9gWK59pbMnB1DfHzfi26YHasZwivWqiI2tGspMA==" algorithmName="SHA-512" password="CC35"/>
  <autoFilter ref="C119:K15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Obnova malé vodní nádrže v Poustkách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233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8. 2. 2019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31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ROUND((SUM(BE121:BE155)),  2)</f>
        <v>0</v>
      </c>
      <c r="G33" s="35"/>
      <c r="H33" s="35"/>
      <c r="I33" s="159">
        <v>0.20999999999999999</v>
      </c>
      <c r="J33" s="158">
        <f>ROUND(((SUM(BE121:BE155))*I33),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ROUND((SUM(BF121:BF155)),  2)</f>
        <v>0</v>
      </c>
      <c r="G34" s="35"/>
      <c r="H34" s="35"/>
      <c r="I34" s="159">
        <v>0.14999999999999999</v>
      </c>
      <c r="J34" s="158">
        <f>ROUND(((SUM(BF121:BF155))*I34),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ROUND((SUM(BG121:BG155)),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ROUND((SUM(BH121:BH155)),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ROUND((SUM(BI121:BI155)),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Obnova malé vodní nádrže v Poustkách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2/2019/3 - Objekt č.3, Hráz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Rychnov nad Kněžnou</v>
      </c>
      <c r="G89" s="37"/>
      <c r="H89" s="37"/>
      <c r="I89" s="144" t="s">
        <v>22</v>
      </c>
      <c r="J89" s="76" t="str">
        <f>IF(J12="","",J12)</f>
        <v>8. 2. 2019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Rychnov nad Kněžnou</v>
      </c>
      <c r="G91" s="37"/>
      <c r="H91" s="37"/>
      <c r="I91" s="144" t="s">
        <v>30</v>
      </c>
      <c r="J91" s="33" t="str">
        <f>E21</f>
        <v>ing.Zdeněk Šlitr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ing.Zdeněk Šlitr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J122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J123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104</v>
      </c>
      <c r="E99" s="200"/>
      <c r="F99" s="200"/>
      <c r="G99" s="200"/>
      <c r="H99" s="200"/>
      <c r="I99" s="201"/>
      <c r="J99" s="202">
        <f>J148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234</v>
      </c>
      <c r="E100" s="200"/>
      <c r="F100" s="200"/>
      <c r="G100" s="200"/>
      <c r="H100" s="200"/>
      <c r="I100" s="201"/>
      <c r="J100" s="202">
        <f>J151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105</v>
      </c>
      <c r="E101" s="200"/>
      <c r="F101" s="200"/>
      <c r="G101" s="200"/>
      <c r="H101" s="200"/>
      <c r="I101" s="201"/>
      <c r="J101" s="202">
        <f>J154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141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180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183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106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6.5" customHeight="1">
      <c r="A111" s="35"/>
      <c r="B111" s="36"/>
      <c r="C111" s="37"/>
      <c r="D111" s="37"/>
      <c r="E111" s="184" t="str">
        <f>E7</f>
        <v>Obnova malé vodní nádrže v Poustkách</v>
      </c>
      <c r="F111" s="29"/>
      <c r="G111" s="29"/>
      <c r="H111" s="29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95</v>
      </c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2/2019/3 - Objekt č.3, Hráz</v>
      </c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Rychnov nad Kněžnou</v>
      </c>
      <c r="G115" s="37"/>
      <c r="H115" s="37"/>
      <c r="I115" s="144" t="s">
        <v>22</v>
      </c>
      <c r="J115" s="76" t="str">
        <f>IF(J12="","",J12)</f>
        <v>8. 2. 2019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E15</f>
        <v>Město Rychnov nad Kněžnou</v>
      </c>
      <c r="G117" s="37"/>
      <c r="H117" s="37"/>
      <c r="I117" s="144" t="s">
        <v>30</v>
      </c>
      <c r="J117" s="33" t="str">
        <f>E21</f>
        <v>ing.Zdeněk Šlitr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144" t="s">
        <v>33</v>
      </c>
      <c r="J118" s="33" t="str">
        <f>E24</f>
        <v>ing.Zdeněk Šlitr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204"/>
      <c r="B120" s="205"/>
      <c r="C120" s="206" t="s">
        <v>107</v>
      </c>
      <c r="D120" s="207" t="s">
        <v>60</v>
      </c>
      <c r="E120" s="207" t="s">
        <v>56</v>
      </c>
      <c r="F120" s="207" t="s">
        <v>57</v>
      </c>
      <c r="G120" s="207" t="s">
        <v>108</v>
      </c>
      <c r="H120" s="207" t="s">
        <v>109</v>
      </c>
      <c r="I120" s="208" t="s">
        <v>110</v>
      </c>
      <c r="J120" s="209" t="s">
        <v>99</v>
      </c>
      <c r="K120" s="210" t="s">
        <v>111</v>
      </c>
      <c r="L120" s="211"/>
      <c r="M120" s="97" t="s">
        <v>1</v>
      </c>
      <c r="N120" s="98" t="s">
        <v>39</v>
      </c>
      <c r="O120" s="98" t="s">
        <v>112</v>
      </c>
      <c r="P120" s="98" t="s">
        <v>113</v>
      </c>
      <c r="Q120" s="98" t="s">
        <v>114</v>
      </c>
      <c r="R120" s="98" t="s">
        <v>115</v>
      </c>
      <c r="S120" s="98" t="s">
        <v>116</v>
      </c>
      <c r="T120" s="99" t="s">
        <v>117</v>
      </c>
      <c r="U120" s="204"/>
      <c r="V120" s="204"/>
      <c r="W120" s="204"/>
      <c r="X120" s="204"/>
      <c r="Y120" s="204"/>
      <c r="Z120" s="204"/>
      <c r="AA120" s="204"/>
      <c r="AB120" s="204"/>
      <c r="AC120" s="204"/>
      <c r="AD120" s="204"/>
      <c r="AE120" s="204"/>
    </row>
    <row r="121" s="2" customFormat="1" ht="22.8" customHeight="1">
      <c r="A121" s="35"/>
      <c r="B121" s="36"/>
      <c r="C121" s="104" t="s">
        <v>118</v>
      </c>
      <c r="D121" s="37"/>
      <c r="E121" s="37"/>
      <c r="F121" s="37"/>
      <c r="G121" s="37"/>
      <c r="H121" s="37"/>
      <c r="I121" s="141"/>
      <c r="J121" s="212">
        <f>BK121</f>
        <v>0</v>
      </c>
      <c r="K121" s="37"/>
      <c r="L121" s="41"/>
      <c r="M121" s="100"/>
      <c r="N121" s="213"/>
      <c r="O121" s="101"/>
      <c r="P121" s="214">
        <f>P122</f>
        <v>0</v>
      </c>
      <c r="Q121" s="101"/>
      <c r="R121" s="214">
        <f>R122</f>
        <v>166.70835000000002</v>
      </c>
      <c r="S121" s="101"/>
      <c r="T121" s="215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74</v>
      </c>
      <c r="AU121" s="14" t="s">
        <v>101</v>
      </c>
      <c r="BK121" s="216">
        <f>BK122</f>
        <v>0</v>
      </c>
    </row>
    <row r="122" s="12" customFormat="1" ht="25.92" customHeight="1">
      <c r="A122" s="12"/>
      <c r="B122" s="217"/>
      <c r="C122" s="218"/>
      <c r="D122" s="219" t="s">
        <v>74</v>
      </c>
      <c r="E122" s="220" t="s">
        <v>119</v>
      </c>
      <c r="F122" s="220" t="s">
        <v>120</v>
      </c>
      <c r="G122" s="218"/>
      <c r="H122" s="218"/>
      <c r="I122" s="221"/>
      <c r="J122" s="222">
        <f>BK122</f>
        <v>0</v>
      </c>
      <c r="K122" s="218"/>
      <c r="L122" s="223"/>
      <c r="M122" s="224"/>
      <c r="N122" s="225"/>
      <c r="O122" s="225"/>
      <c r="P122" s="226">
        <f>P123+P148+P151+P154</f>
        <v>0</v>
      </c>
      <c r="Q122" s="225"/>
      <c r="R122" s="226">
        <f>R123+R148+R151+R154</f>
        <v>166.70835000000002</v>
      </c>
      <c r="S122" s="225"/>
      <c r="T122" s="227">
        <f>T123+T148+T151+T154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28" t="s">
        <v>82</v>
      </c>
      <c r="AT122" s="229" t="s">
        <v>74</v>
      </c>
      <c r="AU122" s="229" t="s">
        <v>75</v>
      </c>
      <c r="AY122" s="228" t="s">
        <v>121</v>
      </c>
      <c r="BK122" s="230">
        <f>BK123+BK148+BK151+BK154</f>
        <v>0</v>
      </c>
    </row>
    <row r="123" s="12" customFormat="1" ht="22.8" customHeight="1">
      <c r="A123" s="12"/>
      <c r="B123" s="217"/>
      <c r="C123" s="218"/>
      <c r="D123" s="219" t="s">
        <v>74</v>
      </c>
      <c r="E123" s="231" t="s">
        <v>82</v>
      </c>
      <c r="F123" s="231" t="s">
        <v>122</v>
      </c>
      <c r="G123" s="218"/>
      <c r="H123" s="218"/>
      <c r="I123" s="221"/>
      <c r="J123" s="232">
        <f>BK123</f>
        <v>0</v>
      </c>
      <c r="K123" s="218"/>
      <c r="L123" s="223"/>
      <c r="M123" s="224"/>
      <c r="N123" s="225"/>
      <c r="O123" s="225"/>
      <c r="P123" s="226">
        <f>SUM(P124:P147)</f>
        <v>0</v>
      </c>
      <c r="Q123" s="225"/>
      <c r="R123" s="226">
        <f>SUM(R124:R147)</f>
        <v>0.10754999999999999</v>
      </c>
      <c r="S123" s="225"/>
      <c r="T123" s="227">
        <f>SUM(T124:T147)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28" t="s">
        <v>82</v>
      </c>
      <c r="AT123" s="229" t="s">
        <v>74</v>
      </c>
      <c r="AU123" s="229" t="s">
        <v>82</v>
      </c>
      <c r="AY123" s="228" t="s">
        <v>121</v>
      </c>
      <c r="BK123" s="230">
        <f>SUM(BK124:BK147)</f>
        <v>0</v>
      </c>
    </row>
    <row r="124" s="2" customFormat="1" ht="21.75" customHeight="1">
      <c r="A124" s="35"/>
      <c r="B124" s="36"/>
      <c r="C124" s="233" t="s">
        <v>82</v>
      </c>
      <c r="D124" s="233" t="s">
        <v>123</v>
      </c>
      <c r="E124" s="234" t="s">
        <v>235</v>
      </c>
      <c r="F124" s="235" t="s">
        <v>236</v>
      </c>
      <c r="G124" s="236" t="s">
        <v>126</v>
      </c>
      <c r="H124" s="237">
        <v>0.10000000000000001</v>
      </c>
      <c r="I124" s="238"/>
      <c r="J124" s="239">
        <f>ROUND(I124*H124,2)</f>
        <v>0</v>
      </c>
      <c r="K124" s="240"/>
      <c r="L124" s="41"/>
      <c r="M124" s="241" t="s">
        <v>1</v>
      </c>
      <c r="N124" s="242" t="s">
        <v>40</v>
      </c>
      <c r="O124" s="88"/>
      <c r="P124" s="243">
        <f>O124*H124</f>
        <v>0</v>
      </c>
      <c r="Q124" s="243">
        <v>0</v>
      </c>
      <c r="R124" s="243">
        <f>Q124*H124</f>
        <v>0</v>
      </c>
      <c r="S124" s="243">
        <v>0</v>
      </c>
      <c r="T124" s="244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45" t="s">
        <v>127</v>
      </c>
      <c r="AT124" s="245" t="s">
        <v>123</v>
      </c>
      <c r="AU124" s="245" t="s">
        <v>84</v>
      </c>
      <c r="AY124" s="14" t="s">
        <v>121</v>
      </c>
      <c r="BE124" s="246">
        <f>IF(N124="základní",J124,0)</f>
        <v>0</v>
      </c>
      <c r="BF124" s="246">
        <f>IF(N124="snížená",J124,0)</f>
        <v>0</v>
      </c>
      <c r="BG124" s="246">
        <f>IF(N124="zákl. přenesená",J124,0)</f>
        <v>0</v>
      </c>
      <c r="BH124" s="246">
        <f>IF(N124="sníž. přenesená",J124,0)</f>
        <v>0</v>
      </c>
      <c r="BI124" s="246">
        <f>IF(N124="nulová",J124,0)</f>
        <v>0</v>
      </c>
      <c r="BJ124" s="14" t="s">
        <v>82</v>
      </c>
      <c r="BK124" s="246">
        <f>ROUND(I124*H124,2)</f>
        <v>0</v>
      </c>
      <c r="BL124" s="14" t="s">
        <v>127</v>
      </c>
      <c r="BM124" s="245" t="s">
        <v>237</v>
      </c>
    </row>
    <row r="125" s="2" customFormat="1" ht="33" customHeight="1">
      <c r="A125" s="35"/>
      <c r="B125" s="36"/>
      <c r="C125" s="233" t="s">
        <v>84</v>
      </c>
      <c r="D125" s="233" t="s">
        <v>123</v>
      </c>
      <c r="E125" s="234" t="s">
        <v>129</v>
      </c>
      <c r="F125" s="235" t="s">
        <v>130</v>
      </c>
      <c r="G125" s="236" t="s">
        <v>131</v>
      </c>
      <c r="H125" s="237">
        <v>74</v>
      </c>
      <c r="I125" s="238"/>
      <c r="J125" s="239">
        <f>ROUND(I125*H125,2)</f>
        <v>0</v>
      </c>
      <c r="K125" s="240"/>
      <c r="L125" s="41"/>
      <c r="M125" s="241" t="s">
        <v>1</v>
      </c>
      <c r="N125" s="242" t="s">
        <v>40</v>
      </c>
      <c r="O125" s="88"/>
      <c r="P125" s="243">
        <f>O125*H125</f>
        <v>0</v>
      </c>
      <c r="Q125" s="243">
        <v>0</v>
      </c>
      <c r="R125" s="243">
        <f>Q125*H125</f>
        <v>0</v>
      </c>
      <c r="S125" s="243">
        <v>0</v>
      </c>
      <c r="T125" s="244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45" t="s">
        <v>127</v>
      </c>
      <c r="AT125" s="245" t="s">
        <v>123</v>
      </c>
      <c r="AU125" s="245" t="s">
        <v>84</v>
      </c>
      <c r="AY125" s="14" t="s">
        <v>121</v>
      </c>
      <c r="BE125" s="246">
        <f>IF(N125="základní",J125,0)</f>
        <v>0</v>
      </c>
      <c r="BF125" s="246">
        <f>IF(N125="snížená",J125,0)</f>
        <v>0</v>
      </c>
      <c r="BG125" s="246">
        <f>IF(N125="zákl. přenesená",J125,0)</f>
        <v>0</v>
      </c>
      <c r="BH125" s="246">
        <f>IF(N125="sníž. přenesená",J125,0)</f>
        <v>0</v>
      </c>
      <c r="BI125" s="246">
        <f>IF(N125="nulová",J125,0)</f>
        <v>0</v>
      </c>
      <c r="BJ125" s="14" t="s">
        <v>82</v>
      </c>
      <c r="BK125" s="246">
        <f>ROUND(I125*H125,2)</f>
        <v>0</v>
      </c>
      <c r="BL125" s="14" t="s">
        <v>127</v>
      </c>
      <c r="BM125" s="245" t="s">
        <v>238</v>
      </c>
    </row>
    <row r="126" s="2" customFormat="1" ht="21.75" customHeight="1">
      <c r="A126" s="35"/>
      <c r="B126" s="36"/>
      <c r="C126" s="233" t="s">
        <v>133</v>
      </c>
      <c r="D126" s="233" t="s">
        <v>123</v>
      </c>
      <c r="E126" s="234" t="s">
        <v>134</v>
      </c>
      <c r="F126" s="235" t="s">
        <v>135</v>
      </c>
      <c r="G126" s="236" t="s">
        <v>131</v>
      </c>
      <c r="H126" s="237">
        <v>74</v>
      </c>
      <c r="I126" s="238"/>
      <c r="J126" s="239">
        <f>ROUND(I126*H126,2)</f>
        <v>0</v>
      </c>
      <c r="K126" s="240"/>
      <c r="L126" s="41"/>
      <c r="M126" s="241" t="s">
        <v>1</v>
      </c>
      <c r="N126" s="242" t="s">
        <v>40</v>
      </c>
      <c r="O126" s="88"/>
      <c r="P126" s="243">
        <f>O126*H126</f>
        <v>0</v>
      </c>
      <c r="Q126" s="243">
        <v>0.00018000000000000001</v>
      </c>
      <c r="R126" s="243">
        <f>Q126*H126</f>
        <v>0.01332</v>
      </c>
      <c r="S126" s="243">
        <v>0</v>
      </c>
      <c r="T126" s="244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45" t="s">
        <v>127</v>
      </c>
      <c r="AT126" s="245" t="s">
        <v>123</v>
      </c>
      <c r="AU126" s="245" t="s">
        <v>84</v>
      </c>
      <c r="AY126" s="14" t="s">
        <v>121</v>
      </c>
      <c r="BE126" s="246">
        <f>IF(N126="základní",J126,0)</f>
        <v>0</v>
      </c>
      <c r="BF126" s="246">
        <f>IF(N126="snížená",J126,0)</f>
        <v>0</v>
      </c>
      <c r="BG126" s="246">
        <f>IF(N126="zákl. přenesená",J126,0)</f>
        <v>0</v>
      </c>
      <c r="BH126" s="246">
        <f>IF(N126="sníž. přenesená",J126,0)</f>
        <v>0</v>
      </c>
      <c r="BI126" s="246">
        <f>IF(N126="nulová",J126,0)</f>
        <v>0</v>
      </c>
      <c r="BJ126" s="14" t="s">
        <v>82</v>
      </c>
      <c r="BK126" s="246">
        <f>ROUND(I126*H126,2)</f>
        <v>0</v>
      </c>
      <c r="BL126" s="14" t="s">
        <v>127</v>
      </c>
      <c r="BM126" s="245" t="s">
        <v>239</v>
      </c>
    </row>
    <row r="127" s="2" customFormat="1" ht="33" customHeight="1">
      <c r="A127" s="35"/>
      <c r="B127" s="36"/>
      <c r="C127" s="233" t="s">
        <v>127</v>
      </c>
      <c r="D127" s="233" t="s">
        <v>123</v>
      </c>
      <c r="E127" s="234" t="s">
        <v>240</v>
      </c>
      <c r="F127" s="235" t="s">
        <v>241</v>
      </c>
      <c r="G127" s="236" t="s">
        <v>139</v>
      </c>
      <c r="H127" s="237">
        <v>3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40</v>
      </c>
      <c r="O127" s="88"/>
      <c r="P127" s="243">
        <f>O127*H127</f>
        <v>0</v>
      </c>
      <c r="Q127" s="243">
        <v>0.00018000000000000001</v>
      </c>
      <c r="R127" s="243">
        <f>Q127*H127</f>
        <v>0.00054000000000000001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127</v>
      </c>
      <c r="AT127" s="245" t="s">
        <v>123</v>
      </c>
      <c r="AU127" s="245" t="s">
        <v>84</v>
      </c>
      <c r="AY127" s="14" t="s">
        <v>121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82</v>
      </c>
      <c r="BK127" s="246">
        <f>ROUND(I127*H127,2)</f>
        <v>0</v>
      </c>
      <c r="BL127" s="14" t="s">
        <v>127</v>
      </c>
      <c r="BM127" s="245" t="s">
        <v>242</v>
      </c>
    </row>
    <row r="128" s="2" customFormat="1" ht="21.75" customHeight="1">
      <c r="A128" s="35"/>
      <c r="B128" s="36"/>
      <c r="C128" s="233" t="s">
        <v>141</v>
      </c>
      <c r="D128" s="233" t="s">
        <v>123</v>
      </c>
      <c r="E128" s="234" t="s">
        <v>137</v>
      </c>
      <c r="F128" s="235" t="s">
        <v>138</v>
      </c>
      <c r="G128" s="236" t="s">
        <v>139</v>
      </c>
      <c r="H128" s="237">
        <v>3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40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127</v>
      </c>
      <c r="AT128" s="245" t="s">
        <v>123</v>
      </c>
      <c r="AU128" s="245" t="s">
        <v>84</v>
      </c>
      <c r="AY128" s="14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82</v>
      </c>
      <c r="BK128" s="246">
        <f>ROUND(I128*H128,2)</f>
        <v>0</v>
      </c>
      <c r="BL128" s="14" t="s">
        <v>127</v>
      </c>
      <c r="BM128" s="245" t="s">
        <v>243</v>
      </c>
    </row>
    <row r="129" s="2" customFormat="1" ht="33" customHeight="1">
      <c r="A129" s="35"/>
      <c r="B129" s="36"/>
      <c r="C129" s="233" t="s">
        <v>145</v>
      </c>
      <c r="D129" s="233" t="s">
        <v>123</v>
      </c>
      <c r="E129" s="234" t="s">
        <v>154</v>
      </c>
      <c r="F129" s="235" t="s">
        <v>155</v>
      </c>
      <c r="G129" s="236" t="s">
        <v>139</v>
      </c>
      <c r="H129" s="237">
        <v>3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40</v>
      </c>
      <c r="O129" s="88"/>
      <c r="P129" s="243">
        <f>O129*H129</f>
        <v>0</v>
      </c>
      <c r="Q129" s="243">
        <v>5.0000000000000002E-05</v>
      </c>
      <c r="R129" s="243">
        <f>Q129*H129</f>
        <v>0.00015000000000000001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127</v>
      </c>
      <c r="AT129" s="245" t="s">
        <v>123</v>
      </c>
      <c r="AU129" s="245" t="s">
        <v>84</v>
      </c>
      <c r="AY129" s="14" t="s">
        <v>121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82</v>
      </c>
      <c r="BK129" s="246">
        <f>ROUND(I129*H129,2)</f>
        <v>0</v>
      </c>
      <c r="BL129" s="14" t="s">
        <v>127</v>
      </c>
      <c r="BM129" s="245" t="s">
        <v>244</v>
      </c>
    </row>
    <row r="130" s="2" customFormat="1" ht="44.25" customHeight="1">
      <c r="A130" s="35"/>
      <c r="B130" s="36"/>
      <c r="C130" s="233" t="s">
        <v>149</v>
      </c>
      <c r="D130" s="233" t="s">
        <v>123</v>
      </c>
      <c r="E130" s="234" t="s">
        <v>245</v>
      </c>
      <c r="F130" s="235" t="s">
        <v>246</v>
      </c>
      <c r="G130" s="236" t="s">
        <v>139</v>
      </c>
      <c r="H130" s="237">
        <v>4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40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127</v>
      </c>
      <c r="AT130" s="245" t="s">
        <v>123</v>
      </c>
      <c r="AU130" s="245" t="s">
        <v>84</v>
      </c>
      <c r="AY130" s="14" t="s">
        <v>121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82</v>
      </c>
      <c r="BK130" s="246">
        <f>ROUND(I130*H130,2)</f>
        <v>0</v>
      </c>
      <c r="BL130" s="14" t="s">
        <v>127</v>
      </c>
      <c r="BM130" s="245" t="s">
        <v>247</v>
      </c>
    </row>
    <row r="131" s="2" customFormat="1" ht="16.5" customHeight="1">
      <c r="A131" s="35"/>
      <c r="B131" s="36"/>
      <c r="C131" s="233" t="s">
        <v>153</v>
      </c>
      <c r="D131" s="233" t="s">
        <v>123</v>
      </c>
      <c r="E131" s="234" t="s">
        <v>248</v>
      </c>
      <c r="F131" s="235" t="s">
        <v>249</v>
      </c>
      <c r="G131" s="236" t="s">
        <v>224</v>
      </c>
      <c r="H131" s="237">
        <v>6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40</v>
      </c>
      <c r="O131" s="88"/>
      <c r="P131" s="243">
        <f>O131*H131</f>
        <v>0</v>
      </c>
      <c r="Q131" s="243">
        <v>0.01559</v>
      </c>
      <c r="R131" s="243">
        <f>Q131*H131</f>
        <v>0.093539999999999998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127</v>
      </c>
      <c r="AT131" s="245" t="s">
        <v>123</v>
      </c>
      <c r="AU131" s="245" t="s">
        <v>84</v>
      </c>
      <c r="AY131" s="14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82</v>
      </c>
      <c r="BK131" s="246">
        <f>ROUND(I131*H131,2)</f>
        <v>0</v>
      </c>
      <c r="BL131" s="14" t="s">
        <v>127</v>
      </c>
      <c r="BM131" s="245" t="s">
        <v>250</v>
      </c>
    </row>
    <row r="132" s="2" customFormat="1" ht="21.75" customHeight="1">
      <c r="A132" s="35"/>
      <c r="B132" s="36"/>
      <c r="C132" s="233" t="s">
        <v>157</v>
      </c>
      <c r="D132" s="233" t="s">
        <v>123</v>
      </c>
      <c r="E132" s="234" t="s">
        <v>251</v>
      </c>
      <c r="F132" s="235" t="s">
        <v>252</v>
      </c>
      <c r="G132" s="236" t="s">
        <v>253</v>
      </c>
      <c r="H132" s="237">
        <v>5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40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127</v>
      </c>
      <c r="AT132" s="245" t="s">
        <v>123</v>
      </c>
      <c r="AU132" s="245" t="s">
        <v>84</v>
      </c>
      <c r="AY132" s="14" t="s">
        <v>121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82</v>
      </c>
      <c r="BK132" s="246">
        <f>ROUND(I132*H132,2)</f>
        <v>0</v>
      </c>
      <c r="BL132" s="14" t="s">
        <v>127</v>
      </c>
      <c r="BM132" s="245" t="s">
        <v>254</v>
      </c>
    </row>
    <row r="133" s="2" customFormat="1" ht="33" customHeight="1">
      <c r="A133" s="35"/>
      <c r="B133" s="36"/>
      <c r="C133" s="233" t="s">
        <v>161</v>
      </c>
      <c r="D133" s="233" t="s">
        <v>123</v>
      </c>
      <c r="E133" s="234" t="s">
        <v>255</v>
      </c>
      <c r="F133" s="235" t="s">
        <v>256</v>
      </c>
      <c r="G133" s="236" t="s">
        <v>257</v>
      </c>
      <c r="H133" s="237">
        <v>6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40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127</v>
      </c>
      <c r="AT133" s="245" t="s">
        <v>123</v>
      </c>
      <c r="AU133" s="245" t="s">
        <v>84</v>
      </c>
      <c r="AY133" s="14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82</v>
      </c>
      <c r="BK133" s="246">
        <f>ROUND(I133*H133,2)</f>
        <v>0</v>
      </c>
      <c r="BL133" s="14" t="s">
        <v>127</v>
      </c>
      <c r="BM133" s="245" t="s">
        <v>258</v>
      </c>
    </row>
    <row r="134" s="2" customFormat="1" ht="44.25" customHeight="1">
      <c r="A134" s="35"/>
      <c r="B134" s="36"/>
      <c r="C134" s="233" t="s">
        <v>166</v>
      </c>
      <c r="D134" s="233" t="s">
        <v>123</v>
      </c>
      <c r="E134" s="234" t="s">
        <v>259</v>
      </c>
      <c r="F134" s="235" t="s">
        <v>260</v>
      </c>
      <c r="G134" s="236" t="s">
        <v>164</v>
      </c>
      <c r="H134" s="237">
        <v>67.329999999999998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127</v>
      </c>
      <c r="AT134" s="245" t="s">
        <v>123</v>
      </c>
      <c r="AU134" s="245" t="s">
        <v>84</v>
      </c>
      <c r="AY134" s="14" t="s">
        <v>121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82</v>
      </c>
      <c r="BK134" s="246">
        <f>ROUND(I134*H134,2)</f>
        <v>0</v>
      </c>
      <c r="BL134" s="14" t="s">
        <v>127</v>
      </c>
      <c r="BM134" s="245" t="s">
        <v>261</v>
      </c>
    </row>
    <row r="135" s="2" customFormat="1" ht="44.25" customHeight="1">
      <c r="A135" s="35"/>
      <c r="B135" s="36"/>
      <c r="C135" s="233" t="s">
        <v>170</v>
      </c>
      <c r="D135" s="233" t="s">
        <v>123</v>
      </c>
      <c r="E135" s="234" t="s">
        <v>262</v>
      </c>
      <c r="F135" s="235" t="s">
        <v>263</v>
      </c>
      <c r="G135" s="236" t="s">
        <v>164</v>
      </c>
      <c r="H135" s="237">
        <v>161.5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40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127</v>
      </c>
      <c r="AT135" s="245" t="s">
        <v>123</v>
      </c>
      <c r="AU135" s="245" t="s">
        <v>84</v>
      </c>
      <c r="AY135" s="14" t="s">
        <v>121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82</v>
      </c>
      <c r="BK135" s="246">
        <f>ROUND(I135*H135,2)</f>
        <v>0</v>
      </c>
      <c r="BL135" s="14" t="s">
        <v>127</v>
      </c>
      <c r="BM135" s="245" t="s">
        <v>264</v>
      </c>
    </row>
    <row r="136" s="2" customFormat="1" ht="44.25" customHeight="1">
      <c r="A136" s="35"/>
      <c r="B136" s="36"/>
      <c r="C136" s="233" t="s">
        <v>174</v>
      </c>
      <c r="D136" s="233" t="s">
        <v>123</v>
      </c>
      <c r="E136" s="234" t="s">
        <v>171</v>
      </c>
      <c r="F136" s="235" t="s">
        <v>172</v>
      </c>
      <c r="G136" s="236" t="s">
        <v>164</v>
      </c>
      <c r="H136" s="237">
        <v>161.5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127</v>
      </c>
      <c r="AT136" s="245" t="s">
        <v>123</v>
      </c>
      <c r="AU136" s="245" t="s">
        <v>84</v>
      </c>
      <c r="AY136" s="14" t="s">
        <v>121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82</v>
      </c>
      <c r="BK136" s="246">
        <f>ROUND(I136*H136,2)</f>
        <v>0</v>
      </c>
      <c r="BL136" s="14" t="s">
        <v>127</v>
      </c>
      <c r="BM136" s="245" t="s">
        <v>265</v>
      </c>
    </row>
    <row r="137" s="2" customFormat="1" ht="33" customHeight="1">
      <c r="A137" s="35"/>
      <c r="B137" s="36"/>
      <c r="C137" s="233" t="s">
        <v>178</v>
      </c>
      <c r="D137" s="233" t="s">
        <v>123</v>
      </c>
      <c r="E137" s="234" t="s">
        <v>266</v>
      </c>
      <c r="F137" s="235" t="s">
        <v>267</v>
      </c>
      <c r="G137" s="236" t="s">
        <v>164</v>
      </c>
      <c r="H137" s="237">
        <v>263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40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127</v>
      </c>
      <c r="AT137" s="245" t="s">
        <v>123</v>
      </c>
      <c r="AU137" s="245" t="s">
        <v>84</v>
      </c>
      <c r="AY137" s="14" t="s">
        <v>121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82</v>
      </c>
      <c r="BK137" s="246">
        <f>ROUND(I137*H137,2)</f>
        <v>0</v>
      </c>
      <c r="BL137" s="14" t="s">
        <v>127</v>
      </c>
      <c r="BM137" s="245" t="s">
        <v>268</v>
      </c>
    </row>
    <row r="138" s="2" customFormat="1" ht="33" customHeight="1">
      <c r="A138" s="35"/>
      <c r="B138" s="36"/>
      <c r="C138" s="233" t="s">
        <v>8</v>
      </c>
      <c r="D138" s="233" t="s">
        <v>123</v>
      </c>
      <c r="E138" s="234" t="s">
        <v>179</v>
      </c>
      <c r="F138" s="235" t="s">
        <v>180</v>
      </c>
      <c r="G138" s="236" t="s">
        <v>139</v>
      </c>
      <c r="H138" s="237">
        <v>3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40</v>
      </c>
      <c r="O138" s="88"/>
      <c r="P138" s="243">
        <f>O138*H138</f>
        <v>0</v>
      </c>
      <c r="Q138" s="243">
        <v>0</v>
      </c>
      <c r="R138" s="243">
        <f>Q138*H138</f>
        <v>0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127</v>
      </c>
      <c r="AT138" s="245" t="s">
        <v>123</v>
      </c>
      <c r="AU138" s="245" t="s">
        <v>84</v>
      </c>
      <c r="AY138" s="14" t="s">
        <v>121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82</v>
      </c>
      <c r="BK138" s="246">
        <f>ROUND(I138*H138,2)</f>
        <v>0</v>
      </c>
      <c r="BL138" s="14" t="s">
        <v>127</v>
      </c>
      <c r="BM138" s="245" t="s">
        <v>269</v>
      </c>
    </row>
    <row r="139" s="2" customFormat="1" ht="33" customHeight="1">
      <c r="A139" s="35"/>
      <c r="B139" s="36"/>
      <c r="C139" s="233" t="s">
        <v>185</v>
      </c>
      <c r="D139" s="233" t="s">
        <v>123</v>
      </c>
      <c r="E139" s="234" t="s">
        <v>190</v>
      </c>
      <c r="F139" s="235" t="s">
        <v>191</v>
      </c>
      <c r="G139" s="236" t="s">
        <v>139</v>
      </c>
      <c r="H139" s="237">
        <v>3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40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127</v>
      </c>
      <c r="AT139" s="245" t="s">
        <v>123</v>
      </c>
      <c r="AU139" s="245" t="s">
        <v>84</v>
      </c>
      <c r="AY139" s="14" t="s">
        <v>121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82</v>
      </c>
      <c r="BK139" s="246">
        <f>ROUND(I139*H139,2)</f>
        <v>0</v>
      </c>
      <c r="BL139" s="14" t="s">
        <v>127</v>
      </c>
      <c r="BM139" s="245" t="s">
        <v>270</v>
      </c>
    </row>
    <row r="140" s="2" customFormat="1" ht="33" customHeight="1">
      <c r="A140" s="35"/>
      <c r="B140" s="36"/>
      <c r="C140" s="233" t="s">
        <v>189</v>
      </c>
      <c r="D140" s="233" t="s">
        <v>123</v>
      </c>
      <c r="E140" s="234" t="s">
        <v>194</v>
      </c>
      <c r="F140" s="235" t="s">
        <v>195</v>
      </c>
      <c r="G140" s="236" t="s">
        <v>139</v>
      </c>
      <c r="H140" s="237">
        <v>4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127</v>
      </c>
      <c r="AT140" s="245" t="s">
        <v>123</v>
      </c>
      <c r="AU140" s="245" t="s">
        <v>84</v>
      </c>
      <c r="AY140" s="14" t="s">
        <v>121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82</v>
      </c>
      <c r="BK140" s="246">
        <f>ROUND(I140*H140,2)</f>
        <v>0</v>
      </c>
      <c r="BL140" s="14" t="s">
        <v>127</v>
      </c>
      <c r="BM140" s="245" t="s">
        <v>271</v>
      </c>
    </row>
    <row r="141" s="2" customFormat="1" ht="44.25" customHeight="1">
      <c r="A141" s="35"/>
      <c r="B141" s="36"/>
      <c r="C141" s="233" t="s">
        <v>193</v>
      </c>
      <c r="D141" s="233" t="s">
        <v>123</v>
      </c>
      <c r="E141" s="234" t="s">
        <v>202</v>
      </c>
      <c r="F141" s="235" t="s">
        <v>203</v>
      </c>
      <c r="G141" s="236" t="s">
        <v>164</v>
      </c>
      <c r="H141" s="237">
        <v>413.25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40</v>
      </c>
      <c r="O141" s="88"/>
      <c r="P141" s="243">
        <f>O141*H141</f>
        <v>0</v>
      </c>
      <c r="Q141" s="243">
        <v>0</v>
      </c>
      <c r="R141" s="243">
        <f>Q141*H141</f>
        <v>0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127</v>
      </c>
      <c r="AT141" s="245" t="s">
        <v>123</v>
      </c>
      <c r="AU141" s="245" t="s">
        <v>84</v>
      </c>
      <c r="AY141" s="14" t="s">
        <v>121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82</v>
      </c>
      <c r="BK141" s="246">
        <f>ROUND(I141*H141,2)</f>
        <v>0</v>
      </c>
      <c r="BL141" s="14" t="s">
        <v>127</v>
      </c>
      <c r="BM141" s="245" t="s">
        <v>272</v>
      </c>
    </row>
    <row r="142" s="2" customFormat="1" ht="33" customHeight="1">
      <c r="A142" s="35"/>
      <c r="B142" s="36"/>
      <c r="C142" s="233" t="s">
        <v>197</v>
      </c>
      <c r="D142" s="233" t="s">
        <v>123</v>
      </c>
      <c r="E142" s="234" t="s">
        <v>205</v>
      </c>
      <c r="F142" s="235" t="s">
        <v>206</v>
      </c>
      <c r="G142" s="236" t="s">
        <v>164</v>
      </c>
      <c r="H142" s="237">
        <v>150.44999999999999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40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127</v>
      </c>
      <c r="AT142" s="245" t="s">
        <v>123</v>
      </c>
      <c r="AU142" s="245" t="s">
        <v>84</v>
      </c>
      <c r="AY142" s="14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82</v>
      </c>
      <c r="BK142" s="246">
        <f>ROUND(I142*H142,2)</f>
        <v>0</v>
      </c>
      <c r="BL142" s="14" t="s">
        <v>127</v>
      </c>
      <c r="BM142" s="245" t="s">
        <v>273</v>
      </c>
    </row>
    <row r="143" s="2" customFormat="1" ht="55.5" customHeight="1">
      <c r="A143" s="35"/>
      <c r="B143" s="36"/>
      <c r="C143" s="233" t="s">
        <v>201</v>
      </c>
      <c r="D143" s="233" t="s">
        <v>123</v>
      </c>
      <c r="E143" s="234" t="s">
        <v>274</v>
      </c>
      <c r="F143" s="235" t="s">
        <v>275</v>
      </c>
      <c r="G143" s="236" t="s">
        <v>164</v>
      </c>
      <c r="H143" s="237">
        <v>477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40</v>
      </c>
      <c r="O143" s="88"/>
      <c r="P143" s="243">
        <f>O143*H143</f>
        <v>0</v>
      </c>
      <c r="Q143" s="243">
        <v>0</v>
      </c>
      <c r="R143" s="243">
        <f>Q143*H143</f>
        <v>0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127</v>
      </c>
      <c r="AT143" s="245" t="s">
        <v>123</v>
      </c>
      <c r="AU143" s="245" t="s">
        <v>84</v>
      </c>
      <c r="AY143" s="14" t="s">
        <v>121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82</v>
      </c>
      <c r="BK143" s="246">
        <f>ROUND(I143*H143,2)</f>
        <v>0</v>
      </c>
      <c r="BL143" s="14" t="s">
        <v>127</v>
      </c>
      <c r="BM143" s="245" t="s">
        <v>276</v>
      </c>
    </row>
    <row r="144" s="2" customFormat="1" ht="33" customHeight="1">
      <c r="A144" s="35"/>
      <c r="B144" s="36"/>
      <c r="C144" s="233" t="s">
        <v>7</v>
      </c>
      <c r="D144" s="233" t="s">
        <v>123</v>
      </c>
      <c r="E144" s="234" t="s">
        <v>209</v>
      </c>
      <c r="F144" s="235" t="s">
        <v>210</v>
      </c>
      <c r="G144" s="236" t="s">
        <v>164</v>
      </c>
      <c r="H144" s="237">
        <v>150.44999999999999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40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127</v>
      </c>
      <c r="AT144" s="245" t="s">
        <v>123</v>
      </c>
      <c r="AU144" s="245" t="s">
        <v>84</v>
      </c>
      <c r="AY144" s="14" t="s">
        <v>121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82</v>
      </c>
      <c r="BK144" s="246">
        <f>ROUND(I144*H144,2)</f>
        <v>0</v>
      </c>
      <c r="BL144" s="14" t="s">
        <v>127</v>
      </c>
      <c r="BM144" s="245" t="s">
        <v>277</v>
      </c>
    </row>
    <row r="145" s="2" customFormat="1" ht="33" customHeight="1">
      <c r="A145" s="35"/>
      <c r="B145" s="36"/>
      <c r="C145" s="233" t="s">
        <v>208</v>
      </c>
      <c r="D145" s="233" t="s">
        <v>123</v>
      </c>
      <c r="E145" s="234" t="s">
        <v>278</v>
      </c>
      <c r="F145" s="235" t="s">
        <v>279</v>
      </c>
      <c r="G145" s="236" t="s">
        <v>139</v>
      </c>
      <c r="H145" s="237">
        <v>3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40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127</v>
      </c>
      <c r="AT145" s="245" t="s">
        <v>123</v>
      </c>
      <c r="AU145" s="245" t="s">
        <v>84</v>
      </c>
      <c r="AY145" s="14" t="s">
        <v>121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82</v>
      </c>
      <c r="BK145" s="246">
        <f>ROUND(I145*H145,2)</f>
        <v>0</v>
      </c>
      <c r="BL145" s="14" t="s">
        <v>127</v>
      </c>
      <c r="BM145" s="245" t="s">
        <v>280</v>
      </c>
    </row>
    <row r="146" s="2" customFormat="1" ht="33" customHeight="1">
      <c r="A146" s="35"/>
      <c r="B146" s="36"/>
      <c r="C146" s="233" t="s">
        <v>212</v>
      </c>
      <c r="D146" s="233" t="s">
        <v>123</v>
      </c>
      <c r="E146" s="234" t="s">
        <v>281</v>
      </c>
      <c r="F146" s="235" t="s">
        <v>282</v>
      </c>
      <c r="G146" s="236" t="s">
        <v>131</v>
      </c>
      <c r="H146" s="237">
        <v>300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40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127</v>
      </c>
      <c r="AT146" s="245" t="s">
        <v>123</v>
      </c>
      <c r="AU146" s="245" t="s">
        <v>84</v>
      </c>
      <c r="AY146" s="14" t="s">
        <v>121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82</v>
      </c>
      <c r="BK146" s="246">
        <f>ROUND(I146*H146,2)</f>
        <v>0</v>
      </c>
      <c r="BL146" s="14" t="s">
        <v>127</v>
      </c>
      <c r="BM146" s="245" t="s">
        <v>283</v>
      </c>
    </row>
    <row r="147" s="2" customFormat="1" ht="33" customHeight="1">
      <c r="A147" s="35"/>
      <c r="B147" s="36"/>
      <c r="C147" s="233" t="s">
        <v>217</v>
      </c>
      <c r="D147" s="233" t="s">
        <v>123</v>
      </c>
      <c r="E147" s="234" t="s">
        <v>284</v>
      </c>
      <c r="F147" s="235" t="s">
        <v>285</v>
      </c>
      <c r="G147" s="236" t="s">
        <v>131</v>
      </c>
      <c r="H147" s="237">
        <v>35.850000000000001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40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127</v>
      </c>
      <c r="AT147" s="245" t="s">
        <v>123</v>
      </c>
      <c r="AU147" s="245" t="s">
        <v>84</v>
      </c>
      <c r="AY147" s="14" t="s">
        <v>121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82</v>
      </c>
      <c r="BK147" s="246">
        <f>ROUND(I147*H147,2)</f>
        <v>0</v>
      </c>
      <c r="BL147" s="14" t="s">
        <v>127</v>
      </c>
      <c r="BM147" s="245" t="s">
        <v>286</v>
      </c>
    </row>
    <row r="148" s="12" customFormat="1" ht="22.8" customHeight="1">
      <c r="A148" s="12"/>
      <c r="B148" s="217"/>
      <c r="C148" s="218"/>
      <c r="D148" s="219" t="s">
        <v>74</v>
      </c>
      <c r="E148" s="231" t="s">
        <v>127</v>
      </c>
      <c r="F148" s="231" t="s">
        <v>216</v>
      </c>
      <c r="G148" s="218"/>
      <c r="H148" s="218"/>
      <c r="I148" s="221"/>
      <c r="J148" s="232">
        <f>BK148</f>
        <v>0</v>
      </c>
      <c r="K148" s="218"/>
      <c r="L148" s="223"/>
      <c r="M148" s="224"/>
      <c r="N148" s="225"/>
      <c r="O148" s="225"/>
      <c r="P148" s="226">
        <f>SUM(P149:P150)</f>
        <v>0</v>
      </c>
      <c r="Q148" s="225"/>
      <c r="R148" s="226">
        <f>SUM(R149:R150)</f>
        <v>166.60080000000002</v>
      </c>
      <c r="S148" s="225"/>
      <c r="T148" s="227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8" t="s">
        <v>82</v>
      </c>
      <c r="AT148" s="229" t="s">
        <v>74</v>
      </c>
      <c r="AU148" s="229" t="s">
        <v>82</v>
      </c>
      <c r="AY148" s="228" t="s">
        <v>121</v>
      </c>
      <c r="BK148" s="230">
        <f>SUM(BK149:BK150)</f>
        <v>0</v>
      </c>
    </row>
    <row r="149" s="2" customFormat="1" ht="33" customHeight="1">
      <c r="A149" s="35"/>
      <c r="B149" s="36"/>
      <c r="C149" s="233" t="s">
        <v>221</v>
      </c>
      <c r="D149" s="233" t="s">
        <v>123</v>
      </c>
      <c r="E149" s="234" t="s">
        <v>287</v>
      </c>
      <c r="F149" s="235" t="s">
        <v>288</v>
      </c>
      <c r="G149" s="236" t="s">
        <v>164</v>
      </c>
      <c r="H149" s="237">
        <v>19.600000000000001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40</v>
      </c>
      <c r="O149" s="88"/>
      <c r="P149" s="243">
        <f>O149*H149</f>
        <v>0</v>
      </c>
      <c r="Q149" s="243">
        <v>1.8899999999999999</v>
      </c>
      <c r="R149" s="243">
        <f>Q149*H149</f>
        <v>37.044000000000004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127</v>
      </c>
      <c r="AT149" s="245" t="s">
        <v>123</v>
      </c>
      <c r="AU149" s="245" t="s">
        <v>84</v>
      </c>
      <c r="AY149" s="14" t="s">
        <v>121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82</v>
      </c>
      <c r="BK149" s="246">
        <f>ROUND(I149*H149,2)</f>
        <v>0</v>
      </c>
      <c r="BL149" s="14" t="s">
        <v>127</v>
      </c>
      <c r="BM149" s="245" t="s">
        <v>289</v>
      </c>
    </row>
    <row r="150" s="2" customFormat="1" ht="21.75" customHeight="1">
      <c r="A150" s="35"/>
      <c r="B150" s="36"/>
      <c r="C150" s="233" t="s">
        <v>228</v>
      </c>
      <c r="D150" s="233" t="s">
        <v>123</v>
      </c>
      <c r="E150" s="234" t="s">
        <v>290</v>
      </c>
      <c r="F150" s="235" t="s">
        <v>291</v>
      </c>
      <c r="G150" s="236" t="s">
        <v>164</v>
      </c>
      <c r="H150" s="237">
        <v>59.979999999999997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40</v>
      </c>
      <c r="O150" s="88"/>
      <c r="P150" s="243">
        <f>O150*H150</f>
        <v>0</v>
      </c>
      <c r="Q150" s="243">
        <v>2.1600000000000001</v>
      </c>
      <c r="R150" s="243">
        <f>Q150*H150</f>
        <v>129.55680000000001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127</v>
      </c>
      <c r="AT150" s="245" t="s">
        <v>123</v>
      </c>
      <c r="AU150" s="245" t="s">
        <v>84</v>
      </c>
      <c r="AY150" s="14" t="s">
        <v>121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82</v>
      </c>
      <c r="BK150" s="246">
        <f>ROUND(I150*H150,2)</f>
        <v>0</v>
      </c>
      <c r="BL150" s="14" t="s">
        <v>127</v>
      </c>
      <c r="BM150" s="245" t="s">
        <v>292</v>
      </c>
    </row>
    <row r="151" s="12" customFormat="1" ht="22.8" customHeight="1">
      <c r="A151" s="12"/>
      <c r="B151" s="217"/>
      <c r="C151" s="218"/>
      <c r="D151" s="219" t="s">
        <v>74</v>
      </c>
      <c r="E151" s="231" t="s">
        <v>141</v>
      </c>
      <c r="F151" s="231" t="s">
        <v>293</v>
      </c>
      <c r="G151" s="218"/>
      <c r="H151" s="218"/>
      <c r="I151" s="221"/>
      <c r="J151" s="232">
        <f>BK151</f>
        <v>0</v>
      </c>
      <c r="K151" s="218"/>
      <c r="L151" s="223"/>
      <c r="M151" s="224"/>
      <c r="N151" s="225"/>
      <c r="O151" s="225"/>
      <c r="P151" s="226">
        <f>SUM(P152:P153)</f>
        <v>0</v>
      </c>
      <c r="Q151" s="225"/>
      <c r="R151" s="226">
        <f>SUM(R152:R153)</f>
        <v>0</v>
      </c>
      <c r="S151" s="225"/>
      <c r="T151" s="227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8" t="s">
        <v>82</v>
      </c>
      <c r="AT151" s="229" t="s">
        <v>74</v>
      </c>
      <c r="AU151" s="229" t="s">
        <v>82</v>
      </c>
      <c r="AY151" s="228" t="s">
        <v>121</v>
      </c>
      <c r="BK151" s="230">
        <f>SUM(BK152:BK153)</f>
        <v>0</v>
      </c>
    </row>
    <row r="152" s="2" customFormat="1" ht="33" customHeight="1">
      <c r="A152" s="35"/>
      <c r="B152" s="36"/>
      <c r="C152" s="233" t="s">
        <v>294</v>
      </c>
      <c r="D152" s="233" t="s">
        <v>123</v>
      </c>
      <c r="E152" s="234" t="s">
        <v>295</v>
      </c>
      <c r="F152" s="235" t="s">
        <v>296</v>
      </c>
      <c r="G152" s="236" t="s">
        <v>131</v>
      </c>
      <c r="H152" s="237">
        <v>102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40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127</v>
      </c>
      <c r="AT152" s="245" t="s">
        <v>123</v>
      </c>
      <c r="AU152" s="245" t="s">
        <v>84</v>
      </c>
      <c r="AY152" s="14" t="s">
        <v>121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82</v>
      </c>
      <c r="BK152" s="246">
        <f>ROUND(I152*H152,2)</f>
        <v>0</v>
      </c>
      <c r="BL152" s="14" t="s">
        <v>127</v>
      </c>
      <c r="BM152" s="245" t="s">
        <v>297</v>
      </c>
    </row>
    <row r="153" s="2" customFormat="1" ht="33" customHeight="1">
      <c r="A153" s="35"/>
      <c r="B153" s="36"/>
      <c r="C153" s="233" t="s">
        <v>298</v>
      </c>
      <c r="D153" s="233" t="s">
        <v>123</v>
      </c>
      <c r="E153" s="234" t="s">
        <v>299</v>
      </c>
      <c r="F153" s="235" t="s">
        <v>300</v>
      </c>
      <c r="G153" s="236" t="s">
        <v>131</v>
      </c>
      <c r="H153" s="237">
        <v>102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40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127</v>
      </c>
      <c r="AT153" s="245" t="s">
        <v>123</v>
      </c>
      <c r="AU153" s="245" t="s">
        <v>84</v>
      </c>
      <c r="AY153" s="14" t="s">
        <v>121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82</v>
      </c>
      <c r="BK153" s="246">
        <f>ROUND(I153*H153,2)</f>
        <v>0</v>
      </c>
      <c r="BL153" s="14" t="s">
        <v>127</v>
      </c>
      <c r="BM153" s="245" t="s">
        <v>301</v>
      </c>
    </row>
    <row r="154" s="12" customFormat="1" ht="22.8" customHeight="1">
      <c r="A154" s="12"/>
      <c r="B154" s="217"/>
      <c r="C154" s="218"/>
      <c r="D154" s="219" t="s">
        <v>74</v>
      </c>
      <c r="E154" s="231" t="s">
        <v>226</v>
      </c>
      <c r="F154" s="231" t="s">
        <v>227</v>
      </c>
      <c r="G154" s="218"/>
      <c r="H154" s="218"/>
      <c r="I154" s="221"/>
      <c r="J154" s="232">
        <f>BK154</f>
        <v>0</v>
      </c>
      <c r="K154" s="218"/>
      <c r="L154" s="223"/>
      <c r="M154" s="224"/>
      <c r="N154" s="225"/>
      <c r="O154" s="225"/>
      <c r="P154" s="226">
        <f>P155</f>
        <v>0</v>
      </c>
      <c r="Q154" s="225"/>
      <c r="R154" s="226">
        <f>R155</f>
        <v>0</v>
      </c>
      <c r="S154" s="225"/>
      <c r="T154" s="227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8" t="s">
        <v>82</v>
      </c>
      <c r="AT154" s="229" t="s">
        <v>74</v>
      </c>
      <c r="AU154" s="229" t="s">
        <v>82</v>
      </c>
      <c r="AY154" s="228" t="s">
        <v>121</v>
      </c>
      <c r="BK154" s="230">
        <f>BK155</f>
        <v>0</v>
      </c>
    </row>
    <row r="155" s="2" customFormat="1" ht="16.5" customHeight="1">
      <c r="A155" s="35"/>
      <c r="B155" s="36"/>
      <c r="C155" s="233" t="s">
        <v>302</v>
      </c>
      <c r="D155" s="233" t="s">
        <v>123</v>
      </c>
      <c r="E155" s="234" t="s">
        <v>229</v>
      </c>
      <c r="F155" s="235" t="s">
        <v>230</v>
      </c>
      <c r="G155" s="236" t="s">
        <v>231</v>
      </c>
      <c r="H155" s="237">
        <v>166.708</v>
      </c>
      <c r="I155" s="238"/>
      <c r="J155" s="239">
        <f>ROUND(I155*H155,2)</f>
        <v>0</v>
      </c>
      <c r="K155" s="240"/>
      <c r="L155" s="41"/>
      <c r="M155" s="247" t="s">
        <v>1</v>
      </c>
      <c r="N155" s="248" t="s">
        <v>40</v>
      </c>
      <c r="O155" s="249"/>
      <c r="P155" s="250">
        <f>O155*H155</f>
        <v>0</v>
      </c>
      <c r="Q155" s="250">
        <v>0</v>
      </c>
      <c r="R155" s="250">
        <f>Q155*H155</f>
        <v>0</v>
      </c>
      <c r="S155" s="250">
        <v>0</v>
      </c>
      <c r="T155" s="25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127</v>
      </c>
      <c r="AT155" s="245" t="s">
        <v>123</v>
      </c>
      <c r="AU155" s="245" t="s">
        <v>84</v>
      </c>
      <c r="AY155" s="14" t="s">
        <v>121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82</v>
      </c>
      <c r="BK155" s="246">
        <f>ROUND(I155*H155,2)</f>
        <v>0</v>
      </c>
      <c r="BL155" s="14" t="s">
        <v>127</v>
      </c>
      <c r="BM155" s="245" t="s">
        <v>303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180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azR3Qy3fjQyJAqRG37a9IH28+Q0PiyayKSgip9yExxy1o7JWknDWccGznipu+IJR8CUYvDU8B44k2aDwhe0NsQ==" hashValue="lQsVyNTS4ZxprFyiSB9YWf06tc9T8QjzZvZz1/t9fs/gqlB25BB6R/Jr2zDo9wquIwRtry06mfBTTiaWRd5JnA==" algorithmName="SHA-512" password="CC35"/>
  <autoFilter ref="C120:K15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Obnova malé vodní nádrže v Poustkách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304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305</v>
      </c>
      <c r="G12" s="35"/>
      <c r="H12" s="35"/>
      <c r="I12" s="144" t="s">
        <v>22</v>
      </c>
      <c r="J12" s="145" t="str">
        <f>'Rekapitulace stavby'!AN8</f>
        <v>8. 2. 2019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306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31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ROUND((SUM(BE117:BE121)),  2)</f>
        <v>0</v>
      </c>
      <c r="G33" s="35"/>
      <c r="H33" s="35"/>
      <c r="I33" s="159">
        <v>0.20999999999999999</v>
      </c>
      <c r="J33" s="158">
        <f>ROUND(((SUM(BE117:BE121))*I33),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ROUND((SUM(BF117:BF121)),  2)</f>
        <v>0</v>
      </c>
      <c r="G34" s="35"/>
      <c r="H34" s="35"/>
      <c r="I34" s="159">
        <v>0.14999999999999999</v>
      </c>
      <c r="J34" s="158">
        <f>ROUND(((SUM(BF117:BF121))*I34),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ROUND((SUM(BG117:BG121)),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ROUND((SUM(BH117:BH121)),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ROUND((SUM(BI117:BI121)),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Obnova malé vodní nádrže v Poustkách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2/2019/ 4 - VRN - Obnova malé vodní nádrže v Poustkách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Podbřezí</v>
      </c>
      <c r="G89" s="37"/>
      <c r="H89" s="37"/>
      <c r="I89" s="144" t="s">
        <v>22</v>
      </c>
      <c r="J89" s="76" t="str">
        <f>IF(J12="","",J12)</f>
        <v>8. 2. 2019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Obec Podbřezí</v>
      </c>
      <c r="G91" s="37"/>
      <c r="H91" s="37"/>
      <c r="I91" s="144" t="s">
        <v>30</v>
      </c>
      <c r="J91" s="33" t="str">
        <f>E21</f>
        <v>ing.Zdeněk Šlitr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ing.Zdeněk Šlitr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307</v>
      </c>
      <c r="E97" s="193"/>
      <c r="F97" s="193"/>
      <c r="G97" s="193"/>
      <c r="H97" s="193"/>
      <c r="I97" s="194"/>
      <c r="J97" s="195">
        <f>J118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141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180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183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106</v>
      </c>
      <c r="D104" s="37"/>
      <c r="E104" s="37"/>
      <c r="F104" s="37"/>
      <c r="G104" s="37"/>
      <c r="H104" s="37"/>
      <c r="I104" s="141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141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84" t="str">
        <f>E7</f>
        <v>Obnova malé vodní nádrže v Poustkách</v>
      </c>
      <c r="F107" s="29"/>
      <c r="G107" s="29"/>
      <c r="H107" s="29"/>
      <c r="I107" s="141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95</v>
      </c>
      <c r="D108" s="37"/>
      <c r="E108" s="37"/>
      <c r="F108" s="37"/>
      <c r="G108" s="37"/>
      <c r="H108" s="37"/>
      <c r="I108" s="141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2/2019/ 4 - VRN - Obnova malé vodní nádrže v Poustkách</v>
      </c>
      <c r="F109" s="37"/>
      <c r="G109" s="37"/>
      <c r="H109" s="37"/>
      <c r="I109" s="141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141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>Podbřezí</v>
      </c>
      <c r="G111" s="37"/>
      <c r="H111" s="37"/>
      <c r="I111" s="144" t="s">
        <v>22</v>
      </c>
      <c r="J111" s="76" t="str">
        <f>IF(J12="","",J12)</f>
        <v>8. 2. 2019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>Obec Podbřezí</v>
      </c>
      <c r="G113" s="37"/>
      <c r="H113" s="37"/>
      <c r="I113" s="144" t="s">
        <v>30</v>
      </c>
      <c r="J113" s="33" t="str">
        <f>E21</f>
        <v>ing.Zdeněk Šlitr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28</v>
      </c>
      <c r="D114" s="37"/>
      <c r="E114" s="37"/>
      <c r="F114" s="24" t="str">
        <f>IF(E18="","",E18)</f>
        <v>Vyplň údaj</v>
      </c>
      <c r="G114" s="37"/>
      <c r="H114" s="37"/>
      <c r="I114" s="144" t="s">
        <v>33</v>
      </c>
      <c r="J114" s="33" t="str">
        <f>E24</f>
        <v>ing.Zdeněk Šlitr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1" customFormat="1" ht="29.28" customHeight="1">
      <c r="A116" s="204"/>
      <c r="B116" s="205"/>
      <c r="C116" s="206" t="s">
        <v>107</v>
      </c>
      <c r="D116" s="207" t="s">
        <v>60</v>
      </c>
      <c r="E116" s="207" t="s">
        <v>56</v>
      </c>
      <c r="F116" s="207" t="s">
        <v>57</v>
      </c>
      <c r="G116" s="207" t="s">
        <v>108</v>
      </c>
      <c r="H116" s="207" t="s">
        <v>109</v>
      </c>
      <c r="I116" s="208" t="s">
        <v>110</v>
      </c>
      <c r="J116" s="209" t="s">
        <v>99</v>
      </c>
      <c r="K116" s="210" t="s">
        <v>111</v>
      </c>
      <c r="L116" s="211"/>
      <c r="M116" s="97" t="s">
        <v>1</v>
      </c>
      <c r="N116" s="98" t="s">
        <v>39</v>
      </c>
      <c r="O116" s="98" t="s">
        <v>112</v>
      </c>
      <c r="P116" s="98" t="s">
        <v>113</v>
      </c>
      <c r="Q116" s="98" t="s">
        <v>114</v>
      </c>
      <c r="R116" s="98" t="s">
        <v>115</v>
      </c>
      <c r="S116" s="98" t="s">
        <v>116</v>
      </c>
      <c r="T116" s="99" t="s">
        <v>117</v>
      </c>
      <c r="U116" s="204"/>
      <c r="V116" s="204"/>
      <c r="W116" s="204"/>
      <c r="X116" s="204"/>
      <c r="Y116" s="204"/>
      <c r="Z116" s="204"/>
      <c r="AA116" s="204"/>
      <c r="AB116" s="204"/>
      <c r="AC116" s="204"/>
      <c r="AD116" s="204"/>
      <c r="AE116" s="204"/>
    </row>
    <row r="117" s="2" customFormat="1" ht="22.8" customHeight="1">
      <c r="A117" s="35"/>
      <c r="B117" s="36"/>
      <c r="C117" s="104" t="s">
        <v>118</v>
      </c>
      <c r="D117" s="37"/>
      <c r="E117" s="37"/>
      <c r="F117" s="37"/>
      <c r="G117" s="37"/>
      <c r="H117" s="37"/>
      <c r="I117" s="141"/>
      <c r="J117" s="212">
        <f>BK117</f>
        <v>0</v>
      </c>
      <c r="K117" s="37"/>
      <c r="L117" s="41"/>
      <c r="M117" s="100"/>
      <c r="N117" s="213"/>
      <c r="O117" s="101"/>
      <c r="P117" s="214">
        <f>P118</f>
        <v>0</v>
      </c>
      <c r="Q117" s="101"/>
      <c r="R117" s="214">
        <f>R118</f>
        <v>0</v>
      </c>
      <c r="S117" s="101"/>
      <c r="T117" s="215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74</v>
      </c>
      <c r="AU117" s="14" t="s">
        <v>101</v>
      </c>
      <c r="BK117" s="216">
        <f>BK118</f>
        <v>0</v>
      </c>
    </row>
    <row r="118" s="12" customFormat="1" ht="25.92" customHeight="1">
      <c r="A118" s="12"/>
      <c r="B118" s="217"/>
      <c r="C118" s="218"/>
      <c r="D118" s="219" t="s">
        <v>74</v>
      </c>
      <c r="E118" s="220" t="s">
        <v>308</v>
      </c>
      <c r="F118" s="220" t="s">
        <v>309</v>
      </c>
      <c r="G118" s="218"/>
      <c r="H118" s="218"/>
      <c r="I118" s="221"/>
      <c r="J118" s="222">
        <f>BK118</f>
        <v>0</v>
      </c>
      <c r="K118" s="218"/>
      <c r="L118" s="223"/>
      <c r="M118" s="224"/>
      <c r="N118" s="225"/>
      <c r="O118" s="225"/>
      <c r="P118" s="226">
        <f>SUM(P119:P121)</f>
        <v>0</v>
      </c>
      <c r="Q118" s="225"/>
      <c r="R118" s="226">
        <f>SUM(R119:R121)</f>
        <v>0</v>
      </c>
      <c r="S118" s="225"/>
      <c r="T118" s="227">
        <f>SUM(T119:T121)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28" t="s">
        <v>127</v>
      </c>
      <c r="AT118" s="229" t="s">
        <v>74</v>
      </c>
      <c r="AU118" s="229" t="s">
        <v>75</v>
      </c>
      <c r="AY118" s="228" t="s">
        <v>121</v>
      </c>
      <c r="BK118" s="230">
        <f>SUM(BK119:BK121)</f>
        <v>0</v>
      </c>
    </row>
    <row r="119" s="2" customFormat="1" ht="16.5" customHeight="1">
      <c r="A119" s="35"/>
      <c r="B119" s="36"/>
      <c r="C119" s="233" t="s">
        <v>82</v>
      </c>
      <c r="D119" s="233" t="s">
        <v>123</v>
      </c>
      <c r="E119" s="234" t="s">
        <v>310</v>
      </c>
      <c r="F119" s="235" t="s">
        <v>311</v>
      </c>
      <c r="G119" s="236" t="s">
        <v>312</v>
      </c>
      <c r="H119" s="237">
        <v>1</v>
      </c>
      <c r="I119" s="238"/>
      <c r="J119" s="239">
        <f>ROUND(I119*H119,2)</f>
        <v>0</v>
      </c>
      <c r="K119" s="240"/>
      <c r="L119" s="41"/>
      <c r="M119" s="241" t="s">
        <v>1</v>
      </c>
      <c r="N119" s="242" t="s">
        <v>40</v>
      </c>
      <c r="O119" s="88"/>
      <c r="P119" s="243">
        <f>O119*H119</f>
        <v>0</v>
      </c>
      <c r="Q119" s="243">
        <v>0</v>
      </c>
      <c r="R119" s="243">
        <f>Q119*H119</f>
        <v>0</v>
      </c>
      <c r="S119" s="243">
        <v>0</v>
      </c>
      <c r="T119" s="244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45" t="s">
        <v>127</v>
      </c>
      <c r="AT119" s="245" t="s">
        <v>123</v>
      </c>
      <c r="AU119" s="245" t="s">
        <v>82</v>
      </c>
      <c r="AY119" s="14" t="s">
        <v>121</v>
      </c>
      <c r="BE119" s="246">
        <f>IF(N119="základní",J119,0)</f>
        <v>0</v>
      </c>
      <c r="BF119" s="246">
        <f>IF(N119="snížená",J119,0)</f>
        <v>0</v>
      </c>
      <c r="BG119" s="246">
        <f>IF(N119="zákl. přenesená",J119,0)</f>
        <v>0</v>
      </c>
      <c r="BH119" s="246">
        <f>IF(N119="sníž. přenesená",J119,0)</f>
        <v>0</v>
      </c>
      <c r="BI119" s="246">
        <f>IF(N119="nulová",J119,0)</f>
        <v>0</v>
      </c>
      <c r="BJ119" s="14" t="s">
        <v>82</v>
      </c>
      <c r="BK119" s="246">
        <f>ROUND(I119*H119,2)</f>
        <v>0</v>
      </c>
      <c r="BL119" s="14" t="s">
        <v>127</v>
      </c>
      <c r="BM119" s="245" t="s">
        <v>313</v>
      </c>
    </row>
    <row r="120" s="2" customFormat="1" ht="21.75" customHeight="1">
      <c r="A120" s="35"/>
      <c r="B120" s="36"/>
      <c r="C120" s="233" t="s">
        <v>84</v>
      </c>
      <c r="D120" s="233" t="s">
        <v>123</v>
      </c>
      <c r="E120" s="234" t="s">
        <v>314</v>
      </c>
      <c r="F120" s="235" t="s">
        <v>315</v>
      </c>
      <c r="G120" s="236" t="s">
        <v>312</v>
      </c>
      <c r="H120" s="237">
        <v>1</v>
      </c>
      <c r="I120" s="238"/>
      <c r="J120" s="239">
        <f>ROUND(I120*H120,2)</f>
        <v>0</v>
      </c>
      <c r="K120" s="240"/>
      <c r="L120" s="41"/>
      <c r="M120" s="241" t="s">
        <v>1</v>
      </c>
      <c r="N120" s="242" t="s">
        <v>40</v>
      </c>
      <c r="O120" s="88"/>
      <c r="P120" s="243">
        <f>O120*H120</f>
        <v>0</v>
      </c>
      <c r="Q120" s="243">
        <v>0</v>
      </c>
      <c r="R120" s="243">
        <f>Q120*H120</f>
        <v>0</v>
      </c>
      <c r="S120" s="243">
        <v>0</v>
      </c>
      <c r="T120" s="244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45" t="s">
        <v>127</v>
      </c>
      <c r="AT120" s="245" t="s">
        <v>123</v>
      </c>
      <c r="AU120" s="245" t="s">
        <v>82</v>
      </c>
      <c r="AY120" s="14" t="s">
        <v>121</v>
      </c>
      <c r="BE120" s="246">
        <f>IF(N120="základní",J120,0)</f>
        <v>0</v>
      </c>
      <c r="BF120" s="246">
        <f>IF(N120="snížená",J120,0)</f>
        <v>0</v>
      </c>
      <c r="BG120" s="246">
        <f>IF(N120="zákl. přenesená",J120,0)</f>
        <v>0</v>
      </c>
      <c r="BH120" s="246">
        <f>IF(N120="sníž. přenesená",J120,0)</f>
        <v>0</v>
      </c>
      <c r="BI120" s="246">
        <f>IF(N120="nulová",J120,0)</f>
        <v>0</v>
      </c>
      <c r="BJ120" s="14" t="s">
        <v>82</v>
      </c>
      <c r="BK120" s="246">
        <f>ROUND(I120*H120,2)</f>
        <v>0</v>
      </c>
      <c r="BL120" s="14" t="s">
        <v>127</v>
      </c>
      <c r="BM120" s="245" t="s">
        <v>316</v>
      </c>
    </row>
    <row r="121" s="2" customFormat="1" ht="16.5" customHeight="1">
      <c r="A121" s="35"/>
      <c r="B121" s="36"/>
      <c r="C121" s="233" t="s">
        <v>133</v>
      </c>
      <c r="D121" s="233" t="s">
        <v>123</v>
      </c>
      <c r="E121" s="234" t="s">
        <v>317</v>
      </c>
      <c r="F121" s="235" t="s">
        <v>318</v>
      </c>
      <c r="G121" s="236" t="s">
        <v>312</v>
      </c>
      <c r="H121" s="237">
        <v>1</v>
      </c>
      <c r="I121" s="238"/>
      <c r="J121" s="239">
        <f>ROUND(I121*H121,2)</f>
        <v>0</v>
      </c>
      <c r="K121" s="240"/>
      <c r="L121" s="41"/>
      <c r="M121" s="247" t="s">
        <v>1</v>
      </c>
      <c r="N121" s="248" t="s">
        <v>40</v>
      </c>
      <c r="O121" s="249"/>
      <c r="P121" s="250">
        <f>O121*H121</f>
        <v>0</v>
      </c>
      <c r="Q121" s="250">
        <v>0</v>
      </c>
      <c r="R121" s="250">
        <f>Q121*H121</f>
        <v>0</v>
      </c>
      <c r="S121" s="250">
        <v>0</v>
      </c>
      <c r="T121" s="251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45" t="s">
        <v>127</v>
      </c>
      <c r="AT121" s="245" t="s">
        <v>123</v>
      </c>
      <c r="AU121" s="245" t="s">
        <v>82</v>
      </c>
      <c r="AY121" s="14" t="s">
        <v>121</v>
      </c>
      <c r="BE121" s="246">
        <f>IF(N121="základní",J121,0)</f>
        <v>0</v>
      </c>
      <c r="BF121" s="246">
        <f>IF(N121="snížená",J121,0)</f>
        <v>0</v>
      </c>
      <c r="BG121" s="246">
        <f>IF(N121="zákl. přenesená",J121,0)</f>
        <v>0</v>
      </c>
      <c r="BH121" s="246">
        <f>IF(N121="sníž. přenesená",J121,0)</f>
        <v>0</v>
      </c>
      <c r="BI121" s="246">
        <f>IF(N121="nulová",J121,0)</f>
        <v>0</v>
      </c>
      <c r="BJ121" s="14" t="s">
        <v>82</v>
      </c>
      <c r="BK121" s="246">
        <f>ROUND(I121*H121,2)</f>
        <v>0</v>
      </c>
      <c r="BL121" s="14" t="s">
        <v>127</v>
      </c>
      <c r="BM121" s="245" t="s">
        <v>319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180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mL/g7iPziMYNv3/x3k+wpbuEK1GAH83/8CtNgUHhPjh5Znvp0BgYXhHnJcT1fh0ier8cr8DAMYvUlrshZkyZLg==" hashValue="rmlhDZ9aLlj1OjN6HFbDCeEVKukW6tb1XYKXTu9X14bW3rpjGnzIuvDBE2jDhGm4LBn5h1YW0NxtoF9gM+VVeQ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84</v>
      </c>
    </row>
    <row r="4" s="1" customFormat="1" ht="24.96" customHeight="1">
      <c r="B4" s="17"/>
      <c r="D4" s="137" t="s">
        <v>94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Obnova malé vodní nádrže v Poustkách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95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320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8. 2. 2019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31</v>
      </c>
      <c r="F21" s="35"/>
      <c r="G21" s="35"/>
      <c r="H21" s="35"/>
      <c r="I21" s="144" t="s">
        <v>27</v>
      </c>
      <c r="J21" s="143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33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31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34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35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37</v>
      </c>
      <c r="G32" s="35"/>
      <c r="H32" s="35"/>
      <c r="I32" s="156" t="s">
        <v>36</v>
      </c>
      <c r="J32" s="15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39</v>
      </c>
      <c r="E33" s="139" t="s">
        <v>40</v>
      </c>
      <c r="F33" s="158">
        <f>ROUND((SUM(BE124:BE166)),  2)</f>
        <v>0</v>
      </c>
      <c r="G33" s="35"/>
      <c r="H33" s="35"/>
      <c r="I33" s="159">
        <v>0.20999999999999999</v>
      </c>
      <c r="J33" s="158">
        <f>ROUND(((SUM(BE124:BE166))*I33),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41</v>
      </c>
      <c r="F34" s="158">
        <f>ROUND((SUM(BF124:BF166)),  2)</f>
        <v>0</v>
      </c>
      <c r="G34" s="35"/>
      <c r="H34" s="35"/>
      <c r="I34" s="159">
        <v>0.14999999999999999</v>
      </c>
      <c r="J34" s="158">
        <f>ROUND(((SUM(BF124:BF166))*I34),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42</v>
      </c>
      <c r="F35" s="158">
        <f>ROUND((SUM(BG124:BG166)),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43</v>
      </c>
      <c r="F36" s="158">
        <f>ROUND((SUM(BH124:BH166)),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44</v>
      </c>
      <c r="F37" s="158">
        <f>ROUND((SUM(BI124:BI166)),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45</v>
      </c>
      <c r="E39" s="162"/>
      <c r="F39" s="162"/>
      <c r="G39" s="163" t="s">
        <v>46</v>
      </c>
      <c r="H39" s="164" t="s">
        <v>47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48</v>
      </c>
      <c r="E50" s="169"/>
      <c r="F50" s="169"/>
      <c r="G50" s="168" t="s">
        <v>49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50</v>
      </c>
      <c r="E61" s="172"/>
      <c r="F61" s="173" t="s">
        <v>51</v>
      </c>
      <c r="G61" s="171" t="s">
        <v>50</v>
      </c>
      <c r="H61" s="172"/>
      <c r="I61" s="174"/>
      <c r="J61" s="175" t="s">
        <v>51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52</v>
      </c>
      <c r="E65" s="176"/>
      <c r="F65" s="176"/>
      <c r="G65" s="168" t="s">
        <v>53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50</v>
      </c>
      <c r="E76" s="172"/>
      <c r="F76" s="173" t="s">
        <v>51</v>
      </c>
      <c r="G76" s="171" t="s">
        <v>50</v>
      </c>
      <c r="H76" s="172"/>
      <c r="I76" s="174"/>
      <c r="J76" s="175" t="s">
        <v>51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97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Obnova malé vodní nádrže v Poustkách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95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2/2019b - Objekt č.2, sdružený objekt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Rychnov nad Kněžnou</v>
      </c>
      <c r="G89" s="37"/>
      <c r="H89" s="37"/>
      <c r="I89" s="144" t="s">
        <v>22</v>
      </c>
      <c r="J89" s="76" t="str">
        <f>IF(J12="","",J12)</f>
        <v>8. 2. 2019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Město Rychnov nad Kněžnou</v>
      </c>
      <c r="G91" s="37"/>
      <c r="H91" s="37"/>
      <c r="I91" s="144" t="s">
        <v>30</v>
      </c>
      <c r="J91" s="33" t="str">
        <f>E21</f>
        <v>ing.Zdeněk Šlitr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33</v>
      </c>
      <c r="J92" s="33" t="str">
        <f>E24</f>
        <v>ing.Zdeněk Šlitr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98</v>
      </c>
      <c r="D94" s="186"/>
      <c r="E94" s="186"/>
      <c r="F94" s="186"/>
      <c r="G94" s="186"/>
      <c r="H94" s="186"/>
      <c r="I94" s="187"/>
      <c r="J94" s="188" t="s">
        <v>99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100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101</v>
      </c>
    </row>
    <row r="97" s="9" customFormat="1" ht="24.96" customHeight="1">
      <c r="A97" s="9"/>
      <c r="B97" s="190"/>
      <c r="C97" s="191"/>
      <c r="D97" s="192" t="s">
        <v>102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103</v>
      </c>
      <c r="E98" s="200"/>
      <c r="F98" s="200"/>
      <c r="G98" s="200"/>
      <c r="H98" s="200"/>
      <c r="I98" s="201"/>
      <c r="J98" s="202">
        <f>J126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321</v>
      </c>
      <c r="E99" s="200"/>
      <c r="F99" s="200"/>
      <c r="G99" s="200"/>
      <c r="H99" s="200"/>
      <c r="I99" s="201"/>
      <c r="J99" s="202">
        <f>J138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104</v>
      </c>
      <c r="E100" s="200"/>
      <c r="F100" s="200"/>
      <c r="G100" s="200"/>
      <c r="H100" s="200"/>
      <c r="I100" s="201"/>
      <c r="J100" s="202">
        <f>J145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322</v>
      </c>
      <c r="E101" s="200"/>
      <c r="F101" s="200"/>
      <c r="G101" s="200"/>
      <c r="H101" s="200"/>
      <c r="I101" s="201"/>
      <c r="J101" s="202">
        <f>J149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323</v>
      </c>
      <c r="E102" s="200"/>
      <c r="F102" s="200"/>
      <c r="G102" s="200"/>
      <c r="H102" s="200"/>
      <c r="I102" s="201"/>
      <c r="J102" s="202">
        <f>J154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324</v>
      </c>
      <c r="E103" s="200"/>
      <c r="F103" s="200"/>
      <c r="G103" s="200"/>
      <c r="H103" s="200"/>
      <c r="I103" s="201"/>
      <c r="J103" s="202">
        <f>J161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105</v>
      </c>
      <c r="E104" s="200"/>
      <c r="F104" s="200"/>
      <c r="G104" s="200"/>
      <c r="H104" s="200"/>
      <c r="I104" s="201"/>
      <c r="J104" s="202">
        <f>J163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106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>Obnova malé vodní nádrže v Poustkách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95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2/2019b - Objekt č.2, sdružený objekt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Rychnov nad Kněžnou</v>
      </c>
      <c r="G118" s="37"/>
      <c r="H118" s="37"/>
      <c r="I118" s="144" t="s">
        <v>22</v>
      </c>
      <c r="J118" s="76" t="str">
        <f>IF(J12="","",J12)</f>
        <v>8. 2. 2019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7"/>
      <c r="E120" s="37"/>
      <c r="F120" s="24" t="str">
        <f>E15</f>
        <v>Město Rychnov nad Kněžnou</v>
      </c>
      <c r="G120" s="37"/>
      <c r="H120" s="37"/>
      <c r="I120" s="144" t="s">
        <v>30</v>
      </c>
      <c r="J120" s="33" t="str">
        <f>E21</f>
        <v>ing.Zdeněk Šlitr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144" t="s">
        <v>33</v>
      </c>
      <c r="J121" s="33" t="str">
        <f>E24</f>
        <v>ing.Zdeněk Šlitr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107</v>
      </c>
      <c r="D123" s="207" t="s">
        <v>60</v>
      </c>
      <c r="E123" s="207" t="s">
        <v>56</v>
      </c>
      <c r="F123" s="207" t="s">
        <v>57</v>
      </c>
      <c r="G123" s="207" t="s">
        <v>108</v>
      </c>
      <c r="H123" s="207" t="s">
        <v>109</v>
      </c>
      <c r="I123" s="208" t="s">
        <v>110</v>
      </c>
      <c r="J123" s="209" t="s">
        <v>99</v>
      </c>
      <c r="K123" s="210" t="s">
        <v>111</v>
      </c>
      <c r="L123" s="211"/>
      <c r="M123" s="97" t="s">
        <v>1</v>
      </c>
      <c r="N123" s="98" t="s">
        <v>39</v>
      </c>
      <c r="O123" s="98" t="s">
        <v>112</v>
      </c>
      <c r="P123" s="98" t="s">
        <v>113</v>
      </c>
      <c r="Q123" s="98" t="s">
        <v>114</v>
      </c>
      <c r="R123" s="98" t="s">
        <v>115</v>
      </c>
      <c r="S123" s="98" t="s">
        <v>116</v>
      </c>
      <c r="T123" s="99" t="s">
        <v>117</v>
      </c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118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</f>
        <v>0</v>
      </c>
      <c r="Q124" s="101"/>
      <c r="R124" s="214">
        <f>R125</f>
        <v>48.476258909999999</v>
      </c>
      <c r="S124" s="101"/>
      <c r="T124" s="215">
        <f>T125</f>
        <v>6.8515999999999995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74</v>
      </c>
      <c r="AU124" s="14" t="s">
        <v>101</v>
      </c>
      <c r="BK124" s="216">
        <f>BK125</f>
        <v>0</v>
      </c>
    </row>
    <row r="125" s="12" customFormat="1" ht="25.92" customHeight="1">
      <c r="A125" s="12"/>
      <c r="B125" s="217"/>
      <c r="C125" s="218"/>
      <c r="D125" s="219" t="s">
        <v>74</v>
      </c>
      <c r="E125" s="220" t="s">
        <v>119</v>
      </c>
      <c r="F125" s="220" t="s">
        <v>120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P126+P138+P145+P149+P154+P161+P163</f>
        <v>0</v>
      </c>
      <c r="Q125" s="225"/>
      <c r="R125" s="226">
        <f>R126+R138+R145+R149+R154+R161+R163</f>
        <v>48.476258909999999</v>
      </c>
      <c r="S125" s="225"/>
      <c r="T125" s="227">
        <f>T126+T138+T145+T149+T154+T161+T163</f>
        <v>6.8515999999999995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82</v>
      </c>
      <c r="AT125" s="229" t="s">
        <v>74</v>
      </c>
      <c r="AU125" s="229" t="s">
        <v>75</v>
      </c>
      <c r="AY125" s="228" t="s">
        <v>121</v>
      </c>
      <c r="BK125" s="230">
        <f>BK126+BK138+BK145+BK149+BK154+BK161+BK163</f>
        <v>0</v>
      </c>
    </row>
    <row r="126" s="12" customFormat="1" ht="22.8" customHeight="1">
      <c r="A126" s="12"/>
      <c r="B126" s="217"/>
      <c r="C126" s="218"/>
      <c r="D126" s="219" t="s">
        <v>74</v>
      </c>
      <c r="E126" s="231" t="s">
        <v>82</v>
      </c>
      <c r="F126" s="231" t="s">
        <v>122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SUM(P127:P137)</f>
        <v>0</v>
      </c>
      <c r="Q126" s="225"/>
      <c r="R126" s="226">
        <f>SUM(R127:R137)</f>
        <v>0.21826000000000001</v>
      </c>
      <c r="S126" s="225"/>
      <c r="T126" s="227">
        <f>SUM(T127:T137)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82</v>
      </c>
      <c r="AT126" s="229" t="s">
        <v>74</v>
      </c>
      <c r="AU126" s="229" t="s">
        <v>82</v>
      </c>
      <c r="AY126" s="228" t="s">
        <v>121</v>
      </c>
      <c r="BK126" s="230">
        <f>SUM(BK127:BK137)</f>
        <v>0</v>
      </c>
    </row>
    <row r="127" s="2" customFormat="1" ht="16.5" customHeight="1">
      <c r="A127" s="35"/>
      <c r="B127" s="36"/>
      <c r="C127" s="233" t="s">
        <v>82</v>
      </c>
      <c r="D127" s="233" t="s">
        <v>123</v>
      </c>
      <c r="E127" s="234" t="s">
        <v>248</v>
      </c>
      <c r="F127" s="235" t="s">
        <v>249</v>
      </c>
      <c r="G127" s="236" t="s">
        <v>224</v>
      </c>
      <c r="H127" s="237">
        <v>14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40</v>
      </c>
      <c r="O127" s="88"/>
      <c r="P127" s="243">
        <f>O127*H127</f>
        <v>0</v>
      </c>
      <c r="Q127" s="243">
        <v>0.01559</v>
      </c>
      <c r="R127" s="243">
        <f>Q127*H127</f>
        <v>0.21826000000000001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127</v>
      </c>
      <c r="AT127" s="245" t="s">
        <v>123</v>
      </c>
      <c r="AU127" s="245" t="s">
        <v>84</v>
      </c>
      <c r="AY127" s="14" t="s">
        <v>121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82</v>
      </c>
      <c r="BK127" s="246">
        <f>ROUND(I127*H127,2)</f>
        <v>0</v>
      </c>
      <c r="BL127" s="14" t="s">
        <v>127</v>
      </c>
      <c r="BM127" s="245" t="s">
        <v>325</v>
      </c>
    </row>
    <row r="128" s="2" customFormat="1" ht="21.75" customHeight="1">
      <c r="A128" s="35"/>
      <c r="B128" s="36"/>
      <c r="C128" s="233" t="s">
        <v>84</v>
      </c>
      <c r="D128" s="233" t="s">
        <v>123</v>
      </c>
      <c r="E128" s="234" t="s">
        <v>251</v>
      </c>
      <c r="F128" s="235" t="s">
        <v>252</v>
      </c>
      <c r="G128" s="236" t="s">
        <v>253</v>
      </c>
      <c r="H128" s="237">
        <v>10</v>
      </c>
      <c r="I128" s="238"/>
      <c r="J128" s="239">
        <f>ROUND(I128*H128,2)</f>
        <v>0</v>
      </c>
      <c r="K128" s="240"/>
      <c r="L128" s="41"/>
      <c r="M128" s="241" t="s">
        <v>1</v>
      </c>
      <c r="N128" s="242" t="s">
        <v>40</v>
      </c>
      <c r="O128" s="88"/>
      <c r="P128" s="243">
        <f>O128*H128</f>
        <v>0</v>
      </c>
      <c r="Q128" s="243">
        <v>0</v>
      </c>
      <c r="R128" s="243">
        <f>Q128*H128</f>
        <v>0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127</v>
      </c>
      <c r="AT128" s="245" t="s">
        <v>123</v>
      </c>
      <c r="AU128" s="245" t="s">
        <v>84</v>
      </c>
      <c r="AY128" s="14" t="s">
        <v>121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82</v>
      </c>
      <c r="BK128" s="246">
        <f>ROUND(I128*H128,2)</f>
        <v>0</v>
      </c>
      <c r="BL128" s="14" t="s">
        <v>127</v>
      </c>
      <c r="BM128" s="245" t="s">
        <v>326</v>
      </c>
    </row>
    <row r="129" s="2" customFormat="1" ht="33" customHeight="1">
      <c r="A129" s="35"/>
      <c r="B129" s="36"/>
      <c r="C129" s="233" t="s">
        <v>133</v>
      </c>
      <c r="D129" s="233" t="s">
        <v>123</v>
      </c>
      <c r="E129" s="234" t="s">
        <v>255</v>
      </c>
      <c r="F129" s="235" t="s">
        <v>256</v>
      </c>
      <c r="G129" s="236" t="s">
        <v>257</v>
      </c>
      <c r="H129" s="237">
        <v>4</v>
      </c>
      <c r="I129" s="238"/>
      <c r="J129" s="239">
        <f>ROUND(I129*H129,2)</f>
        <v>0</v>
      </c>
      <c r="K129" s="240"/>
      <c r="L129" s="41"/>
      <c r="M129" s="241" t="s">
        <v>1</v>
      </c>
      <c r="N129" s="242" t="s">
        <v>40</v>
      </c>
      <c r="O129" s="88"/>
      <c r="P129" s="243">
        <f>O129*H129</f>
        <v>0</v>
      </c>
      <c r="Q129" s="243">
        <v>0</v>
      </c>
      <c r="R129" s="243">
        <f>Q129*H129</f>
        <v>0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127</v>
      </c>
      <c r="AT129" s="245" t="s">
        <v>123</v>
      </c>
      <c r="AU129" s="245" t="s">
        <v>84</v>
      </c>
      <c r="AY129" s="14" t="s">
        <v>121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82</v>
      </c>
      <c r="BK129" s="246">
        <f>ROUND(I129*H129,2)</f>
        <v>0</v>
      </c>
      <c r="BL129" s="14" t="s">
        <v>127</v>
      </c>
      <c r="BM129" s="245" t="s">
        <v>327</v>
      </c>
    </row>
    <row r="130" s="2" customFormat="1" ht="33" customHeight="1">
      <c r="A130" s="35"/>
      <c r="B130" s="36"/>
      <c r="C130" s="233" t="s">
        <v>127</v>
      </c>
      <c r="D130" s="233" t="s">
        <v>123</v>
      </c>
      <c r="E130" s="234" t="s">
        <v>328</v>
      </c>
      <c r="F130" s="235" t="s">
        <v>329</v>
      </c>
      <c r="G130" s="236" t="s">
        <v>164</v>
      </c>
      <c r="H130" s="237">
        <v>25.399999999999999</v>
      </c>
      <c r="I130" s="238"/>
      <c r="J130" s="239">
        <f>ROUND(I130*H130,2)</f>
        <v>0</v>
      </c>
      <c r="K130" s="240"/>
      <c r="L130" s="41"/>
      <c r="M130" s="241" t="s">
        <v>1</v>
      </c>
      <c r="N130" s="242" t="s">
        <v>40</v>
      </c>
      <c r="O130" s="88"/>
      <c r="P130" s="243">
        <f>O130*H130</f>
        <v>0</v>
      </c>
      <c r="Q130" s="243">
        <v>0</v>
      </c>
      <c r="R130" s="243">
        <f>Q130*H130</f>
        <v>0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127</v>
      </c>
      <c r="AT130" s="245" t="s">
        <v>123</v>
      </c>
      <c r="AU130" s="245" t="s">
        <v>84</v>
      </c>
      <c r="AY130" s="14" t="s">
        <v>121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82</v>
      </c>
      <c r="BK130" s="246">
        <f>ROUND(I130*H130,2)</f>
        <v>0</v>
      </c>
      <c r="BL130" s="14" t="s">
        <v>127</v>
      </c>
      <c r="BM130" s="245" t="s">
        <v>330</v>
      </c>
    </row>
    <row r="131" s="2" customFormat="1" ht="33" customHeight="1">
      <c r="A131" s="35"/>
      <c r="B131" s="36"/>
      <c r="C131" s="233" t="s">
        <v>141</v>
      </c>
      <c r="D131" s="233" t="s">
        <v>123</v>
      </c>
      <c r="E131" s="234" t="s">
        <v>331</v>
      </c>
      <c r="F131" s="235" t="s">
        <v>332</v>
      </c>
      <c r="G131" s="236" t="s">
        <v>164</v>
      </c>
      <c r="H131" s="237">
        <v>7.0999999999999996</v>
      </c>
      <c r="I131" s="238"/>
      <c r="J131" s="239">
        <f>ROUND(I131*H131,2)</f>
        <v>0</v>
      </c>
      <c r="K131" s="240"/>
      <c r="L131" s="41"/>
      <c r="M131" s="241" t="s">
        <v>1</v>
      </c>
      <c r="N131" s="242" t="s">
        <v>40</v>
      </c>
      <c r="O131" s="88"/>
      <c r="P131" s="243">
        <f>O131*H131</f>
        <v>0</v>
      </c>
      <c r="Q131" s="243">
        <v>0</v>
      </c>
      <c r="R131" s="243">
        <f>Q131*H131</f>
        <v>0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127</v>
      </c>
      <c r="AT131" s="245" t="s">
        <v>123</v>
      </c>
      <c r="AU131" s="245" t="s">
        <v>84</v>
      </c>
      <c r="AY131" s="14" t="s">
        <v>121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82</v>
      </c>
      <c r="BK131" s="246">
        <f>ROUND(I131*H131,2)</f>
        <v>0</v>
      </c>
      <c r="BL131" s="14" t="s">
        <v>127</v>
      </c>
      <c r="BM131" s="245" t="s">
        <v>333</v>
      </c>
    </row>
    <row r="132" s="2" customFormat="1" ht="33" customHeight="1">
      <c r="A132" s="35"/>
      <c r="B132" s="36"/>
      <c r="C132" s="233" t="s">
        <v>145</v>
      </c>
      <c r="D132" s="233" t="s">
        <v>123</v>
      </c>
      <c r="E132" s="234" t="s">
        <v>175</v>
      </c>
      <c r="F132" s="235" t="s">
        <v>176</v>
      </c>
      <c r="G132" s="236" t="s">
        <v>164</v>
      </c>
      <c r="H132" s="237">
        <v>3.0899999999999999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40</v>
      </c>
      <c r="O132" s="88"/>
      <c r="P132" s="243">
        <f>O132*H132</f>
        <v>0</v>
      </c>
      <c r="Q132" s="243">
        <v>0</v>
      </c>
      <c r="R132" s="243">
        <f>Q132*H132</f>
        <v>0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127</v>
      </c>
      <c r="AT132" s="245" t="s">
        <v>123</v>
      </c>
      <c r="AU132" s="245" t="s">
        <v>84</v>
      </c>
      <c r="AY132" s="14" t="s">
        <v>121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82</v>
      </c>
      <c r="BK132" s="246">
        <f>ROUND(I132*H132,2)</f>
        <v>0</v>
      </c>
      <c r="BL132" s="14" t="s">
        <v>127</v>
      </c>
      <c r="BM132" s="245" t="s">
        <v>334</v>
      </c>
    </row>
    <row r="133" s="2" customFormat="1" ht="33" customHeight="1">
      <c r="A133" s="35"/>
      <c r="B133" s="36"/>
      <c r="C133" s="233" t="s">
        <v>149</v>
      </c>
      <c r="D133" s="233" t="s">
        <v>123</v>
      </c>
      <c r="E133" s="234" t="s">
        <v>335</v>
      </c>
      <c r="F133" s="235" t="s">
        <v>336</v>
      </c>
      <c r="G133" s="236" t="s">
        <v>164</v>
      </c>
      <c r="H133" s="237">
        <v>15.93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40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127</v>
      </c>
      <c r="AT133" s="245" t="s">
        <v>123</v>
      </c>
      <c r="AU133" s="245" t="s">
        <v>84</v>
      </c>
      <c r="AY133" s="14" t="s">
        <v>121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82</v>
      </c>
      <c r="BK133" s="246">
        <f>ROUND(I133*H133,2)</f>
        <v>0</v>
      </c>
      <c r="BL133" s="14" t="s">
        <v>127</v>
      </c>
      <c r="BM133" s="245" t="s">
        <v>337</v>
      </c>
    </row>
    <row r="134" s="2" customFormat="1" ht="44.25" customHeight="1">
      <c r="A134" s="35"/>
      <c r="B134" s="36"/>
      <c r="C134" s="233" t="s">
        <v>153</v>
      </c>
      <c r="D134" s="233" t="s">
        <v>123</v>
      </c>
      <c r="E134" s="234" t="s">
        <v>338</v>
      </c>
      <c r="F134" s="235" t="s">
        <v>339</v>
      </c>
      <c r="G134" s="236" t="s">
        <v>164</v>
      </c>
      <c r="H134" s="237">
        <v>51.520000000000003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40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127</v>
      </c>
      <c r="AT134" s="245" t="s">
        <v>123</v>
      </c>
      <c r="AU134" s="245" t="s">
        <v>84</v>
      </c>
      <c r="AY134" s="14" t="s">
        <v>121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82</v>
      </c>
      <c r="BK134" s="246">
        <f>ROUND(I134*H134,2)</f>
        <v>0</v>
      </c>
      <c r="BL134" s="14" t="s">
        <v>127</v>
      </c>
      <c r="BM134" s="245" t="s">
        <v>340</v>
      </c>
    </row>
    <row r="135" s="2" customFormat="1" ht="33" customHeight="1">
      <c r="A135" s="35"/>
      <c r="B135" s="36"/>
      <c r="C135" s="233" t="s">
        <v>157</v>
      </c>
      <c r="D135" s="233" t="s">
        <v>123</v>
      </c>
      <c r="E135" s="234" t="s">
        <v>341</v>
      </c>
      <c r="F135" s="235" t="s">
        <v>342</v>
      </c>
      <c r="G135" s="236" t="s">
        <v>164</v>
      </c>
      <c r="H135" s="237">
        <v>23.600000000000001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40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127</v>
      </c>
      <c r="AT135" s="245" t="s">
        <v>123</v>
      </c>
      <c r="AU135" s="245" t="s">
        <v>84</v>
      </c>
      <c r="AY135" s="14" t="s">
        <v>121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82</v>
      </c>
      <c r="BK135" s="246">
        <f>ROUND(I135*H135,2)</f>
        <v>0</v>
      </c>
      <c r="BL135" s="14" t="s">
        <v>127</v>
      </c>
      <c r="BM135" s="245" t="s">
        <v>343</v>
      </c>
    </row>
    <row r="136" s="2" customFormat="1" ht="44.25" customHeight="1">
      <c r="A136" s="35"/>
      <c r="B136" s="36"/>
      <c r="C136" s="233" t="s">
        <v>161</v>
      </c>
      <c r="D136" s="233" t="s">
        <v>123</v>
      </c>
      <c r="E136" s="234" t="s">
        <v>344</v>
      </c>
      <c r="F136" s="235" t="s">
        <v>345</v>
      </c>
      <c r="G136" s="236" t="s">
        <v>164</v>
      </c>
      <c r="H136" s="237">
        <v>9.4700000000000006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40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127</v>
      </c>
      <c r="AT136" s="245" t="s">
        <v>123</v>
      </c>
      <c r="AU136" s="245" t="s">
        <v>84</v>
      </c>
      <c r="AY136" s="14" t="s">
        <v>121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82</v>
      </c>
      <c r="BK136" s="246">
        <f>ROUND(I136*H136,2)</f>
        <v>0</v>
      </c>
      <c r="BL136" s="14" t="s">
        <v>127</v>
      </c>
      <c r="BM136" s="245" t="s">
        <v>346</v>
      </c>
    </row>
    <row r="137" s="2" customFormat="1" ht="33" customHeight="1">
      <c r="A137" s="35"/>
      <c r="B137" s="36"/>
      <c r="C137" s="233" t="s">
        <v>166</v>
      </c>
      <c r="D137" s="233" t="s">
        <v>123</v>
      </c>
      <c r="E137" s="234" t="s">
        <v>209</v>
      </c>
      <c r="F137" s="235" t="s">
        <v>210</v>
      </c>
      <c r="G137" s="236" t="s">
        <v>164</v>
      </c>
      <c r="H137" s="237">
        <v>42.049999999999997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40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127</v>
      </c>
      <c r="AT137" s="245" t="s">
        <v>123</v>
      </c>
      <c r="AU137" s="245" t="s">
        <v>84</v>
      </c>
      <c r="AY137" s="14" t="s">
        <v>121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82</v>
      </c>
      <c r="BK137" s="246">
        <f>ROUND(I137*H137,2)</f>
        <v>0</v>
      </c>
      <c r="BL137" s="14" t="s">
        <v>127</v>
      </c>
      <c r="BM137" s="245" t="s">
        <v>347</v>
      </c>
    </row>
    <row r="138" s="12" customFormat="1" ht="22.8" customHeight="1">
      <c r="A138" s="12"/>
      <c r="B138" s="217"/>
      <c r="C138" s="218"/>
      <c r="D138" s="219" t="s">
        <v>74</v>
      </c>
      <c r="E138" s="231" t="s">
        <v>133</v>
      </c>
      <c r="F138" s="231" t="s">
        <v>348</v>
      </c>
      <c r="G138" s="218"/>
      <c r="H138" s="218"/>
      <c r="I138" s="221"/>
      <c r="J138" s="232">
        <f>BK138</f>
        <v>0</v>
      </c>
      <c r="K138" s="218"/>
      <c r="L138" s="223"/>
      <c r="M138" s="224"/>
      <c r="N138" s="225"/>
      <c r="O138" s="225"/>
      <c r="P138" s="226">
        <f>SUM(P139:P144)</f>
        <v>0</v>
      </c>
      <c r="Q138" s="225"/>
      <c r="R138" s="226">
        <f>SUM(R139:R144)</f>
        <v>2.0238107100000002</v>
      </c>
      <c r="S138" s="225"/>
      <c r="T138" s="227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28" t="s">
        <v>82</v>
      </c>
      <c r="AT138" s="229" t="s">
        <v>74</v>
      </c>
      <c r="AU138" s="229" t="s">
        <v>82</v>
      </c>
      <c r="AY138" s="228" t="s">
        <v>121</v>
      </c>
      <c r="BK138" s="230">
        <f>SUM(BK139:BK144)</f>
        <v>0</v>
      </c>
    </row>
    <row r="139" s="2" customFormat="1" ht="55.5" customHeight="1">
      <c r="A139" s="35"/>
      <c r="B139" s="36"/>
      <c r="C139" s="233" t="s">
        <v>170</v>
      </c>
      <c r="D139" s="233" t="s">
        <v>123</v>
      </c>
      <c r="E139" s="234" t="s">
        <v>349</v>
      </c>
      <c r="F139" s="235" t="s">
        <v>350</v>
      </c>
      <c r="G139" s="236" t="s">
        <v>164</v>
      </c>
      <c r="H139" s="237">
        <v>5.0300000000000002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40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127</v>
      </c>
      <c r="AT139" s="245" t="s">
        <v>123</v>
      </c>
      <c r="AU139" s="245" t="s">
        <v>84</v>
      </c>
      <c r="AY139" s="14" t="s">
        <v>121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82</v>
      </c>
      <c r="BK139" s="246">
        <f>ROUND(I139*H139,2)</f>
        <v>0</v>
      </c>
      <c r="BL139" s="14" t="s">
        <v>127</v>
      </c>
      <c r="BM139" s="245" t="s">
        <v>351</v>
      </c>
    </row>
    <row r="140" s="2" customFormat="1" ht="55.5" customHeight="1">
      <c r="A140" s="35"/>
      <c r="B140" s="36"/>
      <c r="C140" s="233" t="s">
        <v>174</v>
      </c>
      <c r="D140" s="233" t="s">
        <v>123</v>
      </c>
      <c r="E140" s="234" t="s">
        <v>352</v>
      </c>
      <c r="F140" s="235" t="s">
        <v>353</v>
      </c>
      <c r="G140" s="236" t="s">
        <v>164</v>
      </c>
      <c r="H140" s="237">
        <v>24.460000000000001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40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127</v>
      </c>
      <c r="AT140" s="245" t="s">
        <v>123</v>
      </c>
      <c r="AU140" s="245" t="s">
        <v>84</v>
      </c>
      <c r="AY140" s="14" t="s">
        <v>121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82</v>
      </c>
      <c r="BK140" s="246">
        <f>ROUND(I140*H140,2)</f>
        <v>0</v>
      </c>
      <c r="BL140" s="14" t="s">
        <v>127</v>
      </c>
      <c r="BM140" s="245" t="s">
        <v>354</v>
      </c>
    </row>
    <row r="141" s="2" customFormat="1" ht="66.75" customHeight="1">
      <c r="A141" s="35"/>
      <c r="B141" s="36"/>
      <c r="C141" s="233" t="s">
        <v>178</v>
      </c>
      <c r="D141" s="233" t="s">
        <v>123</v>
      </c>
      <c r="E141" s="234" t="s">
        <v>355</v>
      </c>
      <c r="F141" s="235" t="s">
        <v>356</v>
      </c>
      <c r="G141" s="236" t="s">
        <v>131</v>
      </c>
      <c r="H141" s="237">
        <v>120.63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40</v>
      </c>
      <c r="O141" s="88"/>
      <c r="P141" s="243">
        <f>O141*H141</f>
        <v>0</v>
      </c>
      <c r="Q141" s="243">
        <v>0.0076499999999999997</v>
      </c>
      <c r="R141" s="243">
        <f>Q141*H141</f>
        <v>0.9228194999999999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127</v>
      </c>
      <c r="AT141" s="245" t="s">
        <v>123</v>
      </c>
      <c r="AU141" s="245" t="s">
        <v>84</v>
      </c>
      <c r="AY141" s="14" t="s">
        <v>121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82</v>
      </c>
      <c r="BK141" s="246">
        <f>ROUND(I141*H141,2)</f>
        <v>0</v>
      </c>
      <c r="BL141" s="14" t="s">
        <v>127</v>
      </c>
      <c r="BM141" s="245" t="s">
        <v>357</v>
      </c>
    </row>
    <row r="142" s="2" customFormat="1" ht="66.75" customHeight="1">
      <c r="A142" s="35"/>
      <c r="B142" s="36"/>
      <c r="C142" s="233" t="s">
        <v>8</v>
      </c>
      <c r="D142" s="233" t="s">
        <v>123</v>
      </c>
      <c r="E142" s="234" t="s">
        <v>358</v>
      </c>
      <c r="F142" s="235" t="s">
        <v>359</v>
      </c>
      <c r="G142" s="236" t="s">
        <v>131</v>
      </c>
      <c r="H142" s="237">
        <v>120.63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40</v>
      </c>
      <c r="O142" s="88"/>
      <c r="P142" s="243">
        <f>O142*H142</f>
        <v>0</v>
      </c>
      <c r="Q142" s="243">
        <v>0.00085999999999999998</v>
      </c>
      <c r="R142" s="243">
        <f>Q142*H142</f>
        <v>0.1037418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127</v>
      </c>
      <c r="AT142" s="245" t="s">
        <v>123</v>
      </c>
      <c r="AU142" s="245" t="s">
        <v>84</v>
      </c>
      <c r="AY142" s="14" t="s">
        <v>121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82</v>
      </c>
      <c r="BK142" s="246">
        <f>ROUND(I142*H142,2)</f>
        <v>0</v>
      </c>
      <c r="BL142" s="14" t="s">
        <v>127</v>
      </c>
      <c r="BM142" s="245" t="s">
        <v>360</v>
      </c>
    </row>
    <row r="143" s="2" customFormat="1" ht="66.75" customHeight="1">
      <c r="A143" s="35"/>
      <c r="B143" s="36"/>
      <c r="C143" s="233" t="s">
        <v>185</v>
      </c>
      <c r="D143" s="233" t="s">
        <v>123</v>
      </c>
      <c r="E143" s="234" t="s">
        <v>361</v>
      </c>
      <c r="F143" s="235" t="s">
        <v>362</v>
      </c>
      <c r="G143" s="236" t="s">
        <v>231</v>
      </c>
      <c r="H143" s="237">
        <v>0.65900000000000003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40</v>
      </c>
      <c r="O143" s="88"/>
      <c r="P143" s="243">
        <f>O143*H143</f>
        <v>0</v>
      </c>
      <c r="Q143" s="243">
        <v>1.0858000000000001</v>
      </c>
      <c r="R143" s="243">
        <f>Q143*H143</f>
        <v>0.71554220000000013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127</v>
      </c>
      <c r="AT143" s="245" t="s">
        <v>123</v>
      </c>
      <c r="AU143" s="245" t="s">
        <v>84</v>
      </c>
      <c r="AY143" s="14" t="s">
        <v>121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82</v>
      </c>
      <c r="BK143" s="246">
        <f>ROUND(I143*H143,2)</f>
        <v>0</v>
      </c>
      <c r="BL143" s="14" t="s">
        <v>127</v>
      </c>
      <c r="BM143" s="245" t="s">
        <v>363</v>
      </c>
    </row>
    <row r="144" s="2" customFormat="1" ht="78" customHeight="1">
      <c r="A144" s="35"/>
      <c r="B144" s="36"/>
      <c r="C144" s="233" t="s">
        <v>189</v>
      </c>
      <c r="D144" s="233" t="s">
        <v>123</v>
      </c>
      <c r="E144" s="234" t="s">
        <v>364</v>
      </c>
      <c r="F144" s="235" t="s">
        <v>365</v>
      </c>
      <c r="G144" s="236" t="s">
        <v>231</v>
      </c>
      <c r="H144" s="237">
        <v>0.27100000000000002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40</v>
      </c>
      <c r="O144" s="88"/>
      <c r="P144" s="243">
        <f>O144*H144</f>
        <v>0</v>
      </c>
      <c r="Q144" s="243">
        <v>1.0395099999999999</v>
      </c>
      <c r="R144" s="243">
        <f>Q144*H144</f>
        <v>0.28170720999999999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127</v>
      </c>
      <c r="AT144" s="245" t="s">
        <v>123</v>
      </c>
      <c r="AU144" s="245" t="s">
        <v>84</v>
      </c>
      <c r="AY144" s="14" t="s">
        <v>121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82</v>
      </c>
      <c r="BK144" s="246">
        <f>ROUND(I144*H144,2)</f>
        <v>0</v>
      </c>
      <c r="BL144" s="14" t="s">
        <v>127</v>
      </c>
      <c r="BM144" s="245" t="s">
        <v>366</v>
      </c>
    </row>
    <row r="145" s="12" customFormat="1" ht="22.8" customHeight="1">
      <c r="A145" s="12"/>
      <c r="B145" s="217"/>
      <c r="C145" s="218"/>
      <c r="D145" s="219" t="s">
        <v>74</v>
      </c>
      <c r="E145" s="231" t="s">
        <v>127</v>
      </c>
      <c r="F145" s="231" t="s">
        <v>216</v>
      </c>
      <c r="G145" s="218"/>
      <c r="H145" s="218"/>
      <c r="I145" s="221"/>
      <c r="J145" s="232">
        <f>BK145</f>
        <v>0</v>
      </c>
      <c r="K145" s="218"/>
      <c r="L145" s="223"/>
      <c r="M145" s="224"/>
      <c r="N145" s="225"/>
      <c r="O145" s="225"/>
      <c r="P145" s="226">
        <f>SUM(P146:P148)</f>
        <v>0</v>
      </c>
      <c r="Q145" s="225"/>
      <c r="R145" s="226">
        <f>SUM(R146:R148)</f>
        <v>28.1996562</v>
      </c>
      <c r="S145" s="225"/>
      <c r="T145" s="227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28" t="s">
        <v>82</v>
      </c>
      <c r="AT145" s="229" t="s">
        <v>74</v>
      </c>
      <c r="AU145" s="229" t="s">
        <v>82</v>
      </c>
      <c r="AY145" s="228" t="s">
        <v>121</v>
      </c>
      <c r="BK145" s="230">
        <f>SUM(BK146:BK148)</f>
        <v>0</v>
      </c>
    </row>
    <row r="146" s="2" customFormat="1" ht="21.75" customHeight="1">
      <c r="A146" s="35"/>
      <c r="B146" s="36"/>
      <c r="C146" s="233" t="s">
        <v>193</v>
      </c>
      <c r="D146" s="233" t="s">
        <v>123</v>
      </c>
      <c r="E146" s="234" t="s">
        <v>367</v>
      </c>
      <c r="F146" s="235" t="s">
        <v>368</v>
      </c>
      <c r="G146" s="236" t="s">
        <v>131</v>
      </c>
      <c r="H146" s="237">
        <v>5.0999999999999996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40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127</v>
      </c>
      <c r="AT146" s="245" t="s">
        <v>123</v>
      </c>
      <c r="AU146" s="245" t="s">
        <v>84</v>
      </c>
      <c r="AY146" s="14" t="s">
        <v>121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82</v>
      </c>
      <c r="BK146" s="246">
        <f>ROUND(I146*H146,2)</f>
        <v>0</v>
      </c>
      <c r="BL146" s="14" t="s">
        <v>127</v>
      </c>
      <c r="BM146" s="245" t="s">
        <v>369</v>
      </c>
    </row>
    <row r="147" s="2" customFormat="1" ht="33" customHeight="1">
      <c r="A147" s="35"/>
      <c r="B147" s="36"/>
      <c r="C147" s="233" t="s">
        <v>197</v>
      </c>
      <c r="D147" s="233" t="s">
        <v>123</v>
      </c>
      <c r="E147" s="234" t="s">
        <v>370</v>
      </c>
      <c r="F147" s="235" t="s">
        <v>371</v>
      </c>
      <c r="G147" s="236" t="s">
        <v>164</v>
      </c>
      <c r="H147" s="237">
        <v>10.08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40</v>
      </c>
      <c r="O147" s="88"/>
      <c r="P147" s="243">
        <f>O147*H147</f>
        <v>0</v>
      </c>
      <c r="Q147" s="243">
        <v>1.9967999999999999</v>
      </c>
      <c r="R147" s="243">
        <f>Q147*H147</f>
        <v>20.127744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127</v>
      </c>
      <c r="AT147" s="245" t="s">
        <v>123</v>
      </c>
      <c r="AU147" s="245" t="s">
        <v>84</v>
      </c>
      <c r="AY147" s="14" t="s">
        <v>121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82</v>
      </c>
      <c r="BK147" s="246">
        <f>ROUND(I147*H147,2)</f>
        <v>0</v>
      </c>
      <c r="BL147" s="14" t="s">
        <v>127</v>
      </c>
      <c r="BM147" s="245" t="s">
        <v>372</v>
      </c>
    </row>
    <row r="148" s="2" customFormat="1" ht="33" customHeight="1">
      <c r="A148" s="35"/>
      <c r="B148" s="36"/>
      <c r="C148" s="233" t="s">
        <v>201</v>
      </c>
      <c r="D148" s="233" t="s">
        <v>123</v>
      </c>
      <c r="E148" s="234" t="s">
        <v>373</v>
      </c>
      <c r="F148" s="235" t="s">
        <v>374</v>
      </c>
      <c r="G148" s="236" t="s">
        <v>131</v>
      </c>
      <c r="H148" s="237">
        <v>10.859999999999999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40</v>
      </c>
      <c r="O148" s="88"/>
      <c r="P148" s="243">
        <f>O148*H148</f>
        <v>0</v>
      </c>
      <c r="Q148" s="243">
        <v>0.74326999999999999</v>
      </c>
      <c r="R148" s="243">
        <f>Q148*H148</f>
        <v>8.0719121999999999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127</v>
      </c>
      <c r="AT148" s="245" t="s">
        <v>123</v>
      </c>
      <c r="AU148" s="245" t="s">
        <v>84</v>
      </c>
      <c r="AY148" s="14" t="s">
        <v>121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82</v>
      </c>
      <c r="BK148" s="246">
        <f>ROUND(I148*H148,2)</f>
        <v>0</v>
      </c>
      <c r="BL148" s="14" t="s">
        <v>127</v>
      </c>
      <c r="BM148" s="245" t="s">
        <v>375</v>
      </c>
    </row>
    <row r="149" s="12" customFormat="1" ht="22.8" customHeight="1">
      <c r="A149" s="12"/>
      <c r="B149" s="217"/>
      <c r="C149" s="218"/>
      <c r="D149" s="219" t="s">
        <v>74</v>
      </c>
      <c r="E149" s="231" t="s">
        <v>153</v>
      </c>
      <c r="F149" s="231" t="s">
        <v>376</v>
      </c>
      <c r="G149" s="218"/>
      <c r="H149" s="218"/>
      <c r="I149" s="221"/>
      <c r="J149" s="232">
        <f>BK149</f>
        <v>0</v>
      </c>
      <c r="K149" s="218"/>
      <c r="L149" s="223"/>
      <c r="M149" s="224"/>
      <c r="N149" s="225"/>
      <c r="O149" s="225"/>
      <c r="P149" s="226">
        <f>SUM(P150:P153)</f>
        <v>0</v>
      </c>
      <c r="Q149" s="225"/>
      <c r="R149" s="226">
        <f>SUM(R150:R153)</f>
        <v>17.900999999999996</v>
      </c>
      <c r="S149" s="225"/>
      <c r="T149" s="227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28" t="s">
        <v>82</v>
      </c>
      <c r="AT149" s="229" t="s">
        <v>74</v>
      </c>
      <c r="AU149" s="229" t="s">
        <v>82</v>
      </c>
      <c r="AY149" s="228" t="s">
        <v>121</v>
      </c>
      <c r="BK149" s="230">
        <f>SUM(BK150:BK153)</f>
        <v>0</v>
      </c>
    </row>
    <row r="150" s="2" customFormat="1" ht="16.5" customHeight="1">
      <c r="A150" s="35"/>
      <c r="B150" s="36"/>
      <c r="C150" s="233" t="s">
        <v>7</v>
      </c>
      <c r="D150" s="233" t="s">
        <v>123</v>
      </c>
      <c r="E150" s="234" t="s">
        <v>377</v>
      </c>
      <c r="F150" s="235" t="s">
        <v>378</v>
      </c>
      <c r="G150" s="236" t="s">
        <v>131</v>
      </c>
      <c r="H150" s="237">
        <v>7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40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127</v>
      </c>
      <c r="AT150" s="245" t="s">
        <v>123</v>
      </c>
      <c r="AU150" s="245" t="s">
        <v>84</v>
      </c>
      <c r="AY150" s="14" t="s">
        <v>121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82</v>
      </c>
      <c r="BK150" s="246">
        <f>ROUND(I150*H150,2)</f>
        <v>0</v>
      </c>
      <c r="BL150" s="14" t="s">
        <v>127</v>
      </c>
      <c r="BM150" s="245" t="s">
        <v>379</v>
      </c>
    </row>
    <row r="151" s="2" customFormat="1" ht="21.75" customHeight="1">
      <c r="A151" s="35"/>
      <c r="B151" s="36"/>
      <c r="C151" s="233" t="s">
        <v>208</v>
      </c>
      <c r="D151" s="233" t="s">
        <v>123</v>
      </c>
      <c r="E151" s="234" t="s">
        <v>380</v>
      </c>
      <c r="F151" s="235" t="s">
        <v>381</v>
      </c>
      <c r="G151" s="236" t="s">
        <v>224</v>
      </c>
      <c r="H151" s="237">
        <v>31.875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40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127</v>
      </c>
      <c r="AT151" s="245" t="s">
        <v>123</v>
      </c>
      <c r="AU151" s="245" t="s">
        <v>84</v>
      </c>
      <c r="AY151" s="14" t="s">
        <v>121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82</v>
      </c>
      <c r="BK151" s="246">
        <f>ROUND(I151*H151,2)</f>
        <v>0</v>
      </c>
      <c r="BL151" s="14" t="s">
        <v>127</v>
      </c>
      <c r="BM151" s="245" t="s">
        <v>382</v>
      </c>
    </row>
    <row r="152" s="2" customFormat="1" ht="21.75" customHeight="1">
      <c r="A152" s="35"/>
      <c r="B152" s="36"/>
      <c r="C152" s="252" t="s">
        <v>212</v>
      </c>
      <c r="D152" s="252" t="s">
        <v>383</v>
      </c>
      <c r="E152" s="253" t="s">
        <v>384</v>
      </c>
      <c r="F152" s="254" t="s">
        <v>385</v>
      </c>
      <c r="G152" s="255" t="s">
        <v>386</v>
      </c>
      <c r="H152" s="256">
        <v>5.0999999999999996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40</v>
      </c>
      <c r="O152" s="88"/>
      <c r="P152" s="243">
        <f>O152*H152</f>
        <v>0</v>
      </c>
      <c r="Q152" s="243">
        <v>3.5099999999999998</v>
      </c>
      <c r="R152" s="243">
        <f>Q152*H152</f>
        <v>17.900999999999996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153</v>
      </c>
      <c r="AT152" s="245" t="s">
        <v>383</v>
      </c>
      <c r="AU152" s="245" t="s">
        <v>84</v>
      </c>
      <c r="AY152" s="14" t="s">
        <v>121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82</v>
      </c>
      <c r="BK152" s="246">
        <f>ROUND(I152*H152,2)</f>
        <v>0</v>
      </c>
      <c r="BL152" s="14" t="s">
        <v>127</v>
      </c>
      <c r="BM152" s="245" t="s">
        <v>387</v>
      </c>
    </row>
    <row r="153" s="2" customFormat="1" ht="21.75" customHeight="1">
      <c r="A153" s="35"/>
      <c r="B153" s="36"/>
      <c r="C153" s="233" t="s">
        <v>217</v>
      </c>
      <c r="D153" s="233" t="s">
        <v>123</v>
      </c>
      <c r="E153" s="234" t="s">
        <v>388</v>
      </c>
      <c r="F153" s="235" t="s">
        <v>389</v>
      </c>
      <c r="G153" s="236" t="s">
        <v>164</v>
      </c>
      <c r="H153" s="237">
        <v>10.18</v>
      </c>
      <c r="I153" s="238"/>
      <c r="J153" s="239">
        <f>ROUND(I153*H153,2)</f>
        <v>0</v>
      </c>
      <c r="K153" s="240"/>
      <c r="L153" s="41"/>
      <c r="M153" s="241" t="s">
        <v>1</v>
      </c>
      <c r="N153" s="242" t="s">
        <v>40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127</v>
      </c>
      <c r="AT153" s="245" t="s">
        <v>123</v>
      </c>
      <c r="AU153" s="245" t="s">
        <v>84</v>
      </c>
      <c r="AY153" s="14" t="s">
        <v>121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82</v>
      </c>
      <c r="BK153" s="246">
        <f>ROUND(I153*H153,2)</f>
        <v>0</v>
      </c>
      <c r="BL153" s="14" t="s">
        <v>127</v>
      </c>
      <c r="BM153" s="245" t="s">
        <v>390</v>
      </c>
    </row>
    <row r="154" s="12" customFormat="1" ht="22.8" customHeight="1">
      <c r="A154" s="12"/>
      <c r="B154" s="217"/>
      <c r="C154" s="218"/>
      <c r="D154" s="219" t="s">
        <v>74</v>
      </c>
      <c r="E154" s="231" t="s">
        <v>157</v>
      </c>
      <c r="F154" s="231" t="s">
        <v>391</v>
      </c>
      <c r="G154" s="218"/>
      <c r="H154" s="218"/>
      <c r="I154" s="221"/>
      <c r="J154" s="232">
        <f>BK154</f>
        <v>0</v>
      </c>
      <c r="K154" s="218"/>
      <c r="L154" s="223"/>
      <c r="M154" s="224"/>
      <c r="N154" s="225"/>
      <c r="O154" s="225"/>
      <c r="P154" s="226">
        <f>SUM(P155:P160)</f>
        <v>0</v>
      </c>
      <c r="Q154" s="225"/>
      <c r="R154" s="226">
        <f>SUM(R155:R160)</f>
        <v>0.13353199999999998</v>
      </c>
      <c r="S154" s="225"/>
      <c r="T154" s="227">
        <f>SUM(T155:T160)</f>
        <v>6.8515999999999995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28" t="s">
        <v>82</v>
      </c>
      <c r="AT154" s="229" t="s">
        <v>74</v>
      </c>
      <c r="AU154" s="229" t="s">
        <v>82</v>
      </c>
      <c r="AY154" s="228" t="s">
        <v>121</v>
      </c>
      <c r="BK154" s="230">
        <f>SUM(BK155:BK160)</f>
        <v>0</v>
      </c>
    </row>
    <row r="155" s="2" customFormat="1" ht="21.75" customHeight="1">
      <c r="A155" s="35"/>
      <c r="B155" s="36"/>
      <c r="C155" s="233" t="s">
        <v>221</v>
      </c>
      <c r="D155" s="233" t="s">
        <v>123</v>
      </c>
      <c r="E155" s="234" t="s">
        <v>314</v>
      </c>
      <c r="F155" s="235" t="s">
        <v>392</v>
      </c>
      <c r="G155" s="236" t="s">
        <v>393</v>
      </c>
      <c r="H155" s="237">
        <v>386.63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40</v>
      </c>
      <c r="O155" s="88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127</v>
      </c>
      <c r="AT155" s="245" t="s">
        <v>123</v>
      </c>
      <c r="AU155" s="245" t="s">
        <v>84</v>
      </c>
      <c r="AY155" s="14" t="s">
        <v>121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82</v>
      </c>
      <c r="BK155" s="246">
        <f>ROUND(I155*H155,2)</f>
        <v>0</v>
      </c>
      <c r="BL155" s="14" t="s">
        <v>127</v>
      </c>
      <c r="BM155" s="245" t="s">
        <v>394</v>
      </c>
    </row>
    <row r="156" s="2" customFormat="1" ht="33" customHeight="1">
      <c r="A156" s="35"/>
      <c r="B156" s="36"/>
      <c r="C156" s="233" t="s">
        <v>228</v>
      </c>
      <c r="D156" s="233" t="s">
        <v>123</v>
      </c>
      <c r="E156" s="234" t="s">
        <v>395</v>
      </c>
      <c r="F156" s="235" t="s">
        <v>396</v>
      </c>
      <c r="G156" s="236" t="s">
        <v>131</v>
      </c>
      <c r="H156" s="237">
        <v>2.7999999999999998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40</v>
      </c>
      <c r="O156" s="88"/>
      <c r="P156" s="243">
        <f>O156*H156</f>
        <v>0</v>
      </c>
      <c r="Q156" s="243">
        <v>0.046219999999999997</v>
      </c>
      <c r="R156" s="243">
        <f>Q156*H156</f>
        <v>0.12941599999999998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127</v>
      </c>
      <c r="AT156" s="245" t="s">
        <v>123</v>
      </c>
      <c r="AU156" s="245" t="s">
        <v>84</v>
      </c>
      <c r="AY156" s="14" t="s">
        <v>121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82</v>
      </c>
      <c r="BK156" s="246">
        <f>ROUND(I156*H156,2)</f>
        <v>0</v>
      </c>
      <c r="BL156" s="14" t="s">
        <v>127</v>
      </c>
      <c r="BM156" s="245" t="s">
        <v>397</v>
      </c>
    </row>
    <row r="157" s="2" customFormat="1" ht="21.75" customHeight="1">
      <c r="A157" s="35"/>
      <c r="B157" s="36"/>
      <c r="C157" s="233" t="s">
        <v>294</v>
      </c>
      <c r="D157" s="233" t="s">
        <v>123</v>
      </c>
      <c r="E157" s="234" t="s">
        <v>398</v>
      </c>
      <c r="F157" s="235" t="s">
        <v>399</v>
      </c>
      <c r="G157" s="236" t="s">
        <v>393</v>
      </c>
      <c r="H157" s="237">
        <v>16.52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40</v>
      </c>
      <c r="O157" s="88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127</v>
      </c>
      <c r="AT157" s="245" t="s">
        <v>123</v>
      </c>
      <c r="AU157" s="245" t="s">
        <v>84</v>
      </c>
      <c r="AY157" s="14" t="s">
        <v>121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82</v>
      </c>
      <c r="BK157" s="246">
        <f>ROUND(I157*H157,2)</f>
        <v>0</v>
      </c>
      <c r="BL157" s="14" t="s">
        <v>127</v>
      </c>
      <c r="BM157" s="245" t="s">
        <v>400</v>
      </c>
    </row>
    <row r="158" s="2" customFormat="1" ht="21.75" customHeight="1">
      <c r="A158" s="35"/>
      <c r="B158" s="36"/>
      <c r="C158" s="233" t="s">
        <v>298</v>
      </c>
      <c r="D158" s="233" t="s">
        <v>123</v>
      </c>
      <c r="E158" s="234" t="s">
        <v>401</v>
      </c>
      <c r="F158" s="235" t="s">
        <v>402</v>
      </c>
      <c r="G158" s="236" t="s">
        <v>393</v>
      </c>
      <c r="H158" s="237">
        <v>131.84999999999999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40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127</v>
      </c>
      <c r="AT158" s="245" t="s">
        <v>123</v>
      </c>
      <c r="AU158" s="245" t="s">
        <v>84</v>
      </c>
      <c r="AY158" s="14" t="s">
        <v>121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82</v>
      </c>
      <c r="BK158" s="246">
        <f>ROUND(I158*H158,2)</f>
        <v>0</v>
      </c>
      <c r="BL158" s="14" t="s">
        <v>127</v>
      </c>
      <c r="BM158" s="245" t="s">
        <v>403</v>
      </c>
    </row>
    <row r="159" s="2" customFormat="1" ht="21.75" customHeight="1">
      <c r="A159" s="35"/>
      <c r="B159" s="36"/>
      <c r="C159" s="233" t="s">
        <v>302</v>
      </c>
      <c r="D159" s="233" t="s">
        <v>123</v>
      </c>
      <c r="E159" s="234" t="s">
        <v>404</v>
      </c>
      <c r="F159" s="235" t="s">
        <v>405</v>
      </c>
      <c r="G159" s="236" t="s">
        <v>393</v>
      </c>
      <c r="H159" s="237">
        <v>237.86000000000001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40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127</v>
      </c>
      <c r="AT159" s="245" t="s">
        <v>123</v>
      </c>
      <c r="AU159" s="245" t="s">
        <v>84</v>
      </c>
      <c r="AY159" s="14" t="s">
        <v>121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82</v>
      </c>
      <c r="BK159" s="246">
        <f>ROUND(I159*H159,2)</f>
        <v>0</v>
      </c>
      <c r="BL159" s="14" t="s">
        <v>127</v>
      </c>
      <c r="BM159" s="245" t="s">
        <v>406</v>
      </c>
    </row>
    <row r="160" s="2" customFormat="1" ht="55.5" customHeight="1">
      <c r="A160" s="35"/>
      <c r="B160" s="36"/>
      <c r="C160" s="233" t="s">
        <v>407</v>
      </c>
      <c r="D160" s="233" t="s">
        <v>123</v>
      </c>
      <c r="E160" s="234" t="s">
        <v>408</v>
      </c>
      <c r="F160" s="235" t="s">
        <v>409</v>
      </c>
      <c r="G160" s="236" t="s">
        <v>164</v>
      </c>
      <c r="H160" s="237">
        <v>2.7999999999999998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40</v>
      </c>
      <c r="O160" s="88"/>
      <c r="P160" s="243">
        <f>O160*H160</f>
        <v>0</v>
      </c>
      <c r="Q160" s="243">
        <v>0.00147</v>
      </c>
      <c r="R160" s="243">
        <f>Q160*H160</f>
        <v>0.0041159999999999999</v>
      </c>
      <c r="S160" s="243">
        <v>2.4470000000000001</v>
      </c>
      <c r="T160" s="244">
        <f>S160*H160</f>
        <v>6.8515999999999995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127</v>
      </c>
      <c r="AT160" s="245" t="s">
        <v>123</v>
      </c>
      <c r="AU160" s="245" t="s">
        <v>84</v>
      </c>
      <c r="AY160" s="14" t="s">
        <v>121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82</v>
      </c>
      <c r="BK160" s="246">
        <f>ROUND(I160*H160,2)</f>
        <v>0</v>
      </c>
      <c r="BL160" s="14" t="s">
        <v>127</v>
      </c>
      <c r="BM160" s="245" t="s">
        <v>410</v>
      </c>
    </row>
    <row r="161" s="12" customFormat="1" ht="22.8" customHeight="1">
      <c r="A161" s="12"/>
      <c r="B161" s="217"/>
      <c r="C161" s="218"/>
      <c r="D161" s="219" t="s">
        <v>74</v>
      </c>
      <c r="E161" s="231" t="s">
        <v>411</v>
      </c>
      <c r="F161" s="231" t="s">
        <v>412</v>
      </c>
      <c r="G161" s="218"/>
      <c r="H161" s="218"/>
      <c r="I161" s="221"/>
      <c r="J161" s="232">
        <f>BK161</f>
        <v>0</v>
      </c>
      <c r="K161" s="218"/>
      <c r="L161" s="223"/>
      <c r="M161" s="224"/>
      <c r="N161" s="225"/>
      <c r="O161" s="225"/>
      <c r="P161" s="226">
        <f>P162</f>
        <v>0</v>
      </c>
      <c r="Q161" s="225"/>
      <c r="R161" s="226">
        <f>R162</f>
        <v>0</v>
      </c>
      <c r="S161" s="225"/>
      <c r="T161" s="227">
        <f>T162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28" t="s">
        <v>82</v>
      </c>
      <c r="AT161" s="229" t="s">
        <v>74</v>
      </c>
      <c r="AU161" s="229" t="s">
        <v>82</v>
      </c>
      <c r="AY161" s="228" t="s">
        <v>121</v>
      </c>
      <c r="BK161" s="230">
        <f>BK162</f>
        <v>0</v>
      </c>
    </row>
    <row r="162" s="2" customFormat="1" ht="33" customHeight="1">
      <c r="A162" s="35"/>
      <c r="B162" s="36"/>
      <c r="C162" s="233" t="s">
        <v>413</v>
      </c>
      <c r="D162" s="233" t="s">
        <v>123</v>
      </c>
      <c r="E162" s="234" t="s">
        <v>414</v>
      </c>
      <c r="F162" s="235" t="s">
        <v>415</v>
      </c>
      <c r="G162" s="236" t="s">
        <v>231</v>
      </c>
      <c r="H162" s="237">
        <v>5.5999999999999996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40</v>
      </c>
      <c r="O162" s="88"/>
      <c r="P162" s="243">
        <f>O162*H162</f>
        <v>0</v>
      </c>
      <c r="Q162" s="243">
        <v>0</v>
      </c>
      <c r="R162" s="243">
        <f>Q162*H162</f>
        <v>0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127</v>
      </c>
      <c r="AT162" s="245" t="s">
        <v>123</v>
      </c>
      <c r="AU162" s="245" t="s">
        <v>84</v>
      </c>
      <c r="AY162" s="14" t="s">
        <v>121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82</v>
      </c>
      <c r="BK162" s="246">
        <f>ROUND(I162*H162,2)</f>
        <v>0</v>
      </c>
      <c r="BL162" s="14" t="s">
        <v>127</v>
      </c>
      <c r="BM162" s="245" t="s">
        <v>416</v>
      </c>
    </row>
    <row r="163" s="12" customFormat="1" ht="22.8" customHeight="1">
      <c r="A163" s="12"/>
      <c r="B163" s="217"/>
      <c r="C163" s="218"/>
      <c r="D163" s="219" t="s">
        <v>74</v>
      </c>
      <c r="E163" s="231" t="s">
        <v>226</v>
      </c>
      <c r="F163" s="231" t="s">
        <v>227</v>
      </c>
      <c r="G163" s="218"/>
      <c r="H163" s="218"/>
      <c r="I163" s="221"/>
      <c r="J163" s="232">
        <f>BK163</f>
        <v>0</v>
      </c>
      <c r="K163" s="218"/>
      <c r="L163" s="223"/>
      <c r="M163" s="224"/>
      <c r="N163" s="225"/>
      <c r="O163" s="225"/>
      <c r="P163" s="226">
        <f>SUM(P164:P166)</f>
        <v>0</v>
      </c>
      <c r="Q163" s="225"/>
      <c r="R163" s="226">
        <f>SUM(R164:R166)</f>
        <v>0</v>
      </c>
      <c r="S163" s="225"/>
      <c r="T163" s="227">
        <f>SUM(T164:T166)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28" t="s">
        <v>82</v>
      </c>
      <c r="AT163" s="229" t="s">
        <v>74</v>
      </c>
      <c r="AU163" s="229" t="s">
        <v>82</v>
      </c>
      <c r="AY163" s="228" t="s">
        <v>121</v>
      </c>
      <c r="BK163" s="230">
        <f>SUM(BK164:BK166)</f>
        <v>0</v>
      </c>
    </row>
    <row r="164" s="2" customFormat="1" ht="21.75" customHeight="1">
      <c r="A164" s="35"/>
      <c r="B164" s="36"/>
      <c r="C164" s="233" t="s">
        <v>417</v>
      </c>
      <c r="D164" s="233" t="s">
        <v>123</v>
      </c>
      <c r="E164" s="234" t="s">
        <v>317</v>
      </c>
      <c r="F164" s="235" t="s">
        <v>392</v>
      </c>
      <c r="G164" s="236" t="s">
        <v>393</v>
      </c>
      <c r="H164" s="237">
        <v>0.38700000000000001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40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127</v>
      </c>
      <c r="AT164" s="245" t="s">
        <v>123</v>
      </c>
      <c r="AU164" s="245" t="s">
        <v>84</v>
      </c>
      <c r="AY164" s="14" t="s">
        <v>121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82</v>
      </c>
      <c r="BK164" s="246">
        <f>ROUND(I164*H164,2)</f>
        <v>0</v>
      </c>
      <c r="BL164" s="14" t="s">
        <v>127</v>
      </c>
      <c r="BM164" s="245" t="s">
        <v>418</v>
      </c>
    </row>
    <row r="165" s="2" customFormat="1" ht="21.75" customHeight="1">
      <c r="A165" s="35"/>
      <c r="B165" s="36"/>
      <c r="C165" s="233" t="s">
        <v>419</v>
      </c>
      <c r="D165" s="233" t="s">
        <v>123</v>
      </c>
      <c r="E165" s="234" t="s">
        <v>420</v>
      </c>
      <c r="F165" s="235" t="s">
        <v>392</v>
      </c>
      <c r="G165" s="236" t="s">
        <v>393</v>
      </c>
      <c r="H165" s="237">
        <v>1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40</v>
      </c>
      <c r="O165" s="88"/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127</v>
      </c>
      <c r="AT165" s="245" t="s">
        <v>123</v>
      </c>
      <c r="AU165" s="245" t="s">
        <v>84</v>
      </c>
      <c r="AY165" s="14" t="s">
        <v>121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82</v>
      </c>
      <c r="BK165" s="246">
        <f>ROUND(I165*H165,2)</f>
        <v>0</v>
      </c>
      <c r="BL165" s="14" t="s">
        <v>127</v>
      </c>
      <c r="BM165" s="245" t="s">
        <v>421</v>
      </c>
    </row>
    <row r="166" s="2" customFormat="1" ht="16.5" customHeight="1">
      <c r="A166" s="35"/>
      <c r="B166" s="36"/>
      <c r="C166" s="233" t="s">
        <v>422</v>
      </c>
      <c r="D166" s="233" t="s">
        <v>123</v>
      </c>
      <c r="E166" s="234" t="s">
        <v>229</v>
      </c>
      <c r="F166" s="235" t="s">
        <v>230</v>
      </c>
      <c r="G166" s="236" t="s">
        <v>231</v>
      </c>
      <c r="H166" s="237">
        <v>48.475999999999999</v>
      </c>
      <c r="I166" s="238"/>
      <c r="J166" s="239">
        <f>ROUND(I166*H166,2)</f>
        <v>0</v>
      </c>
      <c r="K166" s="240"/>
      <c r="L166" s="41"/>
      <c r="M166" s="247" t="s">
        <v>1</v>
      </c>
      <c r="N166" s="248" t="s">
        <v>40</v>
      </c>
      <c r="O166" s="249"/>
      <c r="P166" s="250">
        <f>O166*H166</f>
        <v>0</v>
      </c>
      <c r="Q166" s="250">
        <v>0</v>
      </c>
      <c r="R166" s="250">
        <f>Q166*H166</f>
        <v>0</v>
      </c>
      <c r="S166" s="250">
        <v>0</v>
      </c>
      <c r="T166" s="25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127</v>
      </c>
      <c r="AT166" s="245" t="s">
        <v>123</v>
      </c>
      <c r="AU166" s="245" t="s">
        <v>84</v>
      </c>
      <c r="AY166" s="14" t="s">
        <v>121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82</v>
      </c>
      <c r="BK166" s="246">
        <f>ROUND(I166*H166,2)</f>
        <v>0</v>
      </c>
      <c r="BL166" s="14" t="s">
        <v>127</v>
      </c>
      <c r="BM166" s="245" t="s">
        <v>423</v>
      </c>
    </row>
    <row r="167" s="2" customFormat="1" ht="6.96" customHeight="1">
      <c r="A167" s="35"/>
      <c r="B167" s="63"/>
      <c r="C167" s="64"/>
      <c r="D167" s="64"/>
      <c r="E167" s="64"/>
      <c r="F167" s="64"/>
      <c r="G167" s="64"/>
      <c r="H167" s="64"/>
      <c r="I167" s="180"/>
      <c r="J167" s="64"/>
      <c r="K167" s="64"/>
      <c r="L167" s="41"/>
      <c r="M167" s="35"/>
      <c r="O167" s="35"/>
      <c r="P167" s="35"/>
      <c r="Q167" s="35"/>
      <c r="R167" s="35"/>
      <c r="S167" s="35"/>
      <c r="T167" s="35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</row>
  </sheetData>
  <sheetProtection sheet="1" autoFilter="0" formatColumns="0" formatRows="0" objects="1" scenarios="1" spinCount="100000" saltValue="UOOo6DNo8avNA2E8zEvGW1WrS3P33MK9NOsshjek1uzJ1ArIX8V2jHcwHSySNERn6hdU62sPO+aq5Lt0jxGHgg==" hashValue="HrxmO7GuT8ZCGyYn2A2NsyEUboAPGdl9SpowOQNBoVQRKSrAE8uBigJdHSgI48xLDlOlRAxPa4V+kb9sw02tbw==" algorithmName="SHA-512" password="CC35"/>
  <autoFilter ref="C123:K166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Jarda-PC\Jarda</dc:creator>
  <cp:lastModifiedBy>Jarda-PC\Jarda</cp:lastModifiedBy>
  <dcterms:created xsi:type="dcterms:W3CDTF">2020-09-03T07:07:10Z</dcterms:created>
  <dcterms:modified xsi:type="dcterms:W3CDTF">2020-09-03T07:07:18Z</dcterms:modified>
</cp:coreProperties>
</file>