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007mt\AppData\Local\Microsoft\Windows\INetCache\Content.Outlook\BEWRY9RM\"/>
    </mc:Choice>
  </mc:AlternateContent>
  <bookViews>
    <workbookView xWindow="0" yWindow="0" windowWidth="17256" windowHeight="732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_FilterDatabase" localSheetId="1" hidden="1">'a - příprava území'!$C$124:$K$292</definedName>
    <definedName name="_xlnm._FilterDatabase" localSheetId="2" hidden="1">'b - návrh'!$C$127:$K$309</definedName>
    <definedName name="_xlnm._FilterDatabase" localSheetId="3" hidden="1">'B - Vedlejší a ostatní ná...'!$C$121:$K$145</definedName>
    <definedName name="_xlnm.Print_Titles" localSheetId="1">'a - příprava území'!$124:$124</definedName>
    <definedName name="_xlnm.Print_Titles" localSheetId="2">'b - návrh'!$127:$127</definedName>
    <definedName name="_xlnm.Print_Titles" localSheetId="3">'B - Vedlejší a ostatní ná...'!$121:$121</definedName>
    <definedName name="_xlnm.Print_Titles" localSheetId="0">'Rekapitulace stavby'!$92:$92</definedName>
    <definedName name="_xlnm.Print_Area" localSheetId="1">'a - příprava území'!$C$4:$J$41,'a - příprava území'!$C$50:$J$76,'a - příprava území'!$C$82:$J$104,'a - příprava území'!$C$110:$K$292</definedName>
    <definedName name="_xlnm.Print_Area" localSheetId="2">'b - návrh'!$C$4:$J$41,'b - návrh'!$C$50:$J$76,'b - návrh'!$C$82:$J$107,'b - návrh'!$C$113:$K$309</definedName>
    <definedName name="_xlnm.Print_Area" localSheetId="3">'B - Vedlejší a ostatní ná...'!$C$4:$J$39,'B - Vedlejší a ostatní ná...'!$C$50:$J$76,'B - Vedlejší a ostatní ná...'!$C$82:$J$103,'B - Vedlejší a ostatní ná...'!$C$109:$K$145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7" i="4" l="1"/>
  <c r="J36" i="4"/>
  <c r="AY98" i="1"/>
  <c r="J35" i="4"/>
  <c r="AX98" i="1"/>
  <c r="BI145" i="4"/>
  <c r="BH145" i="4"/>
  <c r="BG145" i="4"/>
  <c r="BF145" i="4"/>
  <c r="T145" i="4"/>
  <c r="T144" i="4" s="1"/>
  <c r="R145" i="4"/>
  <c r="R144" i="4" s="1"/>
  <c r="P145" i="4"/>
  <c r="P144" i="4" s="1"/>
  <c r="BI140" i="4"/>
  <c r="BH140" i="4"/>
  <c r="BG140" i="4"/>
  <c r="BF140" i="4"/>
  <c r="T140" i="4"/>
  <c r="T139" i="4"/>
  <c r="R140" i="4"/>
  <c r="R139" i="4" s="1"/>
  <c r="P140" i="4"/>
  <c r="P139" i="4"/>
  <c r="BI138" i="4"/>
  <c r="BH138" i="4"/>
  <c r="BG138" i="4"/>
  <c r="BF138" i="4"/>
  <c r="T138" i="4"/>
  <c r="T137" i="4" s="1"/>
  <c r="R138" i="4"/>
  <c r="R137" i="4" s="1"/>
  <c r="P138" i="4"/>
  <c r="P137" i="4" s="1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9" i="4"/>
  <c r="J118" i="4"/>
  <c r="F116" i="4"/>
  <c r="E114" i="4"/>
  <c r="J92" i="4"/>
  <c r="J91" i="4"/>
  <c r="F89" i="4"/>
  <c r="E87" i="4"/>
  <c r="J18" i="4"/>
  <c r="E18" i="4"/>
  <c r="F119" i="4" s="1"/>
  <c r="J17" i="4"/>
  <c r="J15" i="4"/>
  <c r="E15" i="4"/>
  <c r="F118" i="4" s="1"/>
  <c r="J14" i="4"/>
  <c r="J12" i="4"/>
  <c r="J89" i="4" s="1"/>
  <c r="E7" i="4"/>
  <c r="E112" i="4"/>
  <c r="J39" i="3"/>
  <c r="J38" i="3"/>
  <c r="AY97" i="1" s="1"/>
  <c r="J37" i="3"/>
  <c r="AX97" i="1" s="1"/>
  <c r="BI306" i="3"/>
  <c r="BH306" i="3"/>
  <c r="BG306" i="3"/>
  <c r="BF306" i="3"/>
  <c r="T306" i="3"/>
  <c r="T305" i="3" s="1"/>
  <c r="T304" i="3" s="1"/>
  <c r="R306" i="3"/>
  <c r="R305" i="3" s="1"/>
  <c r="R304" i="3" s="1"/>
  <c r="P306" i="3"/>
  <c r="P305" i="3" s="1"/>
  <c r="P304" i="3" s="1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297" i="3"/>
  <c r="BH297" i="3"/>
  <c r="BG297" i="3"/>
  <c r="BF297" i="3"/>
  <c r="T297" i="3"/>
  <c r="R297" i="3"/>
  <c r="P297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J125" i="3"/>
  <c r="J124" i="3"/>
  <c r="F122" i="3"/>
  <c r="E120" i="3"/>
  <c r="J94" i="3"/>
  <c r="J93" i="3"/>
  <c r="F91" i="3"/>
  <c r="E89" i="3"/>
  <c r="J20" i="3"/>
  <c r="E20" i="3"/>
  <c r="F94" i="3" s="1"/>
  <c r="J19" i="3"/>
  <c r="J17" i="3"/>
  <c r="E17" i="3"/>
  <c r="F124" i="3" s="1"/>
  <c r="J16" i="3"/>
  <c r="J14" i="3"/>
  <c r="J91" i="3"/>
  <c r="E7" i="3"/>
  <c r="E116" i="3"/>
  <c r="J39" i="2"/>
  <c r="J38" i="2"/>
  <c r="AY96" i="1" s="1"/>
  <c r="J37" i="2"/>
  <c r="AX96" i="1" s="1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J122" i="2"/>
  <c r="J121" i="2"/>
  <c r="F119" i="2"/>
  <c r="E117" i="2"/>
  <c r="J94" i="2"/>
  <c r="J93" i="2"/>
  <c r="F91" i="2"/>
  <c r="E89" i="2"/>
  <c r="J20" i="2"/>
  <c r="E20" i="2"/>
  <c r="F122" i="2"/>
  <c r="J19" i="2"/>
  <c r="J17" i="2"/>
  <c r="E17" i="2"/>
  <c r="F121" i="2" s="1"/>
  <c r="J16" i="2"/>
  <c r="J14" i="2"/>
  <c r="J91" i="2" s="1"/>
  <c r="E7" i="2"/>
  <c r="E113" i="2" s="1"/>
  <c r="L90" i="1"/>
  <c r="AM90" i="1"/>
  <c r="AM89" i="1"/>
  <c r="L89" i="1"/>
  <c r="AM87" i="1"/>
  <c r="L87" i="1"/>
  <c r="L85" i="1"/>
  <c r="L84" i="1"/>
  <c r="BK145" i="4"/>
  <c r="J133" i="4"/>
  <c r="J129" i="4"/>
  <c r="BK127" i="4"/>
  <c r="J126" i="4"/>
  <c r="BK125" i="4"/>
  <c r="J302" i="3"/>
  <c r="J297" i="3"/>
  <c r="J293" i="3"/>
  <c r="BK289" i="3"/>
  <c r="BK285" i="3"/>
  <c r="J281" i="3"/>
  <c r="BK277" i="3"/>
  <c r="BK273" i="3"/>
  <c r="J269" i="3"/>
  <c r="J261" i="3"/>
  <c r="BK258" i="3"/>
  <c r="J257" i="3"/>
  <c r="BK252" i="3"/>
  <c r="BK248" i="3"/>
  <c r="BK244" i="3"/>
  <c r="BK240" i="3"/>
  <c r="J236" i="3"/>
  <c r="BK232" i="3"/>
  <c r="BK228" i="3"/>
  <c r="BK220" i="3"/>
  <c r="J216" i="3"/>
  <c r="BK212" i="3"/>
  <c r="J200" i="3"/>
  <c r="J196" i="3"/>
  <c r="BK188" i="3"/>
  <c r="J184" i="3"/>
  <c r="J176" i="3"/>
  <c r="J172" i="3"/>
  <c r="BK168" i="3"/>
  <c r="BK155" i="3"/>
  <c r="J151" i="3"/>
  <c r="BK139" i="3"/>
  <c r="BK131" i="3"/>
  <c r="J286" i="2"/>
  <c r="J282" i="2"/>
  <c r="J270" i="2"/>
  <c r="BK262" i="2"/>
  <c r="J258" i="2"/>
  <c r="J242" i="2"/>
  <c r="BK238" i="2"/>
  <c r="J234" i="2"/>
  <c r="BK229" i="2"/>
  <c r="J225" i="2"/>
  <c r="BK221" i="2"/>
  <c r="BK212" i="2"/>
  <c r="J208" i="2"/>
  <c r="BK196" i="2"/>
  <c r="J192" i="2"/>
  <c r="J188" i="2"/>
  <c r="BK184" i="2"/>
  <c r="J168" i="2"/>
  <c r="BK156" i="2"/>
  <c r="J136" i="2"/>
  <c r="BK269" i="3"/>
  <c r="BK265" i="3"/>
  <c r="J258" i="3"/>
  <c r="J252" i="3"/>
  <c r="J228" i="3"/>
  <c r="BK216" i="3"/>
  <c r="J212" i="3"/>
  <c r="J204" i="3"/>
  <c r="BK196" i="3"/>
  <c r="BK192" i="3"/>
  <c r="J188" i="3"/>
  <c r="BK176" i="3"/>
  <c r="BK164" i="3"/>
  <c r="J147" i="3"/>
  <c r="BK143" i="3"/>
  <c r="J135" i="3"/>
  <c r="J131" i="3"/>
  <c r="BK292" i="2"/>
  <c r="J292" i="2"/>
  <c r="J291" i="2"/>
  <c r="BK282" i="2"/>
  <c r="BK278" i="2"/>
  <c r="BK266" i="2"/>
  <c r="BK254" i="2"/>
  <c r="J246" i="2"/>
  <c r="BK204" i="2"/>
  <c r="J196" i="2"/>
  <c r="J184" i="2"/>
  <c r="J176" i="2"/>
  <c r="BK172" i="2"/>
  <c r="J156" i="2"/>
  <c r="J152" i="2"/>
  <c r="BK148" i="2"/>
  <c r="J144" i="2"/>
  <c r="BK136" i="2"/>
  <c r="BK132" i="2"/>
  <c r="J128" i="2"/>
  <c r="AS95" i="1"/>
  <c r="BK140" i="4"/>
  <c r="BK306" i="3"/>
  <c r="BK303" i="3"/>
  <c r="BK302" i="3"/>
  <c r="BK297" i="3"/>
  <c r="J289" i="3"/>
  <c r="J285" i="3"/>
  <c r="J273" i="3"/>
  <c r="BK259" i="3"/>
  <c r="J248" i="3"/>
  <c r="J244" i="3"/>
  <c r="J240" i="3"/>
  <c r="BK224" i="3"/>
  <c r="J208" i="3"/>
  <c r="BK204" i="3"/>
  <c r="BK200" i="3"/>
  <c r="BK184" i="3"/>
  <c r="BK180" i="3"/>
  <c r="J164" i="3"/>
  <c r="BK159" i="3"/>
  <c r="J155" i="3"/>
  <c r="J143" i="3"/>
  <c r="J139" i="3"/>
  <c r="BK135" i="3"/>
  <c r="J274" i="2"/>
  <c r="J262" i="2"/>
  <c r="BK250" i="2"/>
  <c r="J238" i="2"/>
  <c r="BK234" i="2"/>
  <c r="J229" i="2"/>
  <c r="J221" i="2"/>
  <c r="J217" i="2"/>
  <c r="J212" i="2"/>
  <c r="J204" i="2"/>
  <c r="J200" i="2"/>
  <c r="BK192" i="2"/>
  <c r="J180" i="2"/>
  <c r="BK176" i="2"/>
  <c r="J172" i="2"/>
  <c r="BK168" i="2"/>
  <c r="J164" i="2"/>
  <c r="J160" i="2"/>
  <c r="J148" i="2"/>
  <c r="BK144" i="2"/>
  <c r="J140" i="2"/>
  <c r="J132" i="2"/>
  <c r="BK128" i="2"/>
  <c r="J145" i="4"/>
  <c r="J140" i="4"/>
  <c r="BK138" i="4"/>
  <c r="J138" i="4"/>
  <c r="BK133" i="4"/>
  <c r="BK129" i="4"/>
  <c r="J127" i="4"/>
  <c r="BK126" i="4"/>
  <c r="J125" i="4"/>
  <c r="J306" i="3"/>
  <c r="J303" i="3"/>
  <c r="BK293" i="3"/>
  <c r="BK281" i="3"/>
  <c r="J277" i="3"/>
  <c r="J265" i="3"/>
  <c r="BK261" i="3"/>
  <c r="J259" i="3"/>
  <c r="BK257" i="3"/>
  <c r="BK236" i="3"/>
  <c r="J232" i="3"/>
  <c r="J224" i="3"/>
  <c r="J220" i="3"/>
  <c r="BK208" i="3"/>
  <c r="J192" i="3"/>
  <c r="J180" i="3"/>
  <c r="BK172" i="3"/>
  <c r="J168" i="3"/>
  <c r="J159" i="3"/>
  <c r="BK151" i="3"/>
  <c r="BK147" i="3"/>
  <c r="BK291" i="2"/>
  <c r="BK286" i="2"/>
  <c r="J278" i="2"/>
  <c r="BK274" i="2"/>
  <c r="BK270" i="2"/>
  <c r="J266" i="2"/>
  <c r="BK258" i="2"/>
  <c r="J254" i="2"/>
  <c r="J250" i="2"/>
  <c r="BK246" i="2"/>
  <c r="BK242" i="2"/>
  <c r="BK225" i="2"/>
  <c r="BK217" i="2"/>
  <c r="BK208" i="2"/>
  <c r="BK200" i="2"/>
  <c r="BK188" i="2"/>
  <c r="BK180" i="2"/>
  <c r="BK164" i="2"/>
  <c r="BK160" i="2"/>
  <c r="BK152" i="2"/>
  <c r="BK140" i="2"/>
  <c r="F92" i="4" l="1"/>
  <c r="T127" i="2"/>
  <c r="R216" i="2"/>
  <c r="R233" i="2"/>
  <c r="R290" i="2"/>
  <c r="BK130" i="3"/>
  <c r="T130" i="3"/>
  <c r="P163" i="3"/>
  <c r="BK256" i="3"/>
  <c r="J256" i="3"/>
  <c r="J102" i="3" s="1"/>
  <c r="P256" i="3"/>
  <c r="R256" i="3"/>
  <c r="T256" i="3"/>
  <c r="T260" i="3"/>
  <c r="P301" i="3"/>
  <c r="T301" i="3"/>
  <c r="BK124" i="4"/>
  <c r="J124" i="4" s="1"/>
  <c r="J98" i="4" s="1"/>
  <c r="P124" i="4"/>
  <c r="R124" i="4"/>
  <c r="T124" i="4"/>
  <c r="R128" i="4"/>
  <c r="P127" i="2"/>
  <c r="T216" i="2"/>
  <c r="P233" i="2"/>
  <c r="T290" i="2"/>
  <c r="P130" i="3"/>
  <c r="R130" i="3"/>
  <c r="T163" i="3"/>
  <c r="P260" i="3"/>
  <c r="P129" i="3" s="1"/>
  <c r="P128" i="3" s="1"/>
  <c r="AU97" i="1" s="1"/>
  <c r="BK128" i="4"/>
  <c r="J128" i="4" s="1"/>
  <c r="J99" i="4" s="1"/>
  <c r="BK127" i="2"/>
  <c r="J127" i="2" s="1"/>
  <c r="J100" i="2" s="1"/>
  <c r="BK216" i="2"/>
  <c r="J216" i="2"/>
  <c r="J101" i="2" s="1"/>
  <c r="BK233" i="2"/>
  <c r="J233" i="2"/>
  <c r="J102" i="2"/>
  <c r="BK290" i="2"/>
  <c r="J290" i="2" s="1"/>
  <c r="J103" i="2" s="1"/>
  <c r="T128" i="4"/>
  <c r="R127" i="2"/>
  <c r="P216" i="2"/>
  <c r="T233" i="2"/>
  <c r="P290" i="2"/>
  <c r="BK163" i="3"/>
  <c r="J163" i="3" s="1"/>
  <c r="J101" i="3" s="1"/>
  <c r="R163" i="3"/>
  <c r="BK260" i="3"/>
  <c r="J260" i="3" s="1"/>
  <c r="J103" i="3" s="1"/>
  <c r="R260" i="3"/>
  <c r="BK301" i="3"/>
  <c r="J301" i="3" s="1"/>
  <c r="J104" i="3" s="1"/>
  <c r="R301" i="3"/>
  <c r="P128" i="4"/>
  <c r="E85" i="2"/>
  <c r="F93" i="2"/>
  <c r="F94" i="2"/>
  <c r="BE128" i="2"/>
  <c r="BE132" i="2"/>
  <c r="BE144" i="2"/>
  <c r="BE172" i="2"/>
  <c r="BE192" i="2"/>
  <c r="BE234" i="2"/>
  <c r="BE250" i="2"/>
  <c r="BE262" i="2"/>
  <c r="BE274" i="2"/>
  <c r="BE278" i="2"/>
  <c r="F93" i="3"/>
  <c r="BE131" i="3"/>
  <c r="BE180" i="3"/>
  <c r="BE196" i="3"/>
  <c r="BE224" i="3"/>
  <c r="BE228" i="3"/>
  <c r="BE240" i="3"/>
  <c r="BE244" i="3"/>
  <c r="BE248" i="3"/>
  <c r="BE252" i="3"/>
  <c r="BE265" i="3"/>
  <c r="BE302" i="3"/>
  <c r="BE303" i="3"/>
  <c r="BE306" i="3"/>
  <c r="BK305" i="3"/>
  <c r="J305" i="3" s="1"/>
  <c r="J106" i="3" s="1"/>
  <c r="J116" i="4"/>
  <c r="BE125" i="4"/>
  <c r="BE126" i="4"/>
  <c r="BE129" i="4"/>
  <c r="BE133" i="4"/>
  <c r="BE138" i="4"/>
  <c r="J119" i="2"/>
  <c r="BE148" i="2"/>
  <c r="BE225" i="2"/>
  <c r="BE238" i="2"/>
  <c r="BE254" i="2"/>
  <c r="BE266" i="2"/>
  <c r="BE286" i="2"/>
  <c r="E85" i="3"/>
  <c r="F125" i="3"/>
  <c r="BE143" i="3"/>
  <c r="BE147" i="3"/>
  <c r="BE168" i="3"/>
  <c r="BE172" i="3"/>
  <c r="BE184" i="3"/>
  <c r="BE188" i="3"/>
  <c r="BE192" i="3"/>
  <c r="BE208" i="3"/>
  <c r="BE216" i="3"/>
  <c r="BE257" i="3"/>
  <c r="BE258" i="3"/>
  <c r="BE261" i="3"/>
  <c r="BE269" i="3"/>
  <c r="BE273" i="3"/>
  <c r="BE277" i="3"/>
  <c r="BE285" i="3"/>
  <c r="BE289" i="3"/>
  <c r="BE293" i="3"/>
  <c r="BE297" i="3"/>
  <c r="BE140" i="4"/>
  <c r="BK144" i="4"/>
  <c r="J144" i="4"/>
  <c r="J102" i="4" s="1"/>
  <c r="BE152" i="2"/>
  <c r="BE160" i="2"/>
  <c r="BE164" i="2"/>
  <c r="BE176" i="2"/>
  <c r="BE180" i="2"/>
  <c r="BE184" i="2"/>
  <c r="BE188" i="2"/>
  <c r="BE208" i="2"/>
  <c r="BE212" i="2"/>
  <c r="BE217" i="2"/>
  <c r="BE221" i="2"/>
  <c r="BE229" i="2"/>
  <c r="BE246" i="2"/>
  <c r="BE258" i="2"/>
  <c r="BE270" i="2"/>
  <c r="BE291" i="2"/>
  <c r="BE292" i="2"/>
  <c r="J122" i="3"/>
  <c r="BE151" i="3"/>
  <c r="BE155" i="3"/>
  <c r="BE164" i="3"/>
  <c r="BE200" i="3"/>
  <c r="BE204" i="3"/>
  <c r="BE212" i="3"/>
  <c r="BE220" i="3"/>
  <c r="BE232" i="3"/>
  <c r="BE236" i="3"/>
  <c r="BE145" i="4"/>
  <c r="BK137" i="4"/>
  <c r="J137" i="4" s="1"/>
  <c r="J100" i="4" s="1"/>
  <c r="BK139" i="4"/>
  <c r="J139" i="4"/>
  <c r="J101" i="4" s="1"/>
  <c r="BE136" i="2"/>
  <c r="BE140" i="2"/>
  <c r="BE156" i="2"/>
  <c r="BE168" i="2"/>
  <c r="BE196" i="2"/>
  <c r="BE200" i="2"/>
  <c r="BE204" i="2"/>
  <c r="BE242" i="2"/>
  <c r="BE282" i="2"/>
  <c r="BE135" i="3"/>
  <c r="BE139" i="3"/>
  <c r="BE159" i="3"/>
  <c r="BE176" i="3"/>
  <c r="BE259" i="3"/>
  <c r="BE281" i="3"/>
  <c r="E85" i="4"/>
  <c r="F91" i="4"/>
  <c r="BE127" i="4"/>
  <c r="F36" i="2"/>
  <c r="BA96" i="1" s="1"/>
  <c r="F37" i="3"/>
  <c r="BB97" i="1" s="1"/>
  <c r="J34" i="4"/>
  <c r="AW98" i="1" s="1"/>
  <c r="F37" i="4"/>
  <c r="BD98" i="1" s="1"/>
  <c r="F36" i="4"/>
  <c r="BC98" i="1" s="1"/>
  <c r="F38" i="2"/>
  <c r="BC96" i="1" s="1"/>
  <c r="F35" i="4"/>
  <c r="BB98" i="1" s="1"/>
  <c r="J36" i="2"/>
  <c r="AW96" i="1" s="1"/>
  <c r="F37" i="2"/>
  <c r="BB96" i="1" s="1"/>
  <c r="J36" i="3"/>
  <c r="AW97" i="1" s="1"/>
  <c r="AS94" i="1"/>
  <c r="F39" i="2"/>
  <c r="BD96" i="1"/>
  <c r="F36" i="3"/>
  <c r="BA97" i="1"/>
  <c r="F38" i="3"/>
  <c r="BC97" i="1"/>
  <c r="F34" i="4"/>
  <c r="BA98" i="1"/>
  <c r="F39" i="3"/>
  <c r="BD97" i="1"/>
  <c r="P123" i="4" l="1"/>
  <c r="P122" i="4" s="1"/>
  <c r="AU98" i="1" s="1"/>
  <c r="BK129" i="3"/>
  <c r="R129" i="3"/>
  <c r="R128" i="3" s="1"/>
  <c r="T123" i="4"/>
  <c r="T122" i="4"/>
  <c r="T126" i="2"/>
  <c r="T125" i="2" s="1"/>
  <c r="R126" i="2"/>
  <c r="R125" i="2"/>
  <c r="P126" i="2"/>
  <c r="P125" i="2" s="1"/>
  <c r="AU96" i="1" s="1"/>
  <c r="AU95" i="1" s="1"/>
  <c r="AU94" i="1" s="1"/>
  <c r="R123" i="4"/>
  <c r="R122" i="4"/>
  <c r="T129" i="3"/>
  <c r="T128" i="3" s="1"/>
  <c r="J130" i="3"/>
  <c r="J100" i="3"/>
  <c r="BK123" i="4"/>
  <c r="J123" i="4" s="1"/>
  <c r="J97" i="4" s="1"/>
  <c r="BK126" i="2"/>
  <c r="J126" i="2" s="1"/>
  <c r="J99" i="2" s="1"/>
  <c r="BK304" i="3"/>
  <c r="J304" i="3"/>
  <c r="J105" i="3" s="1"/>
  <c r="BB95" i="1"/>
  <c r="BB94" i="1" s="1"/>
  <c r="W31" i="1" s="1"/>
  <c r="F33" i="4"/>
  <c r="AZ98" i="1"/>
  <c r="BD95" i="1"/>
  <c r="BD94" i="1" s="1"/>
  <c r="W33" i="1" s="1"/>
  <c r="F35" i="2"/>
  <c r="AZ96" i="1" s="1"/>
  <c r="J33" i="4"/>
  <c r="AV98" i="1"/>
  <c r="AT98" i="1"/>
  <c r="BC95" i="1"/>
  <c r="BC94" i="1" s="1"/>
  <c r="AY94" i="1" s="1"/>
  <c r="BA95" i="1"/>
  <c r="AW95" i="1"/>
  <c r="J35" i="2"/>
  <c r="AV96" i="1" s="1"/>
  <c r="AT96" i="1" s="1"/>
  <c r="J35" i="3"/>
  <c r="AV97" i="1" s="1"/>
  <c r="AT97" i="1" s="1"/>
  <c r="F35" i="3"/>
  <c r="AZ97" i="1" s="1"/>
  <c r="BK128" i="3" l="1"/>
  <c r="J128" i="3"/>
  <c r="J98" i="3" s="1"/>
  <c r="J129" i="3"/>
  <c r="J99" i="3" s="1"/>
  <c r="BK122" i="4"/>
  <c r="J122" i="4" s="1"/>
  <c r="J96" i="4" s="1"/>
  <c r="BK125" i="2"/>
  <c r="J125" i="2"/>
  <c r="AZ95" i="1"/>
  <c r="AV95" i="1"/>
  <c r="AT95" i="1" s="1"/>
  <c r="AX95" i="1"/>
  <c r="W32" i="1"/>
  <c r="AX94" i="1"/>
  <c r="BA94" i="1"/>
  <c r="W30" i="1"/>
  <c r="AY95" i="1"/>
  <c r="J32" i="2"/>
  <c r="AG96" i="1" s="1"/>
  <c r="AN96" i="1" s="1"/>
  <c r="J98" i="2" l="1"/>
  <c r="J41" i="2"/>
  <c r="AW94" i="1"/>
  <c r="AK30" i="1"/>
  <c r="AZ94" i="1"/>
  <c r="AV94" i="1"/>
  <c r="AK29" i="1" s="1"/>
  <c r="J30" i="4"/>
  <c r="AG98" i="1" s="1"/>
  <c r="AN98" i="1" s="1"/>
  <c r="J32" i="3"/>
  <c r="AG97" i="1"/>
  <c r="AN97" i="1" s="1"/>
  <c r="J41" i="3" l="1"/>
  <c r="J39" i="4"/>
  <c r="AT94" i="1"/>
  <c r="W29" i="1"/>
  <c r="AG95" i="1"/>
  <c r="AG94" i="1"/>
  <c r="AK26" i="1"/>
  <c r="AK35" i="1"/>
  <c r="AN95" i="1" l="1"/>
  <c r="AN94" i="1"/>
</calcChain>
</file>

<file path=xl/sharedStrings.xml><?xml version="1.0" encoding="utf-8"?>
<sst xmlns="http://schemas.openxmlformats.org/spreadsheetml/2006/main" count="4475" uniqueCount="574">
  <si>
    <t>Export Komplet</t>
  </si>
  <si>
    <t/>
  </si>
  <si>
    <t>2.0</t>
  </si>
  <si>
    <t>ZAMOK</t>
  </si>
  <si>
    <t>False</t>
  </si>
  <si>
    <t>{cc38083d-d9d4-4bcd-9ed3-bb93f77fb687}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</si>
  <si>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</si>
  <si>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</si>
  <si>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</si>
  <si>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</si>
  <si>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</si>
  <si>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</si>
  <si>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</si>
  <si>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</si>
  <si>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118/19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</si>
  <si>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</si>
  <si>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</si>
  <si>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Rychnov nad Kněžnou, ulice Smetanova, Oprava komunikace a chodníků</t>
  </si>
  <si>
    <t>KSO:</t>
  </si>
  <si>
    <t>CC-CZ:</t>
  </si>
  <si>
    <t>Místo:</t>
  </si>
  <si>
    <t>Rychnov nad Kněžnou</t>
  </si>
  <si>
    <t>Datum:</t>
  </si>
  <si>
    <t>31. 1. 2020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</si>
  <si>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</si>
  <si>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</si>
  <si>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</si>
  <si>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</si>
  <si>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</si>
  <si>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</si>
  <si>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</si>
  <si>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</si>
  <si>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</si>
  <si>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</si>
  <si>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</si>
  <si>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</si>
  <si>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</si>
  <si>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</si>
  <si>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</si>
  <si>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</si>
  <si>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</si>
  <si>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</si>
  <si>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</si>
  <si>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</si>
  <si>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</si>
  <si>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</si>
  <si>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</si>
  <si>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</si>
  <si>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</si>
  <si>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</si>
  <si>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</si>
  <si>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</si>
  <si>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</si>
  <si>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</si>
  <si>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</si>
  <si>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</si>
  <si>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</si>
  <si>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</si>
  <si>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</si>
  <si>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</si>
  <si>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</si>
  <si>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</si>
  <si>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</si>
  <si>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</si>
  <si>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</si>
  <si>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</si>
  <si>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</si>
  <si>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</si>
  <si>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</si>
  <si>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</si>
  <si>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</si>
  <si>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</si>
  <si>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</si>
  <si>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</si>
  <si>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</si>
  <si>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</si>
  <si>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</si>
  <si>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</si>
  <si>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</si>
  <si>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</si>
  <si>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</si>
  <si>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Zpevněné plochy</t>
  </si>
  <si>
    <t>STA</t>
  </si>
  <si>
    <t>1</t>
  </si>
  <si>
    <t>{37aa3ab2-7bfd-4c58-9b4d-0ceb39ba8be1}</t>
  </si>
  <si>
    <t>2</t>
  </si>
  <si>
    <t>/</t>
  </si>
  <si>
    <t>a</t>
  </si>
  <si>
    <t>příprava území</t>
  </si>
  <si>
    <t>Soupis</t>
  </si>
  <si>
    <t>{5bb92f3a-92e8-4a44-98a0-3a634aad093e}</t>
  </si>
  <si>
    <t>b</t>
  </si>
  <si>
    <t>návrh</t>
  </si>
  <si>
    <t>{b09ae5ab-1722-4062-be68-3d14e145204a}</t>
  </si>
  <si>
    <t>B</t>
  </si>
  <si>
    <t>Vedlejší a ostatní náklady</t>
  </si>
  <si>
    <t>{ac61fb8b-ab88-40db-8780-4ff8e5821b56}</t>
  </si>
  <si>
    <t>KRYCÍ LIST SOUPISU PRACÍ</t>
  </si>
  <si>
    <t>Objekt:</t>
  </si>
  <si>
    <t>A -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</si>
  <si>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</si>
  <si>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</si>
  <si>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</si>
  <si>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</si>
  <si>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</si>
  <si>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</si>
  <si>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</si>
  <si>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</si>
  <si>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</si>
  <si>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</si>
  <si>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</si>
  <si>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</si>
  <si>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</si>
  <si>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</si>
  <si>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</si>
  <si>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</si>
  <si>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</si>
  <si>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</si>
  <si>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</si>
  <si>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</si>
  <si>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</si>
  <si>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</si>
  <si>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</si>
  <si>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</si>
  <si>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</si>
  <si>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</si>
  <si>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</si>
  <si>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</si>
  <si>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</si>
  <si>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</si>
  <si>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</si>
  <si>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</si>
  <si>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</si>
  <si>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CS ÚRS 2020 01</t>
  </si>
  <si>
    <t>4</t>
  </si>
  <si>
    <t>-1395923876</t>
  </si>
  <si>
    <t>VV</t>
  </si>
  <si>
    <t>vybourání vjezdu-kryt ZD</t>
  </si>
  <si>
    <t>25</t>
  </si>
  <si>
    <t>Součet</t>
  </si>
  <si>
    <t>-1423584610</t>
  </si>
  <si>
    <t>chodník(předláždění), přebytečná dlažba se odveze na skládku 6,2 m2</t>
  </si>
  <si>
    <t>20+10+10</t>
  </si>
  <si>
    <t>3</t>
  </si>
  <si>
    <t>113106142</t>
  </si>
  <si>
    <t>Rozebrání dlažeb z betonových nebo kamenných dlaždic komunikací pro pěší strojně pl přes 50 m2</t>
  </si>
  <si>
    <t>-1564286596</t>
  </si>
  <si>
    <t>vybourání chodníku-kryt betonová dlažba 300/300</t>
  </si>
  <si>
    <t>10,8+25,6+30+36,8+33,2+35,2+71+28,5+23,6+3,9+15,4</t>
  </si>
  <si>
    <t>113106191</t>
  </si>
  <si>
    <t>Rozebrání vozovek ze silničních dílců se spárami zalitými živicí strojně pl do 50 m2</t>
  </si>
  <si>
    <t>-143623706</t>
  </si>
  <si>
    <t>vybourání vjezdu-kryt betonové panely</t>
  </si>
  <si>
    <t>10</t>
  </si>
  <si>
    <t>5</t>
  </si>
  <si>
    <t>113107161</t>
  </si>
  <si>
    <t>Odstranění podkladu z kameniva drceného tl 100 mm strojně pl přes 50 do 200 m2</t>
  </si>
  <si>
    <t>1598257134</t>
  </si>
  <si>
    <t>vybourání vjezdu-kryt živice</t>
  </si>
  <si>
    <t>20+11,5+9+8,7+7,5+9,5+8+5,8</t>
  </si>
  <si>
    <t>6</t>
  </si>
  <si>
    <t>113107170</t>
  </si>
  <si>
    <t>Odstranění podkladu z betonu prostého tl 100 mm strojně pl přes 50 do 200 m2</t>
  </si>
  <si>
    <t>2089514086</t>
  </si>
  <si>
    <t>7</t>
  </si>
  <si>
    <t>113107181</t>
  </si>
  <si>
    <t>Odstranění podkladu živičného tl 50 mm strojně pl přes 50 do 200 m2</t>
  </si>
  <si>
    <t>419799996</t>
  </si>
  <si>
    <t>8</t>
  </si>
  <si>
    <t>113107222</t>
  </si>
  <si>
    <t>Odstranění podkladu z kameniva drceného tl 200 mm strojně pl přes 200 m2</t>
  </si>
  <si>
    <t>-1997986137</t>
  </si>
  <si>
    <t>9</t>
  </si>
  <si>
    <t>113107322</t>
  </si>
  <si>
    <t>Odstranění podkladu z kameniva drceného tl 200 mm strojně pl do 50 m2</t>
  </si>
  <si>
    <t>-275523850</t>
  </si>
  <si>
    <t>chodník (předláždění)</t>
  </si>
  <si>
    <t>113107323</t>
  </si>
  <si>
    <t>Odstranění podkladu z kameniva drceného tl 300 mm strojně pl do 50 m2</t>
  </si>
  <si>
    <t>1031046456</t>
  </si>
  <si>
    <t>vybourání vjezdy-kryt ZD</t>
  </si>
  <si>
    <t>11</t>
  </si>
  <si>
    <t>-815254876</t>
  </si>
  <si>
    <t>vybourání vjezdu- kryt betonové panely</t>
  </si>
  <si>
    <t>12</t>
  </si>
  <si>
    <t>113154322</t>
  </si>
  <si>
    <t>Frézování živičného krytu tl 40 mm pruh š 1 m pl do 10000 m2 bez překážek v trase</t>
  </si>
  <si>
    <t>-1190375007</t>
  </si>
  <si>
    <t xml:space="preserve">odfrézování </t>
  </si>
  <si>
    <t>242+665,5+93,5</t>
  </si>
  <si>
    <t>13</t>
  </si>
  <si>
    <t>113202111</t>
  </si>
  <si>
    <t>Vytrhání obrub krajníků obrubníků stojatých</t>
  </si>
  <si>
    <t>m</t>
  </si>
  <si>
    <t>45399046</t>
  </si>
  <si>
    <t>vybourání obrubníku betonového chodníkového</t>
  </si>
  <si>
    <t>113+113</t>
  </si>
  <si>
    <t>14</t>
  </si>
  <si>
    <t>113203111</t>
  </si>
  <si>
    <t>Vytrhání obrub z dlažebních kostek</t>
  </si>
  <si>
    <t>1868629344</t>
  </si>
  <si>
    <t>vybourání dvojlinky z kamenné dlažby 100/100</t>
  </si>
  <si>
    <t>((2*2*6)+2+2)*2</t>
  </si>
  <si>
    <t>132251111</t>
  </si>
  <si>
    <t>Hloubení rýh nezapažených š do 2000 mm v hornině třídy těžitelnosti I, skupiny 3 objemu do 15 m3 při překopech inženýrských sítí strojně</t>
  </si>
  <si>
    <t>m3</t>
  </si>
  <si>
    <t>755328157</t>
  </si>
  <si>
    <t>kabelové žlaby</t>
  </si>
  <si>
    <t>0,8*0,8*60</t>
  </si>
  <si>
    <t>16</t>
  </si>
  <si>
    <t>139001101</t>
  </si>
  <si>
    <t>Příplatek za ztížení vykopávky v blízkosti podzemního vedení</t>
  </si>
  <si>
    <t>1066360418</t>
  </si>
  <si>
    <t>17</t>
  </si>
  <si>
    <t>162751117</t>
  </si>
  <si>
    <t>Vodorovné přemístění do 10000 m výkopku/sypaniny z horniny třídy těžitelnosti I, skupiny 1 až 3</t>
  </si>
  <si>
    <t>1577907382</t>
  </si>
  <si>
    <t>0,46*0,46*60</t>
  </si>
  <si>
    <t>18</t>
  </si>
  <si>
    <t>171201221</t>
  </si>
  <si>
    <t>Poplatek za uložení na skládce (skládkovné) zeminy a kamení kód odpadu 17 05 04</t>
  </si>
  <si>
    <t>t</t>
  </si>
  <si>
    <t>91730471</t>
  </si>
  <si>
    <t>12,696*1,8</t>
  </si>
  <si>
    <t>19</t>
  </si>
  <si>
    <t>171251201</t>
  </si>
  <si>
    <t>Uložení sypaniny na skládky nebo meziskládky</t>
  </si>
  <si>
    <t>-749576214</t>
  </si>
  <si>
    <t>20</t>
  </si>
  <si>
    <t>174152101</t>
  </si>
  <si>
    <t>Zásyp jam, šachet a rýh do 30 m3 sypaninou se zhutněním při překopech inženýrských sítí</t>
  </si>
  <si>
    <t>116701136</t>
  </si>
  <si>
    <t>(0,8*0,8*60)-(0,46*0,46*60)</t>
  </si>
  <si>
    <t>175151101</t>
  </si>
  <si>
    <t>Obsypání potrubí strojně sypaninou bez prohození, uloženou do 3 m</t>
  </si>
  <si>
    <t>-688224061</t>
  </si>
  <si>
    <t>(0,46*0,46*60)-(0,2*0,215*60)</t>
  </si>
  <si>
    <t>22</t>
  </si>
  <si>
    <t>M</t>
  </si>
  <si>
    <t>58331200</t>
  </si>
  <si>
    <t>štěrkopísek netříděný zásypový</t>
  </si>
  <si>
    <t>-1778319043</t>
  </si>
  <si>
    <t>10,116*2</t>
  </si>
  <si>
    <t>Ostatní konstrukce a práce, bourání</t>
  </si>
  <si>
    <t>23</t>
  </si>
  <si>
    <t>919731121</t>
  </si>
  <si>
    <t>Zarovnání styčné plochy podkladu nebo krytu živičného tl do 50 mm</t>
  </si>
  <si>
    <t>-1019279010</t>
  </si>
  <si>
    <t>u napojení na stávající komunikaci</t>
  </si>
  <si>
    <t>8,2+5,8+5,6+7,4</t>
  </si>
  <si>
    <t>24</t>
  </si>
  <si>
    <t>919735111</t>
  </si>
  <si>
    <t>Řezání stávajícího živičného krytu hl do 50 mm</t>
  </si>
  <si>
    <t>-1819389160</t>
  </si>
  <si>
    <t>979054451</t>
  </si>
  <si>
    <t>Očištění vybouraných zámkových dlaždic s původním spárováním z kameniva těženého</t>
  </si>
  <si>
    <t>-2128449942</t>
  </si>
  <si>
    <t>26</t>
  </si>
  <si>
    <t>980</t>
  </si>
  <si>
    <t>Montáž+dodávka kabelového žlabu z tvreného PVC se zákrytem</t>
  </si>
  <si>
    <t>-2040155345</t>
  </si>
  <si>
    <t>+spojovací materiál</t>
  </si>
  <si>
    <t>60</t>
  </si>
  <si>
    <t>997</t>
  </si>
  <si>
    <t>Přesun sutě</t>
  </si>
  <si>
    <t>27</t>
  </si>
  <si>
    <t>997221551</t>
  </si>
  <si>
    <t>Vodorovná doprava suti ze sypkých materiálů do 1 km</t>
  </si>
  <si>
    <t>-1613297115</t>
  </si>
  <si>
    <t>živice</t>
  </si>
  <si>
    <t>(80*0,098)+(1001*0,103)</t>
  </si>
  <si>
    <t>28</t>
  </si>
  <si>
    <t>408970437</t>
  </si>
  <si>
    <t>suť</t>
  </si>
  <si>
    <t>(25*0,44)+(80*0,24)+(80*0,17)+(10*0,44)+(40*0,29)+(314*0,29)</t>
  </si>
  <si>
    <t>29</t>
  </si>
  <si>
    <t>997221559</t>
  </si>
  <si>
    <t>Příplatek ZKD 1 km u vodorovné dopravy suti ze sypkých materiálů</t>
  </si>
  <si>
    <t>1091516911</t>
  </si>
  <si>
    <t>živice+příplatek za dalších 9 km</t>
  </si>
  <si>
    <t>110,943*9</t>
  </si>
  <si>
    <t>30</t>
  </si>
  <si>
    <t>742174391</t>
  </si>
  <si>
    <t>suť+příplatek za dalších 9 km</t>
  </si>
  <si>
    <t>150,86*9</t>
  </si>
  <si>
    <t>31</t>
  </si>
  <si>
    <t>997221571</t>
  </si>
  <si>
    <t>Vodorovná doprava vybouraných hmot do 1 km</t>
  </si>
  <si>
    <t>993836382</t>
  </si>
  <si>
    <t>vybourané hmoty</t>
  </si>
  <si>
    <t>(25*0,26)+(10*0,408)+(6,2*0,26)+(314*0,255)+(226*0,205)+(56*0,115)</t>
  </si>
  <si>
    <t>32</t>
  </si>
  <si>
    <t>997221579</t>
  </si>
  <si>
    <t>Příplatek ZKD 1 km u vodorovné dopravy vybouraných hmot</t>
  </si>
  <si>
    <t>1500874166</t>
  </si>
  <si>
    <t>vybourané hmoty+příplatek za dalších 9 km</t>
  </si>
  <si>
    <t>145,032*9</t>
  </si>
  <si>
    <t>33</t>
  </si>
  <si>
    <t>997221611</t>
  </si>
  <si>
    <t>Nakládání suti na dopravní prostředky pro vodorovnou dopravu</t>
  </si>
  <si>
    <t>-145538063</t>
  </si>
  <si>
    <t>34</t>
  </si>
  <si>
    <t>-1490282716</t>
  </si>
  <si>
    <t>35</t>
  </si>
  <si>
    <t>997221612</t>
  </si>
  <si>
    <t>Nakládání vybouraných hmot na dopravní prostředky pro vodorovnou dopravu</t>
  </si>
  <si>
    <t>-1546692931</t>
  </si>
  <si>
    <t>36</t>
  </si>
  <si>
    <t>997221615</t>
  </si>
  <si>
    <t>Poplatek za uložení na skládce (skládkovné) stavebního odpadu betonového kód odpadu 17 01 01</t>
  </si>
  <si>
    <t>1331730183</t>
  </si>
  <si>
    <t>80*0,24</t>
  </si>
  <si>
    <t>37</t>
  </si>
  <si>
    <t>-1485148880</t>
  </si>
  <si>
    <t>(25*0,26)+(6,2*0,26)+(314*0,255)+(226*0,205)+(56*0,115)</t>
  </si>
  <si>
    <t>38</t>
  </si>
  <si>
    <t>997221625</t>
  </si>
  <si>
    <t>Poplatek za uložení na skládce (skládkovné) stavebního odpadu železobetonového kód odpadu 17 01 01</t>
  </si>
  <si>
    <t>1649082554</t>
  </si>
  <si>
    <t>10*0,408</t>
  </si>
  <si>
    <t>39</t>
  </si>
  <si>
    <t>997221645</t>
  </si>
  <si>
    <t>Poplatek za uložení na skládce (skládkovné) odpadu asfaltového bez dehtu kód odpadu 17 03 02</t>
  </si>
  <si>
    <t>-1497367016</t>
  </si>
  <si>
    <t>40</t>
  </si>
  <si>
    <t>997221655</t>
  </si>
  <si>
    <t>784257179</t>
  </si>
  <si>
    <t>(25*0,44)+(80*0,17)+(10*0,44)+(40*0,29)+(314*0,29)</t>
  </si>
  <si>
    <t>998</t>
  </si>
  <si>
    <t>Přesun hmot</t>
  </si>
  <si>
    <t>41</t>
  </si>
  <si>
    <t>998225111</t>
  </si>
  <si>
    <t>Přesun hmot pro pozemní komunikace s krytem z kamene, monolitickým betonovým nebo živičným</t>
  </si>
  <si>
    <t>588717585</t>
  </si>
  <si>
    <t>42</t>
  </si>
  <si>
    <t>998225191</t>
  </si>
  <si>
    <t>Příplatek k přesunu hmot pro pozemní komunikace s krytem z kamene, živičným, betonovým do 1000 m</t>
  </si>
  <si>
    <t>-1112475272</t>
  </si>
  <si>
    <t>b - návrh</t>
  </si>
  <si>
    <t xml:space="preserve">    5 - Komunikace pozemní</t>
  </si>
  <si>
    <t xml:space="preserve">    8 - Trubní vedení</t>
  </si>
  <si>
    <t>PSV - Práce a dodávky PSV</t>
  </si>
  <si>
    <t xml:space="preserve">    711 - Izolace proti vodě, vlhkosti a plynům</t>
  </si>
  <si>
    <t>122251104</t>
  </si>
  <si>
    <t>Odkopávky a prokopávky nezapažené v hornině třídy těžitelnosti I, skupiny 3 objem do 500 m3 strojně</t>
  </si>
  <si>
    <t>1145212823</t>
  </si>
  <si>
    <t>výkop</t>
  </si>
  <si>
    <t>110</t>
  </si>
  <si>
    <t>132251101</t>
  </si>
  <si>
    <t>Hloubení rýh nezapažených  š do 800 mm v hornině třídy těžitelnosti I, skupiny 3 objem do 20 m3 strojně</t>
  </si>
  <si>
    <t>-281923027</t>
  </si>
  <si>
    <t>sondy</t>
  </si>
  <si>
    <t>-1265989022</t>
  </si>
  <si>
    <t>207515912</t>
  </si>
  <si>
    <t>výkop, 10% z celkové kubatury</t>
  </si>
  <si>
    <t>110*0,1</t>
  </si>
  <si>
    <t>1617107982</t>
  </si>
  <si>
    <t>777770474</t>
  </si>
  <si>
    <t>110*1,8</t>
  </si>
  <si>
    <t>41604789</t>
  </si>
  <si>
    <t>181951112</t>
  </si>
  <si>
    <t>Úprava pláně v hornině třídy těžitelnosti I, skupiny 1 až 3 se zhutněním</t>
  </si>
  <si>
    <t>-1282624406</t>
  </si>
  <si>
    <t>zpevněné plochy</t>
  </si>
  <si>
    <t>88+342+40</t>
  </si>
  <si>
    <t>Komunikace pozemní</t>
  </si>
  <si>
    <t>564851111</t>
  </si>
  <si>
    <t>Podklad ze štěrkodrtě ŠD tl 150 mm</t>
  </si>
  <si>
    <t>-1742580729</t>
  </si>
  <si>
    <t>vjezdy, ŠD  fr. 0-32</t>
  </si>
  <si>
    <t>6+8+9,5+7,2+7,2+8+9,7+9,6+9,6+13,2</t>
  </si>
  <si>
    <t>564861111</t>
  </si>
  <si>
    <t>Podklad ze štěrkodrtě ŠD tl 200 mm</t>
  </si>
  <si>
    <t>113411033</t>
  </si>
  <si>
    <t>chodník ŠD fr.0-32</t>
  </si>
  <si>
    <t>10,9+25,4+29,8+36,7+35,5+35,7+71,8+4+42,2+23,6+4+22,4</t>
  </si>
  <si>
    <t>315205246</t>
  </si>
  <si>
    <t>chodník (předláždění), ŠD fr. 0-32</t>
  </si>
  <si>
    <t>-1537485233</t>
  </si>
  <si>
    <t>úprava podloží u vjezdů a chodníků, ŠD fr.0-32 v tl. 150-200mm, v rozpočtu se počítá tl.200 mm</t>
  </si>
  <si>
    <t>564861115</t>
  </si>
  <si>
    <t>Podklad ze štěrkodrtě ŠD tl 240 mm</t>
  </si>
  <si>
    <t>-1255208083</t>
  </si>
  <si>
    <t>oprava komunikace po překopech pro kanalizaci a přípojky, ŠD  fr.0-32</t>
  </si>
  <si>
    <t>(120+7)+(112*0,5)</t>
  </si>
  <si>
    <t>565155101</t>
  </si>
  <si>
    <t>Asfaltový beton vrstva podkladní ACP 16 (obalované kamenivo OKS) tl 70 mm š do 1,5 m</t>
  </si>
  <si>
    <t>-649684586</t>
  </si>
  <si>
    <t>oprava komunikce po překopech pro kanalizaci a přípojky</t>
  </si>
  <si>
    <t>127</t>
  </si>
  <si>
    <t>567122111</t>
  </si>
  <si>
    <t>Podklad ze směsi stmelené cementem SC C 8/10 (KSC I) tl 120 mm</t>
  </si>
  <si>
    <t>-713732221</t>
  </si>
  <si>
    <t>vjezdy</t>
  </si>
  <si>
    <t>(6+8+9,5+7,2+7,2+8+9,7+9,6+9,6+13,2)</t>
  </si>
  <si>
    <t>567122114</t>
  </si>
  <si>
    <t>Podklad ze směsi stmelené cementem SC C 8/10 (KSC I) tl 150 mm</t>
  </si>
  <si>
    <t>1619389095</t>
  </si>
  <si>
    <t>oprava komunikace po překopech pro kanalizaci a přípojky</t>
  </si>
  <si>
    <t>573111112</t>
  </si>
  <si>
    <t>Postřik živičný infiltrační s posypem z asfaltu množství 1 kg/m2</t>
  </si>
  <si>
    <t>176680611</t>
  </si>
  <si>
    <t>120+7</t>
  </si>
  <si>
    <t>573211109</t>
  </si>
  <si>
    <t>Postřik živičný spojovací z asfaltu v množství 0,50 kg/m2</t>
  </si>
  <si>
    <t>708101543</t>
  </si>
  <si>
    <t>živičný koberec a krycí vrstva u opravy komunikace po překopech</t>
  </si>
  <si>
    <t>577134121</t>
  </si>
  <si>
    <t>Asfaltový beton vrstva obrusná ACO 11 (ABS) tř. I tl 40 mm š přes 3 m z nemodifikovaného asfaltu</t>
  </si>
  <si>
    <t>-1354463444</t>
  </si>
  <si>
    <t>živičný koberec+ krycí vrstva u opravy komunikace po překopech</t>
  </si>
  <si>
    <t>596211120</t>
  </si>
  <si>
    <t>Kladení zámkové dlažby komunikací pro pěší tl 60 mm skupiny B pl do 50 m2</t>
  </si>
  <si>
    <t>1268735969</t>
  </si>
  <si>
    <t>chodník (předláždění), použije se vybouraná a očištěná dlažba i  dlažba pro nevidomé</t>
  </si>
  <si>
    <t>59245006</t>
  </si>
  <si>
    <t>dlažba tvar obdélník betonová pro nevidomé 200x100x60mm barevná</t>
  </si>
  <si>
    <t>983471958</t>
  </si>
  <si>
    <t>chodník (předláždění) scházející varovný pás, barva červená+ztratné</t>
  </si>
  <si>
    <t>6,2*1,03</t>
  </si>
  <si>
    <t>1095368682</t>
  </si>
  <si>
    <t>živičný koberec, vyrovnání příčného sklonu cca 20% z celkové výměry</t>
  </si>
  <si>
    <t>200</t>
  </si>
  <si>
    <t>596211123</t>
  </si>
  <si>
    <t>Kladení zámkové dlažby komunikací pro pěší tl 60 mm skupiny B pl přes 300 m2</t>
  </si>
  <si>
    <t>-1673967388</t>
  </si>
  <si>
    <t>chodník</t>
  </si>
  <si>
    <t>59245015</t>
  </si>
  <si>
    <t>dlažba zámková tvaru I 200x165x60mm přírodní</t>
  </si>
  <si>
    <t>-546627633</t>
  </si>
  <si>
    <t>chodník +ztratné</t>
  </si>
  <si>
    <t>(342-9,6)*1,01</t>
  </si>
  <si>
    <t>-1966721006</t>
  </si>
  <si>
    <t>varovný pás u chodníku+ztratné, barva červená</t>
  </si>
  <si>
    <t>9,6*1,03</t>
  </si>
  <si>
    <t>596211124</t>
  </si>
  <si>
    <t>Příplatek za kombinaci dvou barev u kladení betonových dlažeb komunikací pro pěší tl 60 mm skupiny B</t>
  </si>
  <si>
    <t>-1664215463</t>
  </si>
  <si>
    <t>342</t>
  </si>
  <si>
    <t>1294119423</t>
  </si>
  <si>
    <t>596211221</t>
  </si>
  <si>
    <t>Kladení zámkové dlažby komunikací pro pěší tl 80 mm skupiny B pl do 100 m2</t>
  </si>
  <si>
    <t>887807851</t>
  </si>
  <si>
    <t>59245013</t>
  </si>
  <si>
    <t>dlažba zámková tvaru I 200x165x80mm přírodní</t>
  </si>
  <si>
    <t>-525017797</t>
  </si>
  <si>
    <t>vjezdy+ztratné</t>
  </si>
  <si>
    <t>(88-18,32)*1,03</t>
  </si>
  <si>
    <t>59245226</t>
  </si>
  <si>
    <t>dlažba tvar obdélník betonová pro nevidomé 200x100x80mm barevná</t>
  </si>
  <si>
    <t>-1661754171</t>
  </si>
  <si>
    <t>varovný pás u choníku,+ztratné, barva červená</t>
  </si>
  <si>
    <t>(3+4+5+4+4+4+5+5+5+6,8)*0,4*1,03</t>
  </si>
  <si>
    <t>596211224</t>
  </si>
  <si>
    <t>Příplatek za kombinaci dvou barev u kladení betonových dlažeb komunikací pro pěší tl 80 mm skupiny B</t>
  </si>
  <si>
    <t>-1360705057</t>
  </si>
  <si>
    <t>88</t>
  </si>
  <si>
    <t>Trubní vedení</t>
  </si>
  <si>
    <t>899231111</t>
  </si>
  <si>
    <t>Výšková úprava uličního vstupu nebo vpusti do 200 mm zvýšením mříže</t>
  </si>
  <si>
    <t>kus</t>
  </si>
  <si>
    <t>1574881894</t>
  </si>
  <si>
    <t>899331111</t>
  </si>
  <si>
    <t>Výšková úprava uličního vstupu nebo vpusti do 200 mm zvýšením poklopu</t>
  </si>
  <si>
    <t>-227019746</t>
  </si>
  <si>
    <t>899431111</t>
  </si>
  <si>
    <t>Výšková úprava uličního vstupu nebo vpusti do 200 mm zvýšením krycího hrnce, šoupěte nebo hydrantu</t>
  </si>
  <si>
    <t>1329410019</t>
  </si>
  <si>
    <t>916231213</t>
  </si>
  <si>
    <t>Osazení chodníkového obrubníku betonového stojatého s boční opěrou do lože z betonu prostého</t>
  </si>
  <si>
    <t>-1178554399</t>
  </si>
  <si>
    <t>osazení do betonového lože C20/25nXF3 s opěrou</t>
  </si>
  <si>
    <t>113+113+12</t>
  </si>
  <si>
    <t>59217023</t>
  </si>
  <si>
    <t>obrubník betonový chodníkový 1000x150x250mm</t>
  </si>
  <si>
    <t>-1406642770</t>
  </si>
  <si>
    <t>+ztratné, barva přírodní</t>
  </si>
  <si>
    <t>(113+113+12)*1,01</t>
  </si>
  <si>
    <t>916331112</t>
  </si>
  <si>
    <t>Osazení zahradního obrubníku betonového do lože z betonu s boční opěrou</t>
  </si>
  <si>
    <t>-948534753</t>
  </si>
  <si>
    <t>osazený do betonového lože C20/25nXF3 s opěrou</t>
  </si>
  <si>
    <t>5,6+13+11,4+3</t>
  </si>
  <si>
    <t>59217037</t>
  </si>
  <si>
    <t>obrubník betonový parkový přírodní 500x50x200mm</t>
  </si>
  <si>
    <t>1574200292</t>
  </si>
  <si>
    <t>+ztratné</t>
  </si>
  <si>
    <t>33*1,01</t>
  </si>
  <si>
    <t>-27394182</t>
  </si>
  <si>
    <t>4+3+5+7</t>
  </si>
  <si>
    <t>59217036</t>
  </si>
  <si>
    <t>obrubník betonový parkový přírodní 500x80x250mm</t>
  </si>
  <si>
    <t>1502192071</t>
  </si>
  <si>
    <t>19*1,01</t>
  </si>
  <si>
    <t>919121132</t>
  </si>
  <si>
    <t>Těsnění spár zálivkou za studena pro komůrky š 20 mm hl 40 mm s těsnicím profilem</t>
  </si>
  <si>
    <t>1038323472</t>
  </si>
  <si>
    <t>u napojení na stávající komunikace</t>
  </si>
  <si>
    <t>938908411</t>
  </si>
  <si>
    <t>Čištění vozovek splachováním vodou</t>
  </si>
  <si>
    <t>473508588</t>
  </si>
  <si>
    <t>živičný koberec</t>
  </si>
  <si>
    <t>1001</t>
  </si>
  <si>
    <t>43</t>
  </si>
  <si>
    <t>939</t>
  </si>
  <si>
    <t>Vyčištění uličních vpustí</t>
  </si>
  <si>
    <t>200502779</t>
  </si>
  <si>
    <t>vyčištění vpustí +doprava +poplatek</t>
  </si>
  <si>
    <t>44</t>
  </si>
  <si>
    <t>9391</t>
  </si>
  <si>
    <t xml:space="preserve">Oprava stávajícího zpomalovacího prahu </t>
  </si>
  <si>
    <t>927944283</t>
  </si>
  <si>
    <t>oprava bude provedena , pokud nebude proveden protlak, oprava celé konstrukce prahu (kryt kamenná dlažba 100/100) cca 9,0 m2</t>
  </si>
  <si>
    <t>45</t>
  </si>
  <si>
    <t>-1219533836</t>
  </si>
  <si>
    <t>46</t>
  </si>
  <si>
    <t>-585793729</t>
  </si>
  <si>
    <t>PSV</t>
  </si>
  <si>
    <t>Práce a dodávky PSV</t>
  </si>
  <si>
    <t>711</t>
  </si>
  <si>
    <t>Izolace proti vodě, vlhkosti a plynům</t>
  </si>
  <si>
    <t>47</t>
  </si>
  <si>
    <t>711161212</t>
  </si>
  <si>
    <t>Izolace proti zemní vlhkosti nopovou fólií svislá, nopek v 8,0 mm, tl do 0,6 mm</t>
  </si>
  <si>
    <t>1135228180</t>
  </si>
  <si>
    <t>nopová fólie podél stávajících podezdívek oplocení</t>
  </si>
  <si>
    <t>(5,5+13+15,5+18+20+23,5+2+42,5+2+22+12,5+2+20,5)*0,5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</si>
  <si>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</si>
  <si>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</si>
  <si>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</si>
  <si>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</si>
  <si>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</si>
  <si>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</si>
  <si>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</si>
  <si>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</si>
  <si>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</si>
  <si>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</si>
  <si>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</si>
  <si>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</si>
  <si>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</si>
  <si>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kpl.</t>
  </si>
  <si>
    <t>1024</t>
  </si>
  <si>
    <t>1899465041</t>
  </si>
  <si>
    <t>012303000</t>
  </si>
  <si>
    <t>Geodetické práce po výstavbě</t>
  </si>
  <si>
    <t>708405331</t>
  </si>
  <si>
    <t>013254000</t>
  </si>
  <si>
    <t>Dokumentace skutečného provedení stavby</t>
  </si>
  <si>
    <t>-540375461</t>
  </si>
  <si>
    <t>VRN3</t>
  </si>
  <si>
    <t>Zařízení staveniště</t>
  </si>
  <si>
    <t>030001000</t>
  </si>
  <si>
    <t>1823674290</t>
  </si>
  <si>
    <t>stavební buňky, WC, napojení na stávající inž.sítě atd.</t>
  </si>
  <si>
    <t>034002000</t>
  </si>
  <si>
    <t>Zabezpečení staveniště</t>
  </si>
  <si>
    <t>-843891730</t>
  </si>
  <si>
    <t>zabezpečení staveniště v souladu s nařízením vlády 591/2006 Sb.</t>
  </si>
  <si>
    <t>VRN4</t>
  </si>
  <si>
    <t>Inženýrská činnost</t>
  </si>
  <si>
    <t>043134000</t>
  </si>
  <si>
    <t>Zkoušky zatěžovací</t>
  </si>
  <si>
    <t>-1841888560</t>
  </si>
  <si>
    <t>VRN7</t>
  </si>
  <si>
    <t>Provozní vlivy</t>
  </si>
  <si>
    <t>072002000</t>
  </si>
  <si>
    <t>Silniční provoz</t>
  </si>
  <si>
    <t>1594218838</t>
  </si>
  <si>
    <t>dopravní značení a sestava semaforů</t>
  </si>
  <si>
    <t>VRN9</t>
  </si>
  <si>
    <t>Ostatní náklady</t>
  </si>
  <si>
    <t>091003000</t>
  </si>
  <si>
    <t>Ostatní náklady bez rozlišení</t>
  </si>
  <si>
    <t>1441950426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</si>
</sst>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22"/>
      <c r="AQ5" s="22"/>
      <c r="AR5" s="20"/>
      <c r="BE5" s="297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22"/>
      <c r="AQ6" s="22"/>
      <c r="AR6" s="20"/>
      <c r="BE6" s="29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8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8"/>
      <c r="BS10" s="17" t="s">
        <v>6</v>
      </c>
    </row>
    <row r="11" spans="1:74" s="1" customFormat="1" ht="18.45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8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8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8"/>
      <c r="BS13" s="17" t="s">
        <v>6</v>
      </c>
    </row>
    <row r="14" spans="1:74" ht="13.2">
      <c r="B14" s="21"/>
      <c r="C14" s="22"/>
      <c r="D14" s="22"/>
      <c r="E14" s="303" t="s">
        <v>29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8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8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8"/>
      <c r="BS16" s="17" t="s">
        <v>4</v>
      </c>
    </row>
    <row r="17" spans="1:71" s="1" customFormat="1" ht="18.45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8"/>
      <c r="BS17" s="17" t="s">
        <v>32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8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8"/>
      <c r="BS19" s="17" t="s">
        <v>6</v>
      </c>
    </row>
    <row r="20" spans="1:71" s="1" customFormat="1" ht="18.45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8"/>
      <c r="BS20" s="17" t="s">
        <v>32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8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8"/>
    </row>
    <row r="23" spans="1:71" s="1" customFormat="1" ht="16.5" customHeight="1">
      <c r="B23" s="21"/>
      <c r="C23" s="22"/>
      <c r="D23" s="22"/>
      <c r="E23" s="305" t="s">
        <v>1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22"/>
      <c r="AP23" s="22"/>
      <c r="AQ23" s="22"/>
      <c r="AR23" s="20"/>
      <c r="BE23" s="298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8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8"/>
    </row>
    <row r="26" spans="1:71" s="2" customFormat="1" ht="25.95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6">
        <f>ROUND(AG94,2)</f>
        <v>0</v>
      </c>
      <c r="AL26" s="307"/>
      <c r="AM26" s="307"/>
      <c r="AN26" s="307"/>
      <c r="AO26" s="307"/>
      <c r="AP26" s="36"/>
      <c r="AQ26" s="36"/>
      <c r="AR26" s="39"/>
      <c r="BE26" s="298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8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8" t="s">
        <v>37</v>
      </c>
      <c r="M28" s="308"/>
      <c r="N28" s="308"/>
      <c r="O28" s="308"/>
      <c r="P28" s="308"/>
      <c r="Q28" s="36"/>
      <c r="R28" s="36"/>
      <c r="S28" s="36"/>
      <c r="T28" s="36"/>
      <c r="U28" s="36"/>
      <c r="V28" s="36"/>
      <c r="W28" s="308" t="s">
        <v>38</v>
      </c>
      <c r="X28" s="308"/>
      <c r="Y28" s="308"/>
      <c r="Z28" s="308"/>
      <c r="AA28" s="308"/>
      <c r="AB28" s="308"/>
      <c r="AC28" s="308"/>
      <c r="AD28" s="308"/>
      <c r="AE28" s="308"/>
      <c r="AF28" s="36"/>
      <c r="AG28" s="36"/>
      <c r="AH28" s="36"/>
      <c r="AI28" s="36"/>
      <c r="AJ28" s="36"/>
      <c r="AK28" s="308" t="s">
        <v>39</v>
      </c>
      <c r="AL28" s="308"/>
      <c r="AM28" s="308"/>
      <c r="AN28" s="308"/>
      <c r="AO28" s="308"/>
      <c r="AP28" s="36"/>
      <c r="AQ28" s="36"/>
      <c r="AR28" s="39"/>
      <c r="BE28" s="298"/>
    </row>
    <row r="29" spans="1:71" s="3" customFormat="1" ht="14.4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311">
        <v>0.21</v>
      </c>
      <c r="M29" s="310"/>
      <c r="N29" s="310"/>
      <c r="O29" s="310"/>
      <c r="P29" s="310"/>
      <c r="Q29" s="41"/>
      <c r="R29" s="41"/>
      <c r="S29" s="41"/>
      <c r="T29" s="41"/>
      <c r="U29" s="41"/>
      <c r="V29" s="41"/>
      <c r="W29" s="309">
        <f>ROUND(AZ94, 2)</f>
        <v>0</v>
      </c>
      <c r="X29" s="310"/>
      <c r="Y29" s="310"/>
      <c r="Z29" s="310"/>
      <c r="AA29" s="310"/>
      <c r="AB29" s="310"/>
      <c r="AC29" s="310"/>
      <c r="AD29" s="310"/>
      <c r="AE29" s="310"/>
      <c r="AF29" s="41"/>
      <c r="AG29" s="41"/>
      <c r="AH29" s="41"/>
      <c r="AI29" s="41"/>
      <c r="AJ29" s="41"/>
      <c r="AK29" s="309">
        <f>ROUND(AV94, 2)</f>
        <v>0</v>
      </c>
      <c r="AL29" s="310"/>
      <c r="AM29" s="310"/>
      <c r="AN29" s="310"/>
      <c r="AO29" s="310"/>
      <c r="AP29" s="41"/>
      <c r="AQ29" s="41"/>
      <c r="AR29" s="42"/>
      <c r="BE29" s="299"/>
    </row>
    <row r="30" spans="1:71" s="3" customFormat="1" ht="14.4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311">
        <v>0.15</v>
      </c>
      <c r="M30" s="310"/>
      <c r="N30" s="310"/>
      <c r="O30" s="310"/>
      <c r="P30" s="310"/>
      <c r="Q30" s="41"/>
      <c r="R30" s="41"/>
      <c r="S30" s="41"/>
      <c r="T30" s="41"/>
      <c r="U30" s="41"/>
      <c r="V30" s="41"/>
      <c r="W30" s="309">
        <f>ROUND(BA94, 2)</f>
        <v>0</v>
      </c>
      <c r="X30" s="310"/>
      <c r="Y30" s="310"/>
      <c r="Z30" s="310"/>
      <c r="AA30" s="310"/>
      <c r="AB30" s="310"/>
      <c r="AC30" s="310"/>
      <c r="AD30" s="310"/>
      <c r="AE30" s="310"/>
      <c r="AF30" s="41"/>
      <c r="AG30" s="41"/>
      <c r="AH30" s="41"/>
      <c r="AI30" s="41"/>
      <c r="AJ30" s="41"/>
      <c r="AK30" s="309">
        <f>ROUND(AW94, 2)</f>
        <v>0</v>
      </c>
      <c r="AL30" s="310"/>
      <c r="AM30" s="310"/>
      <c r="AN30" s="310"/>
      <c r="AO30" s="310"/>
      <c r="AP30" s="41"/>
      <c r="AQ30" s="41"/>
      <c r="AR30" s="42"/>
      <c r="BE30" s="299"/>
    </row>
    <row r="31" spans="1:71" s="3" customFormat="1" ht="14.4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311">
        <v>0.21</v>
      </c>
      <c r="M31" s="310"/>
      <c r="N31" s="310"/>
      <c r="O31" s="310"/>
      <c r="P31" s="310"/>
      <c r="Q31" s="41"/>
      <c r="R31" s="41"/>
      <c r="S31" s="41"/>
      <c r="T31" s="41"/>
      <c r="U31" s="41"/>
      <c r="V31" s="41"/>
      <c r="W31" s="309">
        <f>ROUND(BB94, 2)</f>
        <v>0</v>
      </c>
      <c r="X31" s="310"/>
      <c r="Y31" s="310"/>
      <c r="Z31" s="310"/>
      <c r="AA31" s="310"/>
      <c r="AB31" s="310"/>
      <c r="AC31" s="310"/>
      <c r="AD31" s="310"/>
      <c r="AE31" s="310"/>
      <c r="AF31" s="41"/>
      <c r="AG31" s="41"/>
      <c r="AH31" s="41"/>
      <c r="AI31" s="41"/>
      <c r="AJ31" s="41"/>
      <c r="AK31" s="309">
        <v>0</v>
      </c>
      <c r="AL31" s="310"/>
      <c r="AM31" s="310"/>
      <c r="AN31" s="310"/>
      <c r="AO31" s="310"/>
      <c r="AP31" s="41"/>
      <c r="AQ31" s="41"/>
      <c r="AR31" s="42"/>
      <c r="BE31" s="299"/>
    </row>
    <row r="32" spans="1:71" s="3" customFormat="1" ht="14.4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311">
        <v>0.15</v>
      </c>
      <c r="M32" s="310"/>
      <c r="N32" s="310"/>
      <c r="O32" s="310"/>
      <c r="P32" s="310"/>
      <c r="Q32" s="41"/>
      <c r="R32" s="41"/>
      <c r="S32" s="41"/>
      <c r="T32" s="41"/>
      <c r="U32" s="41"/>
      <c r="V32" s="41"/>
      <c r="W32" s="309">
        <f>ROUND(BC94, 2)</f>
        <v>0</v>
      </c>
      <c r="X32" s="310"/>
      <c r="Y32" s="310"/>
      <c r="Z32" s="310"/>
      <c r="AA32" s="310"/>
      <c r="AB32" s="310"/>
      <c r="AC32" s="310"/>
      <c r="AD32" s="310"/>
      <c r="AE32" s="310"/>
      <c r="AF32" s="41"/>
      <c r="AG32" s="41"/>
      <c r="AH32" s="41"/>
      <c r="AI32" s="41"/>
      <c r="AJ32" s="41"/>
      <c r="AK32" s="309">
        <v>0</v>
      </c>
      <c r="AL32" s="310"/>
      <c r="AM32" s="310"/>
      <c r="AN32" s="310"/>
      <c r="AO32" s="310"/>
      <c r="AP32" s="41"/>
      <c r="AQ32" s="41"/>
      <c r="AR32" s="42"/>
      <c r="BE32" s="299"/>
    </row>
    <row r="33" spans="1:57" s="3" customFormat="1" ht="14.4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311">
        <v>0</v>
      </c>
      <c r="M33" s="310"/>
      <c r="N33" s="310"/>
      <c r="O33" s="310"/>
      <c r="P33" s="310"/>
      <c r="Q33" s="41"/>
      <c r="R33" s="41"/>
      <c r="S33" s="41"/>
      <c r="T33" s="41"/>
      <c r="U33" s="41"/>
      <c r="V33" s="41"/>
      <c r="W33" s="309">
        <f>ROUND(BD94, 2)</f>
        <v>0</v>
      </c>
      <c r="X33" s="310"/>
      <c r="Y33" s="310"/>
      <c r="Z33" s="310"/>
      <c r="AA33" s="310"/>
      <c r="AB33" s="310"/>
      <c r="AC33" s="310"/>
      <c r="AD33" s="310"/>
      <c r="AE33" s="310"/>
      <c r="AF33" s="41"/>
      <c r="AG33" s="41"/>
      <c r="AH33" s="41"/>
      <c r="AI33" s="41"/>
      <c r="AJ33" s="41"/>
      <c r="AK33" s="309">
        <v>0</v>
      </c>
      <c r="AL33" s="310"/>
      <c r="AM33" s="310"/>
      <c r="AN33" s="310"/>
      <c r="AO33" s="310"/>
      <c r="AP33" s="41"/>
      <c r="AQ33" s="41"/>
      <c r="AR33" s="42"/>
      <c r="BE33" s="299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8"/>
    </row>
    <row r="35" spans="1:57" s="2" customFormat="1" ht="25.95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315" t="s">
        <v>48</v>
      </c>
      <c r="Y35" s="313"/>
      <c r="Z35" s="313"/>
      <c r="AA35" s="313"/>
      <c r="AB35" s="313"/>
      <c r="AC35" s="45"/>
      <c r="AD35" s="45"/>
      <c r="AE35" s="45"/>
      <c r="AF35" s="45"/>
      <c r="AG35" s="45"/>
      <c r="AH35" s="45"/>
      <c r="AI35" s="45"/>
      <c r="AJ35" s="45"/>
      <c r="AK35" s="312">
        <f>SUM(AK26:AK33)</f>
        <v>0</v>
      </c>
      <c r="AL35" s="313"/>
      <c r="AM35" s="313"/>
      <c r="AN35" s="313"/>
      <c r="AO35" s="314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.199999999999999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.199999999999999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.199999999999999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.199999999999999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.199999999999999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.199999999999999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.199999999999999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.199999999999999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.199999999999999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.19999999999999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0.199999999999999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.199999999999999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.199999999999999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0.199999999999999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.199999999999999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.199999999999999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.199999999999999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.19999999999999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.199999999999999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.199999999999999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.199999999999999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.199999999999999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.199999999999999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0.199999999999999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118/19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2" t="str">
        <f>K6</f>
        <v>Rychnov nad Kněžnou, ulice Smetanova, Oprava komunikace a chodníků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P85" s="63"/>
      <c r="AQ85" s="63"/>
      <c r="AR85" s="64"/>
    </row>
    <row r="86" spans="1:91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Rychnov nad Kněžnou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4" t="str">
        <f>IF(AN8= "","",AN8)</f>
        <v>31. 1. 2020</v>
      </c>
      <c r="AN87" s="274"/>
      <c r="AO87" s="36"/>
      <c r="AP87" s="36"/>
      <c r="AQ87" s="36"/>
      <c r="AR87" s="39"/>
      <c r="BE87" s="34"/>
    </row>
    <row r="88" spans="1:91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1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81" t="str">
        <f>IF(E17="","",E17)</f>
        <v>VIAPROJEKT s.r.o. HK</v>
      </c>
      <c r="AN89" s="282"/>
      <c r="AO89" s="282"/>
      <c r="AP89" s="282"/>
      <c r="AQ89" s="36"/>
      <c r="AR89" s="39"/>
      <c r="AS89" s="275" t="s">
        <v>56</v>
      </c>
      <c r="AT89" s="27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15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81" t="str">
        <f>IF(E20="","",E20)</f>
        <v>B.Burešová</v>
      </c>
      <c r="AN90" s="282"/>
      <c r="AO90" s="282"/>
      <c r="AP90" s="282"/>
      <c r="AQ90" s="36"/>
      <c r="AR90" s="39"/>
      <c r="AS90" s="277"/>
      <c r="AT90" s="27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9"/>
      <c r="AT91" s="28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3" t="s">
        <v>57</v>
      </c>
      <c r="D92" s="284"/>
      <c r="E92" s="284"/>
      <c r="F92" s="284"/>
      <c r="G92" s="284"/>
      <c r="H92" s="73"/>
      <c r="I92" s="286" t="s">
        <v>58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5" t="s">
        <v>59</v>
      </c>
      <c r="AH92" s="284"/>
      <c r="AI92" s="284"/>
      <c r="AJ92" s="284"/>
      <c r="AK92" s="284"/>
      <c r="AL92" s="284"/>
      <c r="AM92" s="284"/>
      <c r="AN92" s="286" t="s">
        <v>60</v>
      </c>
      <c r="AO92" s="284"/>
      <c r="AP92" s="287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5">
        <f>ROUND(AG95+AG98,2)</f>
        <v>0</v>
      </c>
      <c r="AH94" s="295"/>
      <c r="AI94" s="295"/>
      <c r="AJ94" s="295"/>
      <c r="AK94" s="295"/>
      <c r="AL94" s="295"/>
      <c r="AM94" s="295"/>
      <c r="AN94" s="296">
        <f>SUM(AG94,AT94)</f>
        <v>0</v>
      </c>
      <c r="AO94" s="296"/>
      <c r="AP94" s="296"/>
      <c r="AQ94" s="85" t="s">
        <v>1</v>
      </c>
      <c r="AR94" s="86"/>
      <c r="AS94" s="87">
        <f>ROUND(AS95+AS98,2)</f>
        <v>0</v>
      </c>
      <c r="AT94" s="88">
        <f>ROUND(SUM(AV94:AW94),2)</f>
        <v>0</v>
      </c>
      <c r="AU94" s="89">
        <f>ROUND(AU95+AU98,5)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ROUND(AZ95+AZ98,2)</f>
        <v>0</v>
      </c>
      <c r="BA94" s="88">
        <f>ROUND(BA95+BA98,2)</f>
        <v>0</v>
      </c>
      <c r="BB94" s="88">
        <f>ROUND(BB95+BB98,2)</f>
        <v>0</v>
      </c>
      <c r="BC94" s="88">
        <f>ROUND(BC95+BC98,2)</f>
        <v>0</v>
      </c>
      <c r="BD94" s="90">
        <f>ROUND(BD95+BD98,2)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B95" s="93"/>
      <c r="C95" s="94"/>
      <c r="D95" s="291" t="s">
        <v>80</v>
      </c>
      <c r="E95" s="291"/>
      <c r="F95" s="291"/>
      <c r="G95" s="291"/>
      <c r="H95" s="291"/>
      <c r="I95" s="95"/>
      <c r="J95" s="291" t="s">
        <v>81</v>
      </c>
      <c r="K95" s="291"/>
      <c r="L95" s="291"/>
      <c r="M95" s="291"/>
      <c r="N95" s="291"/>
      <c r="O95" s="291"/>
      <c r="P95" s="291"/>
      <c r="Q95" s="291"/>
      <c r="R95" s="291"/>
      <c r="S95" s="291"/>
      <c r="T95" s="291"/>
      <c r="U95" s="291"/>
      <c r="V95" s="291"/>
      <c r="W95" s="291"/>
      <c r="X95" s="291"/>
      <c r="Y95" s="291"/>
      <c r="Z95" s="291"/>
      <c r="AA95" s="291"/>
      <c r="AB95" s="291"/>
      <c r="AC95" s="291"/>
      <c r="AD95" s="291"/>
      <c r="AE95" s="291"/>
      <c r="AF95" s="291"/>
      <c r="AG95" s="288">
        <f>ROUND(SUM(AG96:AG97),2)</f>
        <v>0</v>
      </c>
      <c r="AH95" s="289"/>
      <c r="AI95" s="289"/>
      <c r="AJ95" s="289"/>
      <c r="AK95" s="289"/>
      <c r="AL95" s="289"/>
      <c r="AM95" s="289"/>
      <c r="AN95" s="290">
        <f>SUM(AG95,AT95)</f>
        <v>0</v>
      </c>
      <c r="AO95" s="289"/>
      <c r="AP95" s="289"/>
      <c r="AQ95" s="96" t="s">
        <v>82</v>
      </c>
      <c r="AR95" s="97"/>
      <c r="AS95" s="98">
        <f>ROUND(SUM(AS96:AS97),2)</f>
        <v>0</v>
      </c>
      <c r="AT95" s="99">
        <f>ROUND(SUM(AV95:AW95),2)</f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75</v>
      </c>
      <c r="BT95" s="102" t="s">
        <v>83</v>
      </c>
      <c r="BU95" s="102" t="s">
        <v>77</v>
      </c>
      <c r="BV95" s="102" t="s">
        <v>78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4" customFormat="1" ht="16.5" customHeight="1">
      <c r="A96" s="103" t="s">
        <v>86</v>
      </c>
      <c r="B96" s="58"/>
      <c r="C96" s="104"/>
      <c r="D96" s="104"/>
      <c r="E96" s="294" t="s">
        <v>87</v>
      </c>
      <c r="F96" s="294"/>
      <c r="G96" s="294"/>
      <c r="H96" s="294"/>
      <c r="I96" s="294"/>
      <c r="J96" s="104"/>
      <c r="K96" s="294" t="s">
        <v>88</v>
      </c>
      <c r="L96" s="294"/>
      <c r="M96" s="294"/>
      <c r="N96" s="294"/>
      <c r="O96" s="294"/>
      <c r="P96" s="294"/>
      <c r="Q96" s="294"/>
      <c r="R96" s="294"/>
      <c r="S96" s="294"/>
      <c r="T96" s="294"/>
      <c r="U96" s="294"/>
      <c r="V96" s="294"/>
      <c r="W96" s="294"/>
      <c r="X96" s="294"/>
      <c r="Y96" s="294"/>
      <c r="Z96" s="294"/>
      <c r="AA96" s="294"/>
      <c r="AB96" s="294"/>
      <c r="AC96" s="294"/>
      <c r="AD96" s="294"/>
      <c r="AE96" s="294"/>
      <c r="AF96" s="294"/>
      <c r="AG96" s="292">
        <f>'a - příprava území'!J32</f>
        <v>0</v>
      </c>
      <c r="AH96" s="293"/>
      <c r="AI96" s="293"/>
      <c r="AJ96" s="293"/>
      <c r="AK96" s="293"/>
      <c r="AL96" s="293"/>
      <c r="AM96" s="293"/>
      <c r="AN96" s="292">
        <f>SUM(AG96,AT96)</f>
        <v>0</v>
      </c>
      <c r="AO96" s="293"/>
      <c r="AP96" s="293"/>
      <c r="AQ96" s="105" t="s">
        <v>89</v>
      </c>
      <c r="AR96" s="60"/>
      <c r="AS96" s="106">
        <v>0</v>
      </c>
      <c r="AT96" s="107">
        <f>ROUND(SUM(AV96:AW96),2)</f>
        <v>0</v>
      </c>
      <c r="AU96" s="108">
        <f>'a - příprava území'!P125</f>
        <v>0</v>
      </c>
      <c r="AV96" s="107">
        <f>'a - příprava území'!J35</f>
        <v>0</v>
      </c>
      <c r="AW96" s="107">
        <f>'a - příprava území'!J36</f>
        <v>0</v>
      </c>
      <c r="AX96" s="107">
        <f>'a - příprava území'!J37</f>
        <v>0</v>
      </c>
      <c r="AY96" s="107">
        <f>'a - příprava území'!J38</f>
        <v>0</v>
      </c>
      <c r="AZ96" s="107">
        <f>'a - příprava území'!F35</f>
        <v>0</v>
      </c>
      <c r="BA96" s="107">
        <f>'a - příprava území'!F36</f>
        <v>0</v>
      </c>
      <c r="BB96" s="107">
        <f>'a - příprava území'!F37</f>
        <v>0</v>
      </c>
      <c r="BC96" s="107">
        <f>'a - příprava území'!F38</f>
        <v>0</v>
      </c>
      <c r="BD96" s="109">
        <f>'a - příprava území'!F39</f>
        <v>0</v>
      </c>
      <c r="BT96" s="110" t="s">
        <v>85</v>
      </c>
      <c r="BV96" s="110" t="s">
        <v>78</v>
      </c>
      <c r="BW96" s="110" t="s">
        <v>90</v>
      </c>
      <c r="BX96" s="110" t="s">
        <v>84</v>
      </c>
      <c r="CL96" s="110" t="s">
        <v>1</v>
      </c>
    </row>
    <row r="97" spans="1:91" s="4" customFormat="1" ht="16.5" customHeight="1">
      <c r="A97" s="103" t="s">
        <v>86</v>
      </c>
      <c r="B97" s="58"/>
      <c r="C97" s="104"/>
      <c r="D97" s="104"/>
      <c r="E97" s="294" t="s">
        <v>91</v>
      </c>
      <c r="F97" s="294"/>
      <c r="G97" s="294"/>
      <c r="H97" s="294"/>
      <c r="I97" s="294"/>
      <c r="J97" s="104"/>
      <c r="K97" s="294" t="s">
        <v>92</v>
      </c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294"/>
      <c r="AD97" s="294"/>
      <c r="AE97" s="294"/>
      <c r="AF97" s="294"/>
      <c r="AG97" s="292">
        <f>'b - návrh'!J32</f>
        <v>0</v>
      </c>
      <c r="AH97" s="293"/>
      <c r="AI97" s="293"/>
      <c r="AJ97" s="293"/>
      <c r="AK97" s="293"/>
      <c r="AL97" s="293"/>
      <c r="AM97" s="293"/>
      <c r="AN97" s="292">
        <f>SUM(AG97,AT97)</f>
        <v>0</v>
      </c>
      <c r="AO97" s="293"/>
      <c r="AP97" s="293"/>
      <c r="AQ97" s="105" t="s">
        <v>89</v>
      </c>
      <c r="AR97" s="60"/>
      <c r="AS97" s="106">
        <v>0</v>
      </c>
      <c r="AT97" s="107">
        <f>ROUND(SUM(AV97:AW97),2)</f>
        <v>0</v>
      </c>
      <c r="AU97" s="108">
        <f>'b - návrh'!P128</f>
        <v>0</v>
      </c>
      <c r="AV97" s="107">
        <f>'b - návrh'!J35</f>
        <v>0</v>
      </c>
      <c r="AW97" s="107">
        <f>'b - návrh'!J36</f>
        <v>0</v>
      </c>
      <c r="AX97" s="107">
        <f>'b - návrh'!J37</f>
        <v>0</v>
      </c>
      <c r="AY97" s="107">
        <f>'b - návrh'!J38</f>
        <v>0</v>
      </c>
      <c r="AZ97" s="107">
        <f>'b - návrh'!F35</f>
        <v>0</v>
      </c>
      <c r="BA97" s="107">
        <f>'b - návrh'!F36</f>
        <v>0</v>
      </c>
      <c r="BB97" s="107">
        <f>'b - návrh'!F37</f>
        <v>0</v>
      </c>
      <c r="BC97" s="107">
        <f>'b - návrh'!F38</f>
        <v>0</v>
      </c>
      <c r="BD97" s="109">
        <f>'b - návrh'!F39</f>
        <v>0</v>
      </c>
      <c r="BT97" s="110" t="s">
        <v>85</v>
      </c>
      <c r="BV97" s="110" t="s">
        <v>78</v>
      </c>
      <c r="BW97" s="110" t="s">
        <v>93</v>
      </c>
      <c r="BX97" s="110" t="s">
        <v>84</v>
      </c>
      <c r="CL97" s="110" t="s">
        <v>1</v>
      </c>
    </row>
    <row r="98" spans="1:91" s="7" customFormat="1" ht="16.5" customHeight="1">
      <c r="A98" s="103" t="s">
        <v>86</v>
      </c>
      <c r="B98" s="93"/>
      <c r="C98" s="94"/>
      <c r="D98" s="291" t="s">
        <v>94</v>
      </c>
      <c r="E98" s="291"/>
      <c r="F98" s="291"/>
      <c r="G98" s="291"/>
      <c r="H98" s="291"/>
      <c r="I98" s="95"/>
      <c r="J98" s="291" t="s">
        <v>95</v>
      </c>
      <c r="K98" s="291"/>
      <c r="L98" s="291"/>
      <c r="M98" s="291"/>
      <c r="N98" s="291"/>
      <c r="O98" s="291"/>
      <c r="P98" s="291"/>
      <c r="Q98" s="291"/>
      <c r="R98" s="291"/>
      <c r="S98" s="291"/>
      <c r="T98" s="291"/>
      <c r="U98" s="291"/>
      <c r="V98" s="291"/>
      <c r="W98" s="291"/>
      <c r="X98" s="291"/>
      <c r="Y98" s="291"/>
      <c r="Z98" s="291"/>
      <c r="AA98" s="291"/>
      <c r="AB98" s="291"/>
      <c r="AC98" s="291"/>
      <c r="AD98" s="291"/>
      <c r="AE98" s="291"/>
      <c r="AF98" s="291"/>
      <c r="AG98" s="290">
        <f>'B - Vedlejší a ostatní ná...'!J30</f>
        <v>0</v>
      </c>
      <c r="AH98" s="289"/>
      <c r="AI98" s="289"/>
      <c r="AJ98" s="289"/>
      <c r="AK98" s="289"/>
      <c r="AL98" s="289"/>
      <c r="AM98" s="289"/>
      <c r="AN98" s="290">
        <f>SUM(AG98,AT98)</f>
        <v>0</v>
      </c>
      <c r="AO98" s="289"/>
      <c r="AP98" s="289"/>
      <c r="AQ98" s="96" t="s">
        <v>82</v>
      </c>
      <c r="AR98" s="97"/>
      <c r="AS98" s="111">
        <v>0</v>
      </c>
      <c r="AT98" s="112">
        <f>ROUND(SUM(AV98:AW98),2)</f>
        <v>0</v>
      </c>
      <c r="AU98" s="113">
        <f>'B - Vedlejší a ostatní ná...'!P122</f>
        <v>0</v>
      </c>
      <c r="AV98" s="112">
        <f>'B - Vedlejší a ostatní ná...'!J33</f>
        <v>0</v>
      </c>
      <c r="AW98" s="112">
        <f>'B - Vedlejší a ostatní ná...'!J34</f>
        <v>0</v>
      </c>
      <c r="AX98" s="112">
        <f>'B - Vedlejší a ostatní ná...'!J35</f>
        <v>0</v>
      </c>
      <c r="AY98" s="112">
        <f>'B - Vedlejší a ostatní ná...'!J36</f>
        <v>0</v>
      </c>
      <c r="AZ98" s="112">
        <f>'B - Vedlejší a ostatní ná...'!F33</f>
        <v>0</v>
      </c>
      <c r="BA98" s="112">
        <f>'B - Vedlejší a ostatní ná...'!F34</f>
        <v>0</v>
      </c>
      <c r="BB98" s="112">
        <f>'B - Vedlejší a ostatní ná...'!F35</f>
        <v>0</v>
      </c>
      <c r="BC98" s="112">
        <f>'B - Vedlejší a ostatní ná...'!F36</f>
        <v>0</v>
      </c>
      <c r="BD98" s="114">
        <f>'B - Vedlejší a ostatní ná...'!F37</f>
        <v>0</v>
      </c>
      <c r="BT98" s="102" t="s">
        <v>83</v>
      </c>
      <c r="BV98" s="102" t="s">
        <v>78</v>
      </c>
      <c r="BW98" s="102" t="s">
        <v>96</v>
      </c>
      <c r="BX98" s="102" t="s">
        <v>5</v>
      </c>
      <c r="CL98" s="102" t="s">
        <v>1</v>
      </c>
      <c r="CM98" s="102" t="s">
        <v>85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fD38z+ZR+gmuKMXCToyGsCis9y0alAmAplxntPBlaRtCydN5BRm3QA8KZwXJK8PAb7moJ77Ie4vaPK+/DoAGEQ==" saltValue="NJWIk90wpShLtRUtJmxfyEBySLwSlDD7CE2d67gFchQeh/QC86XCl6CBy6tHFhFktzg3ownS2w3r796pXoCeVw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D98:H98"/>
    <mergeCell ref="J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3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17" t="s">
        <v>90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" customHeight="1">
      <c r="B4" s="20"/>
      <c r="D4" s="119" t="s">
        <v>97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7" t="str">
        <f>'Rekapitulace stavby'!K6</f>
        <v>Rychnov nad Kněžnou, ulice Smetanova, Oprava komunikace a chodníků</v>
      </c>
      <c r="F7" s="318"/>
      <c r="G7" s="318"/>
      <c r="H7" s="318"/>
      <c r="I7" s="115"/>
      <c r="L7" s="20"/>
    </row>
    <row r="8" spans="1:46" s="1" customFormat="1" ht="12" customHeight="1">
      <c r="B8" s="20"/>
      <c r="D8" s="121" t="s">
        <v>98</v>
      </c>
      <c r="I8" s="115"/>
      <c r="L8" s="20"/>
    </row>
    <row r="9" spans="1:46" s="2" customFormat="1" ht="16.5" customHeight="1">
      <c r="A9" s="34"/>
      <c r="B9" s="39"/>
      <c r="C9" s="34"/>
      <c r="D9" s="34"/>
      <c r="E9" s="317" t="s">
        <v>99</v>
      </c>
      <c r="F9" s="319"/>
      <c r="G9" s="319"/>
      <c r="H9" s="31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100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0" t="s">
        <v>101</v>
      </c>
      <c r="F11" s="319"/>
      <c r="G11" s="319"/>
      <c r="H11" s="31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27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1" t="str">
        <f>'Rekapitulace stavby'!E14</f>
        <v>Vyplň údaj</v>
      </c>
      <c r="F20" s="322"/>
      <c r="G20" s="322"/>
      <c r="H20" s="322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23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3" t="s">
        <v>1</v>
      </c>
      <c r="F29" s="323"/>
      <c r="G29" s="323"/>
      <c r="H29" s="32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35" t="s">
        <v>40</v>
      </c>
      <c r="E35" s="121" t="s">
        <v>41</v>
      </c>
      <c r="F35" s="136">
        <f>ROUND((SUM(BE125:BE292)),  2)</f>
        <v>0</v>
      </c>
      <c r="G35" s="34"/>
      <c r="H35" s="34"/>
      <c r="I35" s="137">
        <v>0.21</v>
      </c>
      <c r="J35" s="136">
        <f>ROUND(((SUM(BE125:BE292))*I35),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21" t="s">
        <v>42</v>
      </c>
      <c r="F36" s="136">
        <f>ROUND((SUM(BF125:BF292)),  2)</f>
        <v>0</v>
      </c>
      <c r="G36" s="34"/>
      <c r="H36" s="34"/>
      <c r="I36" s="137">
        <v>0.15</v>
      </c>
      <c r="J36" s="136">
        <f>ROUND(((SUM(BF125:BF292))*I36),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43</v>
      </c>
      <c r="F37" s="136">
        <f>ROUND((SUM(BG125:BG292)),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21" t="s">
        <v>44</v>
      </c>
      <c r="F38" s="136">
        <f>ROUND((SUM(BH125:BH292)),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21" t="s">
        <v>45</v>
      </c>
      <c r="F39" s="136">
        <f>ROUND((SUM(BI125:BI292)),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4" t="str">
        <f>E7</f>
        <v>Rychnov nad Kněžnou, ulice Smetanova, Oprava komunikace a chodníků</v>
      </c>
      <c r="F85" s="325"/>
      <c r="G85" s="325"/>
      <c r="H85" s="32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98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4" t="s">
        <v>99</v>
      </c>
      <c r="F87" s="326"/>
      <c r="G87" s="326"/>
      <c r="H87" s="32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100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2" t="str">
        <f>E11</f>
        <v>a - příprava území</v>
      </c>
      <c r="F89" s="326"/>
      <c r="G89" s="326"/>
      <c r="H89" s="32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Rychnov nad Kněžnou</v>
      </c>
      <c r="G91" s="36"/>
      <c r="H91" s="36"/>
      <c r="I91" s="123" t="s">
        <v>22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65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30</v>
      </c>
      <c r="J93" s="32" t="str">
        <f>E23</f>
        <v>VIAPROJEKT s.r.o. HK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B.Burešová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103</v>
      </c>
      <c r="D96" s="163"/>
      <c r="E96" s="163"/>
      <c r="F96" s="163"/>
      <c r="G96" s="163"/>
      <c r="H96" s="163"/>
      <c r="I96" s="164"/>
      <c r="J96" s="165" t="s">
        <v>104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customHeight="1">
      <c r="A98" s="34"/>
      <c r="B98" s="35"/>
      <c r="C98" s="166" t="s">
        <v>105</v>
      </c>
      <c r="D98" s="36"/>
      <c r="E98" s="36"/>
      <c r="F98" s="36"/>
      <c r="G98" s="36"/>
      <c r="H98" s="36"/>
      <c r="I98" s="122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106</v>
      </c>
    </row>
    <row r="99" spans="1:47" s="9" customFormat="1" ht="24.9" customHeight="1">
      <c r="B99" s="167"/>
      <c r="C99" s="168"/>
      <c r="D99" s="169" t="s">
        <v>107</v>
      </c>
      <c r="E99" s="170"/>
      <c r="F99" s="170"/>
      <c r="G99" s="170"/>
      <c r="H99" s="170"/>
      <c r="I99" s="171"/>
      <c r="J99" s="172">
        <f>J126</f>
        <v>0</v>
      </c>
      <c r="K99" s="168"/>
      <c r="L99" s="173"/>
    </row>
    <row r="100" spans="1:47" s="10" customFormat="1" ht="19.95" customHeight="1">
      <c r="B100" s="174"/>
      <c r="C100" s="104"/>
      <c r="D100" s="175" t="s">
        <v>108</v>
      </c>
      <c r="E100" s="176"/>
      <c r="F100" s="176"/>
      <c r="G100" s="176"/>
      <c r="H100" s="176"/>
      <c r="I100" s="177"/>
      <c r="J100" s="178">
        <f>J127</f>
        <v>0</v>
      </c>
      <c r="K100" s="104"/>
      <c r="L100" s="179"/>
    </row>
    <row r="101" spans="1:47" s="10" customFormat="1" ht="19.95" customHeight="1">
      <c r="B101" s="174"/>
      <c r="C101" s="104"/>
      <c r="D101" s="175" t="s">
        <v>109</v>
      </c>
      <c r="E101" s="176"/>
      <c r="F101" s="176"/>
      <c r="G101" s="176"/>
      <c r="H101" s="176"/>
      <c r="I101" s="177"/>
      <c r="J101" s="178">
        <f>J216</f>
        <v>0</v>
      </c>
      <c r="K101" s="104"/>
      <c r="L101" s="179"/>
    </row>
    <row r="102" spans="1:47" s="10" customFormat="1" ht="19.95" customHeight="1">
      <c r="B102" s="174"/>
      <c r="C102" s="104"/>
      <c r="D102" s="175" t="s">
        <v>110</v>
      </c>
      <c r="E102" s="176"/>
      <c r="F102" s="176"/>
      <c r="G102" s="176"/>
      <c r="H102" s="176"/>
      <c r="I102" s="177"/>
      <c r="J102" s="178">
        <f>J233</f>
        <v>0</v>
      </c>
      <c r="K102" s="104"/>
      <c r="L102" s="179"/>
    </row>
    <row r="103" spans="1:47" s="10" customFormat="1" ht="19.95" customHeight="1">
      <c r="B103" s="174"/>
      <c r="C103" s="104"/>
      <c r="D103" s="175" t="s">
        <v>111</v>
      </c>
      <c r="E103" s="176"/>
      <c r="F103" s="176"/>
      <c r="G103" s="176"/>
      <c r="H103" s="176"/>
      <c r="I103" s="177"/>
      <c r="J103" s="178">
        <f>J290</f>
        <v>0</v>
      </c>
      <c r="K103" s="104"/>
      <c r="L103" s="179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" customHeight="1">
      <c r="A110" s="34"/>
      <c r="B110" s="35"/>
      <c r="C110" s="23" t="s">
        <v>112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4" t="str">
        <f>E7</f>
        <v>Rychnov nad Kněžnou, ulice Smetanova, Oprava komunikace a chodníků</v>
      </c>
      <c r="F113" s="325"/>
      <c r="G113" s="325"/>
      <c r="H113" s="325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98</v>
      </c>
      <c r="D114" s="22"/>
      <c r="E114" s="22"/>
      <c r="F114" s="22"/>
      <c r="G114" s="22"/>
      <c r="H114" s="22"/>
      <c r="I114" s="115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24" t="s">
        <v>99</v>
      </c>
      <c r="F115" s="326"/>
      <c r="G115" s="326"/>
      <c r="H115" s="32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100</v>
      </c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72" t="str">
        <f>E11</f>
        <v>a - příprava území</v>
      </c>
      <c r="F117" s="326"/>
      <c r="G117" s="326"/>
      <c r="H117" s="32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F14</f>
        <v>Rychnov nad Kněžnou</v>
      </c>
      <c r="G119" s="36"/>
      <c r="H119" s="36"/>
      <c r="I119" s="123" t="s">
        <v>22</v>
      </c>
      <c r="J119" s="66" t="str">
        <f>IF(J14="","",J14)</f>
        <v>31. 1. 2020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65" customHeight="1">
      <c r="A121" s="34"/>
      <c r="B121" s="35"/>
      <c r="C121" s="29" t="s">
        <v>24</v>
      </c>
      <c r="D121" s="36"/>
      <c r="E121" s="36"/>
      <c r="F121" s="27" t="str">
        <f>E17</f>
        <v xml:space="preserve"> </v>
      </c>
      <c r="G121" s="36"/>
      <c r="H121" s="36"/>
      <c r="I121" s="123" t="s">
        <v>30</v>
      </c>
      <c r="J121" s="32" t="str">
        <f>E23</f>
        <v>VIAPROJEKT s.r.o. HK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15" customHeight="1">
      <c r="A122" s="34"/>
      <c r="B122" s="35"/>
      <c r="C122" s="29" t="s">
        <v>28</v>
      </c>
      <c r="D122" s="36"/>
      <c r="E122" s="36"/>
      <c r="F122" s="27" t="str">
        <f>IF(E20="","",E20)</f>
        <v>Vyplň údaj</v>
      </c>
      <c r="G122" s="36"/>
      <c r="H122" s="36"/>
      <c r="I122" s="123" t="s">
        <v>33</v>
      </c>
      <c r="J122" s="32" t="str">
        <f>E26</f>
        <v>B.Burešová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80"/>
      <c r="B124" s="181"/>
      <c r="C124" s="182" t="s">
        <v>113</v>
      </c>
      <c r="D124" s="183" t="s">
        <v>61</v>
      </c>
      <c r="E124" s="183" t="s">
        <v>57</v>
      </c>
      <c r="F124" s="183" t="s">
        <v>58</v>
      </c>
      <c r="G124" s="183" t="s">
        <v>114</v>
      </c>
      <c r="H124" s="183" t="s">
        <v>115</v>
      </c>
      <c r="I124" s="184" t="s">
        <v>116</v>
      </c>
      <c r="J124" s="183" t="s">
        <v>104</v>
      </c>
      <c r="K124" s="185" t="s">
        <v>117</v>
      </c>
      <c r="L124" s="186"/>
      <c r="M124" s="75" t="s">
        <v>1</v>
      </c>
      <c r="N124" s="76" t="s">
        <v>40</v>
      </c>
      <c r="O124" s="76" t="s">
        <v>118</v>
      </c>
      <c r="P124" s="76" t="s">
        <v>119</v>
      </c>
      <c r="Q124" s="76" t="s">
        <v>120</v>
      </c>
      <c r="R124" s="76" t="s">
        <v>121</v>
      </c>
      <c r="S124" s="76" t="s">
        <v>122</v>
      </c>
      <c r="T124" s="77" t="s">
        <v>123</v>
      </c>
      <c r="U124" s="180"/>
      <c r="V124" s="180"/>
      <c r="W124" s="180"/>
      <c r="X124" s="180"/>
      <c r="Y124" s="180"/>
      <c r="Z124" s="180"/>
      <c r="AA124" s="180"/>
      <c r="AB124" s="180"/>
      <c r="AC124" s="180"/>
      <c r="AD124" s="180"/>
      <c r="AE124" s="180"/>
    </row>
    <row r="125" spans="1:65" s="2" customFormat="1" ht="22.8" customHeight="1">
      <c r="A125" s="34"/>
      <c r="B125" s="35"/>
      <c r="C125" s="82" t="s">
        <v>124</v>
      </c>
      <c r="D125" s="36"/>
      <c r="E125" s="36"/>
      <c r="F125" s="36"/>
      <c r="G125" s="36"/>
      <c r="H125" s="36"/>
      <c r="I125" s="122"/>
      <c r="J125" s="187">
        <f>BK125</f>
        <v>0</v>
      </c>
      <c r="K125" s="36"/>
      <c r="L125" s="39"/>
      <c r="M125" s="78"/>
      <c r="N125" s="188"/>
      <c r="O125" s="79"/>
      <c r="P125" s="189">
        <f>P126</f>
        <v>0</v>
      </c>
      <c r="Q125" s="79"/>
      <c r="R125" s="189">
        <f>R126</f>
        <v>20.272040000000001</v>
      </c>
      <c r="S125" s="79"/>
      <c r="T125" s="190">
        <f>T126</f>
        <v>415.62299999999999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106</v>
      </c>
      <c r="BK125" s="191">
        <f>BK126</f>
        <v>0</v>
      </c>
    </row>
    <row r="126" spans="1:65" s="12" customFormat="1" ht="25.95" customHeight="1">
      <c r="B126" s="192"/>
      <c r="C126" s="193"/>
      <c r="D126" s="194" t="s">
        <v>75</v>
      </c>
      <c r="E126" s="195" t="s">
        <v>125</v>
      </c>
      <c r="F126" s="195" t="s">
        <v>126</v>
      </c>
      <c r="G126" s="193"/>
      <c r="H126" s="193"/>
      <c r="I126" s="196"/>
      <c r="J126" s="197">
        <f>BK126</f>
        <v>0</v>
      </c>
      <c r="K126" s="193"/>
      <c r="L126" s="198"/>
      <c r="M126" s="199"/>
      <c r="N126" s="200"/>
      <c r="O126" s="200"/>
      <c r="P126" s="201">
        <f>P127+P216+P233+P290</f>
        <v>0</v>
      </c>
      <c r="Q126" s="200"/>
      <c r="R126" s="201">
        <f>R127+R216+R233+R290</f>
        <v>20.272040000000001</v>
      </c>
      <c r="S126" s="200"/>
      <c r="T126" s="202">
        <f>T127+T216+T233+T290</f>
        <v>415.62299999999999</v>
      </c>
      <c r="AR126" s="203" t="s">
        <v>83</v>
      </c>
      <c r="AT126" s="204" t="s">
        <v>75</v>
      </c>
      <c r="AU126" s="204" t="s">
        <v>76</v>
      </c>
      <c r="AY126" s="203" t="s">
        <v>127</v>
      </c>
      <c r="BK126" s="205">
        <f>BK127+BK216+BK233+BK290</f>
        <v>0</v>
      </c>
    </row>
    <row r="127" spans="1:65" s="12" customFormat="1" ht="22.8" customHeight="1">
      <c r="B127" s="192"/>
      <c r="C127" s="193"/>
      <c r="D127" s="194" t="s">
        <v>75</v>
      </c>
      <c r="E127" s="206" t="s">
        <v>83</v>
      </c>
      <c r="F127" s="206" t="s">
        <v>128</v>
      </c>
      <c r="G127" s="193"/>
      <c r="H127" s="193"/>
      <c r="I127" s="196"/>
      <c r="J127" s="207">
        <f>BK127</f>
        <v>0</v>
      </c>
      <c r="K127" s="193"/>
      <c r="L127" s="198"/>
      <c r="M127" s="199"/>
      <c r="N127" s="200"/>
      <c r="O127" s="200"/>
      <c r="P127" s="201">
        <f>SUM(P128:P215)</f>
        <v>0</v>
      </c>
      <c r="Q127" s="200"/>
      <c r="R127" s="201">
        <f>SUM(R128:R215)</f>
        <v>20.272040000000001</v>
      </c>
      <c r="S127" s="200"/>
      <c r="T127" s="202">
        <f>SUM(T128:T215)</f>
        <v>415.62299999999999</v>
      </c>
      <c r="AR127" s="203" t="s">
        <v>83</v>
      </c>
      <c r="AT127" s="204" t="s">
        <v>75</v>
      </c>
      <c r="AU127" s="204" t="s">
        <v>83</v>
      </c>
      <c r="AY127" s="203" t="s">
        <v>127</v>
      </c>
      <c r="BK127" s="205">
        <f>SUM(BK128:BK215)</f>
        <v>0</v>
      </c>
    </row>
    <row r="128" spans="1:65" s="2" customFormat="1" ht="16.5" customHeight="1">
      <c r="A128" s="34"/>
      <c r="B128" s="35"/>
      <c r="C128" s="208" t="s">
        <v>83</v>
      </c>
      <c r="D128" s="208" t="s">
        <v>129</v>
      </c>
      <c r="E128" s="209" t="s">
        <v>130</v>
      </c>
      <c r="F128" s="210" t="s">
        <v>131</v>
      </c>
      <c r="G128" s="211" t="s">
        <v>132</v>
      </c>
      <c r="H128" s="212">
        <v>25</v>
      </c>
      <c r="I128" s="213"/>
      <c r="J128" s="214">
        <f>ROUND(I128*H128,2)</f>
        <v>0</v>
      </c>
      <c r="K128" s="210" t="s">
        <v>133</v>
      </c>
      <c r="L128" s="39"/>
      <c r="M128" s="215" t="s">
        <v>1</v>
      </c>
      <c r="N128" s="216" t="s">
        <v>41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0.26</v>
      </c>
      <c r="T128" s="218">
        <f>S128*H128</f>
        <v>6.5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134</v>
      </c>
      <c r="AT128" s="219" t="s">
        <v>129</v>
      </c>
      <c r="AU128" s="219" t="s">
        <v>85</v>
      </c>
      <c r="AY128" s="17" t="s">
        <v>127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7" t="s">
        <v>83</v>
      </c>
      <c r="BK128" s="220">
        <f>ROUND(I128*H128,2)</f>
        <v>0</v>
      </c>
      <c r="BL128" s="17" t="s">
        <v>134</v>
      </c>
      <c r="BM128" s="219" t="s">
        <v>135</v>
      </c>
    </row>
    <row r="129" spans="1:65" s="13" customFormat="1" ht="10.199999999999999">
      <c r="B129" s="221"/>
      <c r="C129" s="222"/>
      <c r="D129" s="223" t="s">
        <v>136</v>
      </c>
      <c r="E129" s="224" t="s">
        <v>1</v>
      </c>
      <c r="F129" s="225" t="s">
        <v>137</v>
      </c>
      <c r="G129" s="222"/>
      <c r="H129" s="224" t="s">
        <v>1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136</v>
      </c>
      <c r="AU129" s="231" t="s">
        <v>85</v>
      </c>
      <c r="AV129" s="13" t="s">
        <v>83</v>
      </c>
      <c r="AW129" s="13" t="s">
        <v>32</v>
      </c>
      <c r="AX129" s="13" t="s">
        <v>76</v>
      </c>
      <c r="AY129" s="231" t="s">
        <v>127</v>
      </c>
    </row>
    <row r="130" spans="1:65" s="14" customFormat="1" ht="10.199999999999999">
      <c r="B130" s="232"/>
      <c r="C130" s="233"/>
      <c r="D130" s="223" t="s">
        <v>136</v>
      </c>
      <c r="E130" s="234" t="s">
        <v>1</v>
      </c>
      <c r="F130" s="235" t="s">
        <v>138</v>
      </c>
      <c r="G130" s="233"/>
      <c r="H130" s="236">
        <v>25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136</v>
      </c>
      <c r="AU130" s="242" t="s">
        <v>85</v>
      </c>
      <c r="AV130" s="14" t="s">
        <v>85</v>
      </c>
      <c r="AW130" s="14" t="s">
        <v>32</v>
      </c>
      <c r="AX130" s="14" t="s">
        <v>76</v>
      </c>
      <c r="AY130" s="242" t="s">
        <v>127</v>
      </c>
    </row>
    <row r="131" spans="1:65" s="15" customFormat="1" ht="10.199999999999999">
      <c r="B131" s="243"/>
      <c r="C131" s="244"/>
      <c r="D131" s="223" t="s">
        <v>136</v>
      </c>
      <c r="E131" s="245" t="s">
        <v>1</v>
      </c>
      <c r="F131" s="246" t="s">
        <v>139</v>
      </c>
      <c r="G131" s="244"/>
      <c r="H131" s="247">
        <v>25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136</v>
      </c>
      <c r="AU131" s="253" t="s">
        <v>85</v>
      </c>
      <c r="AV131" s="15" t="s">
        <v>134</v>
      </c>
      <c r="AW131" s="15" t="s">
        <v>32</v>
      </c>
      <c r="AX131" s="15" t="s">
        <v>83</v>
      </c>
      <c r="AY131" s="253" t="s">
        <v>127</v>
      </c>
    </row>
    <row r="132" spans="1:65" s="2" customFormat="1" ht="16.5" customHeight="1">
      <c r="A132" s="34"/>
      <c r="B132" s="35"/>
      <c r="C132" s="208" t="s">
        <v>85</v>
      </c>
      <c r="D132" s="208" t="s">
        <v>129</v>
      </c>
      <c r="E132" s="209" t="s">
        <v>130</v>
      </c>
      <c r="F132" s="210" t="s">
        <v>131</v>
      </c>
      <c r="G132" s="211" t="s">
        <v>132</v>
      </c>
      <c r="H132" s="212">
        <v>40</v>
      </c>
      <c r="I132" s="213"/>
      <c r="J132" s="214">
        <f>ROUND(I132*H132,2)</f>
        <v>0</v>
      </c>
      <c r="K132" s="210" t="s">
        <v>133</v>
      </c>
      <c r="L132" s="39"/>
      <c r="M132" s="215" t="s">
        <v>1</v>
      </c>
      <c r="N132" s="216" t="s">
        <v>41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0.26</v>
      </c>
      <c r="T132" s="218">
        <f>S132*H132</f>
        <v>10.4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134</v>
      </c>
      <c r="AT132" s="219" t="s">
        <v>129</v>
      </c>
      <c r="AU132" s="219" t="s">
        <v>85</v>
      </c>
      <c r="AY132" s="17" t="s">
        <v>127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83</v>
      </c>
      <c r="BK132" s="220">
        <f>ROUND(I132*H132,2)</f>
        <v>0</v>
      </c>
      <c r="BL132" s="17" t="s">
        <v>134</v>
      </c>
      <c r="BM132" s="219" t="s">
        <v>140</v>
      </c>
    </row>
    <row r="133" spans="1:65" s="13" customFormat="1" ht="10.199999999999999">
      <c r="B133" s="221"/>
      <c r="C133" s="222"/>
      <c r="D133" s="223" t="s">
        <v>136</v>
      </c>
      <c r="E133" s="224" t="s">
        <v>1</v>
      </c>
      <c r="F133" s="225" t="s">
        <v>141</v>
      </c>
      <c r="G133" s="222"/>
      <c r="H133" s="224" t="s">
        <v>1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136</v>
      </c>
      <c r="AU133" s="231" t="s">
        <v>85</v>
      </c>
      <c r="AV133" s="13" t="s">
        <v>83</v>
      </c>
      <c r="AW133" s="13" t="s">
        <v>32</v>
      </c>
      <c r="AX133" s="13" t="s">
        <v>76</v>
      </c>
      <c r="AY133" s="231" t="s">
        <v>127</v>
      </c>
    </row>
    <row r="134" spans="1:65" s="14" customFormat="1" ht="10.199999999999999">
      <c r="B134" s="232"/>
      <c r="C134" s="233"/>
      <c r="D134" s="223" t="s">
        <v>136</v>
      </c>
      <c r="E134" s="234" t="s">
        <v>1</v>
      </c>
      <c r="F134" s="235" t="s">
        <v>142</v>
      </c>
      <c r="G134" s="233"/>
      <c r="H134" s="236">
        <v>40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136</v>
      </c>
      <c r="AU134" s="242" t="s">
        <v>85</v>
      </c>
      <c r="AV134" s="14" t="s">
        <v>85</v>
      </c>
      <c r="AW134" s="14" t="s">
        <v>32</v>
      </c>
      <c r="AX134" s="14" t="s">
        <v>76</v>
      </c>
      <c r="AY134" s="242" t="s">
        <v>127</v>
      </c>
    </row>
    <row r="135" spans="1:65" s="15" customFormat="1" ht="10.199999999999999">
      <c r="B135" s="243"/>
      <c r="C135" s="244"/>
      <c r="D135" s="223" t="s">
        <v>136</v>
      </c>
      <c r="E135" s="245" t="s">
        <v>1</v>
      </c>
      <c r="F135" s="246" t="s">
        <v>139</v>
      </c>
      <c r="G135" s="244"/>
      <c r="H135" s="247">
        <v>40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136</v>
      </c>
      <c r="AU135" s="253" t="s">
        <v>85</v>
      </c>
      <c r="AV135" s="15" t="s">
        <v>134</v>
      </c>
      <c r="AW135" s="15" t="s">
        <v>32</v>
      </c>
      <c r="AX135" s="15" t="s">
        <v>83</v>
      </c>
      <c r="AY135" s="253" t="s">
        <v>127</v>
      </c>
    </row>
    <row r="136" spans="1:65" s="2" customFormat="1" ht="16.5" customHeight="1">
      <c r="A136" s="34"/>
      <c r="B136" s="35"/>
      <c r="C136" s="208" t="s">
        <v>143</v>
      </c>
      <c r="D136" s="208" t="s">
        <v>129</v>
      </c>
      <c r="E136" s="209" t="s">
        <v>144</v>
      </c>
      <c r="F136" s="210" t="s">
        <v>145</v>
      </c>
      <c r="G136" s="211" t="s">
        <v>132</v>
      </c>
      <c r="H136" s="212">
        <v>314</v>
      </c>
      <c r="I136" s="213"/>
      <c r="J136" s="214">
        <f>ROUND(I136*H136,2)</f>
        <v>0</v>
      </c>
      <c r="K136" s="210" t="s">
        <v>133</v>
      </c>
      <c r="L136" s="39"/>
      <c r="M136" s="215" t="s">
        <v>1</v>
      </c>
      <c r="N136" s="216" t="s">
        <v>41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0.255</v>
      </c>
      <c r="T136" s="218">
        <f>S136*H136</f>
        <v>80.070000000000007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134</v>
      </c>
      <c r="AT136" s="219" t="s">
        <v>129</v>
      </c>
      <c r="AU136" s="219" t="s">
        <v>85</v>
      </c>
      <c r="AY136" s="17" t="s">
        <v>127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83</v>
      </c>
      <c r="BK136" s="220">
        <f>ROUND(I136*H136,2)</f>
        <v>0</v>
      </c>
      <c r="BL136" s="17" t="s">
        <v>134</v>
      </c>
      <c r="BM136" s="219" t="s">
        <v>146</v>
      </c>
    </row>
    <row r="137" spans="1:65" s="13" customFormat="1" ht="10.199999999999999">
      <c r="B137" s="221"/>
      <c r="C137" s="222"/>
      <c r="D137" s="223" t="s">
        <v>136</v>
      </c>
      <c r="E137" s="224" t="s">
        <v>1</v>
      </c>
      <c r="F137" s="225" t="s">
        <v>147</v>
      </c>
      <c r="G137" s="222"/>
      <c r="H137" s="224" t="s">
        <v>1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136</v>
      </c>
      <c r="AU137" s="231" t="s">
        <v>85</v>
      </c>
      <c r="AV137" s="13" t="s">
        <v>83</v>
      </c>
      <c r="AW137" s="13" t="s">
        <v>32</v>
      </c>
      <c r="AX137" s="13" t="s">
        <v>76</v>
      </c>
      <c r="AY137" s="231" t="s">
        <v>127</v>
      </c>
    </row>
    <row r="138" spans="1:65" s="14" customFormat="1" ht="10.199999999999999">
      <c r="B138" s="232"/>
      <c r="C138" s="233"/>
      <c r="D138" s="223" t="s">
        <v>136</v>
      </c>
      <c r="E138" s="234" t="s">
        <v>1</v>
      </c>
      <c r="F138" s="235" t="s">
        <v>148</v>
      </c>
      <c r="G138" s="233"/>
      <c r="H138" s="236">
        <v>314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136</v>
      </c>
      <c r="AU138" s="242" t="s">
        <v>85</v>
      </c>
      <c r="AV138" s="14" t="s">
        <v>85</v>
      </c>
      <c r="AW138" s="14" t="s">
        <v>32</v>
      </c>
      <c r="AX138" s="14" t="s">
        <v>76</v>
      </c>
      <c r="AY138" s="242" t="s">
        <v>127</v>
      </c>
    </row>
    <row r="139" spans="1:65" s="15" customFormat="1" ht="10.199999999999999">
      <c r="B139" s="243"/>
      <c r="C139" s="244"/>
      <c r="D139" s="223" t="s">
        <v>136</v>
      </c>
      <c r="E139" s="245" t="s">
        <v>1</v>
      </c>
      <c r="F139" s="246" t="s">
        <v>139</v>
      </c>
      <c r="G139" s="244"/>
      <c r="H139" s="247">
        <v>314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136</v>
      </c>
      <c r="AU139" s="253" t="s">
        <v>85</v>
      </c>
      <c r="AV139" s="15" t="s">
        <v>134</v>
      </c>
      <c r="AW139" s="15" t="s">
        <v>32</v>
      </c>
      <c r="AX139" s="15" t="s">
        <v>83</v>
      </c>
      <c r="AY139" s="253" t="s">
        <v>127</v>
      </c>
    </row>
    <row r="140" spans="1:65" s="2" customFormat="1" ht="16.5" customHeight="1">
      <c r="A140" s="34"/>
      <c r="B140" s="35"/>
      <c r="C140" s="208" t="s">
        <v>134</v>
      </c>
      <c r="D140" s="208" t="s">
        <v>129</v>
      </c>
      <c r="E140" s="209" t="s">
        <v>149</v>
      </c>
      <c r="F140" s="210" t="s">
        <v>150</v>
      </c>
      <c r="G140" s="211" t="s">
        <v>132</v>
      </c>
      <c r="H140" s="212">
        <v>10</v>
      </c>
      <c r="I140" s="213"/>
      <c r="J140" s="214">
        <f>ROUND(I140*H140,2)</f>
        <v>0</v>
      </c>
      <c r="K140" s="210" t="s">
        <v>133</v>
      </c>
      <c r="L140" s="39"/>
      <c r="M140" s="215" t="s">
        <v>1</v>
      </c>
      <c r="N140" s="216" t="s">
        <v>41</v>
      </c>
      <c r="O140" s="71"/>
      <c r="P140" s="217">
        <f>O140*H140</f>
        <v>0</v>
      </c>
      <c r="Q140" s="217">
        <v>0</v>
      </c>
      <c r="R140" s="217">
        <f>Q140*H140</f>
        <v>0</v>
      </c>
      <c r="S140" s="217">
        <v>0.40799999999999997</v>
      </c>
      <c r="T140" s="218">
        <f>S140*H140</f>
        <v>4.08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134</v>
      </c>
      <c r="AT140" s="219" t="s">
        <v>129</v>
      </c>
      <c r="AU140" s="219" t="s">
        <v>85</v>
      </c>
      <c r="AY140" s="17" t="s">
        <v>127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83</v>
      </c>
      <c r="BK140" s="220">
        <f>ROUND(I140*H140,2)</f>
        <v>0</v>
      </c>
      <c r="BL140" s="17" t="s">
        <v>134</v>
      </c>
      <c r="BM140" s="219" t="s">
        <v>151</v>
      </c>
    </row>
    <row r="141" spans="1:65" s="13" customFormat="1" ht="10.199999999999999">
      <c r="B141" s="221"/>
      <c r="C141" s="222"/>
      <c r="D141" s="223" t="s">
        <v>136</v>
      </c>
      <c r="E141" s="224" t="s">
        <v>1</v>
      </c>
      <c r="F141" s="225" t="s">
        <v>152</v>
      </c>
      <c r="G141" s="222"/>
      <c r="H141" s="224" t="s">
        <v>1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136</v>
      </c>
      <c r="AU141" s="231" t="s">
        <v>85</v>
      </c>
      <c r="AV141" s="13" t="s">
        <v>83</v>
      </c>
      <c r="AW141" s="13" t="s">
        <v>32</v>
      </c>
      <c r="AX141" s="13" t="s">
        <v>76</v>
      </c>
      <c r="AY141" s="231" t="s">
        <v>127</v>
      </c>
    </row>
    <row r="142" spans="1:65" s="14" customFormat="1" ht="10.199999999999999">
      <c r="B142" s="232"/>
      <c r="C142" s="233"/>
      <c r="D142" s="223" t="s">
        <v>136</v>
      </c>
      <c r="E142" s="234" t="s">
        <v>1</v>
      </c>
      <c r="F142" s="235" t="s">
        <v>153</v>
      </c>
      <c r="G142" s="233"/>
      <c r="H142" s="236">
        <v>10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136</v>
      </c>
      <c r="AU142" s="242" t="s">
        <v>85</v>
      </c>
      <c r="AV142" s="14" t="s">
        <v>85</v>
      </c>
      <c r="AW142" s="14" t="s">
        <v>32</v>
      </c>
      <c r="AX142" s="14" t="s">
        <v>76</v>
      </c>
      <c r="AY142" s="242" t="s">
        <v>127</v>
      </c>
    </row>
    <row r="143" spans="1:65" s="15" customFormat="1" ht="10.199999999999999">
      <c r="B143" s="243"/>
      <c r="C143" s="244"/>
      <c r="D143" s="223" t="s">
        <v>136</v>
      </c>
      <c r="E143" s="245" t="s">
        <v>1</v>
      </c>
      <c r="F143" s="246" t="s">
        <v>139</v>
      </c>
      <c r="G143" s="244"/>
      <c r="H143" s="247">
        <v>10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136</v>
      </c>
      <c r="AU143" s="253" t="s">
        <v>85</v>
      </c>
      <c r="AV143" s="15" t="s">
        <v>134</v>
      </c>
      <c r="AW143" s="15" t="s">
        <v>32</v>
      </c>
      <c r="AX143" s="15" t="s">
        <v>83</v>
      </c>
      <c r="AY143" s="253" t="s">
        <v>127</v>
      </c>
    </row>
    <row r="144" spans="1:65" s="2" customFormat="1" ht="16.5" customHeight="1">
      <c r="A144" s="34"/>
      <c r="B144" s="35"/>
      <c r="C144" s="208" t="s">
        <v>154</v>
      </c>
      <c r="D144" s="208" t="s">
        <v>129</v>
      </c>
      <c r="E144" s="209" t="s">
        <v>155</v>
      </c>
      <c r="F144" s="210" t="s">
        <v>156</v>
      </c>
      <c r="G144" s="211" t="s">
        <v>132</v>
      </c>
      <c r="H144" s="212">
        <v>80</v>
      </c>
      <c r="I144" s="213"/>
      <c r="J144" s="214">
        <f>ROUND(I144*H144,2)</f>
        <v>0</v>
      </c>
      <c r="K144" s="210" t="s">
        <v>133</v>
      </c>
      <c r="L144" s="39"/>
      <c r="M144" s="215" t="s">
        <v>1</v>
      </c>
      <c r="N144" s="216" t="s">
        <v>41</v>
      </c>
      <c r="O144" s="71"/>
      <c r="P144" s="217">
        <f>O144*H144</f>
        <v>0</v>
      </c>
      <c r="Q144" s="217">
        <v>0</v>
      </c>
      <c r="R144" s="217">
        <f>Q144*H144</f>
        <v>0</v>
      </c>
      <c r="S144" s="217">
        <v>0.17</v>
      </c>
      <c r="T144" s="218">
        <f>S144*H144</f>
        <v>13.600000000000001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134</v>
      </c>
      <c r="AT144" s="219" t="s">
        <v>129</v>
      </c>
      <c r="AU144" s="219" t="s">
        <v>85</v>
      </c>
      <c r="AY144" s="17" t="s">
        <v>127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83</v>
      </c>
      <c r="BK144" s="220">
        <f>ROUND(I144*H144,2)</f>
        <v>0</v>
      </c>
      <c r="BL144" s="17" t="s">
        <v>134</v>
      </c>
      <c r="BM144" s="219" t="s">
        <v>157</v>
      </c>
    </row>
    <row r="145" spans="1:65" s="13" customFormat="1" ht="10.199999999999999">
      <c r="B145" s="221"/>
      <c r="C145" s="222"/>
      <c r="D145" s="223" t="s">
        <v>136</v>
      </c>
      <c r="E145" s="224" t="s">
        <v>1</v>
      </c>
      <c r="F145" s="225" t="s">
        <v>158</v>
      </c>
      <c r="G145" s="222"/>
      <c r="H145" s="224" t="s">
        <v>1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136</v>
      </c>
      <c r="AU145" s="231" t="s">
        <v>85</v>
      </c>
      <c r="AV145" s="13" t="s">
        <v>83</v>
      </c>
      <c r="AW145" s="13" t="s">
        <v>32</v>
      </c>
      <c r="AX145" s="13" t="s">
        <v>76</v>
      </c>
      <c r="AY145" s="231" t="s">
        <v>127</v>
      </c>
    </row>
    <row r="146" spans="1:65" s="14" customFormat="1" ht="10.199999999999999">
      <c r="B146" s="232"/>
      <c r="C146" s="233"/>
      <c r="D146" s="223" t="s">
        <v>136</v>
      </c>
      <c r="E146" s="234" t="s">
        <v>1</v>
      </c>
      <c r="F146" s="235" t="s">
        <v>159</v>
      </c>
      <c r="G146" s="233"/>
      <c r="H146" s="236">
        <v>80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136</v>
      </c>
      <c r="AU146" s="242" t="s">
        <v>85</v>
      </c>
      <c r="AV146" s="14" t="s">
        <v>85</v>
      </c>
      <c r="AW146" s="14" t="s">
        <v>32</v>
      </c>
      <c r="AX146" s="14" t="s">
        <v>76</v>
      </c>
      <c r="AY146" s="242" t="s">
        <v>127</v>
      </c>
    </row>
    <row r="147" spans="1:65" s="15" customFormat="1" ht="10.199999999999999">
      <c r="B147" s="243"/>
      <c r="C147" s="244"/>
      <c r="D147" s="223" t="s">
        <v>136</v>
      </c>
      <c r="E147" s="245" t="s">
        <v>1</v>
      </c>
      <c r="F147" s="246" t="s">
        <v>139</v>
      </c>
      <c r="G147" s="244"/>
      <c r="H147" s="247">
        <v>80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136</v>
      </c>
      <c r="AU147" s="253" t="s">
        <v>85</v>
      </c>
      <c r="AV147" s="15" t="s">
        <v>134</v>
      </c>
      <c r="AW147" s="15" t="s">
        <v>32</v>
      </c>
      <c r="AX147" s="15" t="s">
        <v>83</v>
      </c>
      <c r="AY147" s="253" t="s">
        <v>127</v>
      </c>
    </row>
    <row r="148" spans="1:65" s="2" customFormat="1" ht="16.5" customHeight="1">
      <c r="A148" s="34"/>
      <c r="B148" s="35"/>
      <c r="C148" s="208" t="s">
        <v>160</v>
      </c>
      <c r="D148" s="208" t="s">
        <v>129</v>
      </c>
      <c r="E148" s="209" t="s">
        <v>161</v>
      </c>
      <c r="F148" s="210" t="s">
        <v>162</v>
      </c>
      <c r="G148" s="211" t="s">
        <v>132</v>
      </c>
      <c r="H148" s="212">
        <v>80</v>
      </c>
      <c r="I148" s="213"/>
      <c r="J148" s="214">
        <f>ROUND(I148*H148,2)</f>
        <v>0</v>
      </c>
      <c r="K148" s="210" t="s">
        <v>133</v>
      </c>
      <c r="L148" s="39"/>
      <c r="M148" s="215" t="s">
        <v>1</v>
      </c>
      <c r="N148" s="216" t="s">
        <v>41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0.24</v>
      </c>
      <c r="T148" s="218">
        <f>S148*H148</f>
        <v>19.2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134</v>
      </c>
      <c r="AT148" s="219" t="s">
        <v>129</v>
      </c>
      <c r="AU148" s="219" t="s">
        <v>85</v>
      </c>
      <c r="AY148" s="17" t="s">
        <v>127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83</v>
      </c>
      <c r="BK148" s="220">
        <f>ROUND(I148*H148,2)</f>
        <v>0</v>
      </c>
      <c r="BL148" s="17" t="s">
        <v>134</v>
      </c>
      <c r="BM148" s="219" t="s">
        <v>163</v>
      </c>
    </row>
    <row r="149" spans="1:65" s="13" customFormat="1" ht="10.199999999999999">
      <c r="B149" s="221"/>
      <c r="C149" s="222"/>
      <c r="D149" s="223" t="s">
        <v>136</v>
      </c>
      <c r="E149" s="224" t="s">
        <v>1</v>
      </c>
      <c r="F149" s="225" t="s">
        <v>158</v>
      </c>
      <c r="G149" s="222"/>
      <c r="H149" s="224" t="s">
        <v>1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136</v>
      </c>
      <c r="AU149" s="231" t="s">
        <v>85</v>
      </c>
      <c r="AV149" s="13" t="s">
        <v>83</v>
      </c>
      <c r="AW149" s="13" t="s">
        <v>32</v>
      </c>
      <c r="AX149" s="13" t="s">
        <v>76</v>
      </c>
      <c r="AY149" s="231" t="s">
        <v>127</v>
      </c>
    </row>
    <row r="150" spans="1:65" s="14" customFormat="1" ht="10.199999999999999">
      <c r="B150" s="232"/>
      <c r="C150" s="233"/>
      <c r="D150" s="223" t="s">
        <v>136</v>
      </c>
      <c r="E150" s="234" t="s">
        <v>1</v>
      </c>
      <c r="F150" s="235" t="s">
        <v>159</v>
      </c>
      <c r="G150" s="233"/>
      <c r="H150" s="236">
        <v>80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136</v>
      </c>
      <c r="AU150" s="242" t="s">
        <v>85</v>
      </c>
      <c r="AV150" s="14" t="s">
        <v>85</v>
      </c>
      <c r="AW150" s="14" t="s">
        <v>32</v>
      </c>
      <c r="AX150" s="14" t="s">
        <v>76</v>
      </c>
      <c r="AY150" s="242" t="s">
        <v>127</v>
      </c>
    </row>
    <row r="151" spans="1:65" s="15" customFormat="1" ht="10.199999999999999">
      <c r="B151" s="243"/>
      <c r="C151" s="244"/>
      <c r="D151" s="223" t="s">
        <v>136</v>
      </c>
      <c r="E151" s="245" t="s">
        <v>1</v>
      </c>
      <c r="F151" s="246" t="s">
        <v>139</v>
      </c>
      <c r="G151" s="244"/>
      <c r="H151" s="247">
        <v>80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136</v>
      </c>
      <c r="AU151" s="253" t="s">
        <v>85</v>
      </c>
      <c r="AV151" s="15" t="s">
        <v>134</v>
      </c>
      <c r="AW151" s="15" t="s">
        <v>32</v>
      </c>
      <c r="AX151" s="15" t="s">
        <v>83</v>
      </c>
      <c r="AY151" s="253" t="s">
        <v>127</v>
      </c>
    </row>
    <row r="152" spans="1:65" s="2" customFormat="1" ht="16.5" customHeight="1">
      <c r="A152" s="34"/>
      <c r="B152" s="35"/>
      <c r="C152" s="208" t="s">
        <v>164</v>
      </c>
      <c r="D152" s="208" t="s">
        <v>129</v>
      </c>
      <c r="E152" s="209" t="s">
        <v>165</v>
      </c>
      <c r="F152" s="210" t="s">
        <v>166</v>
      </c>
      <c r="G152" s="211" t="s">
        <v>132</v>
      </c>
      <c r="H152" s="212">
        <v>80</v>
      </c>
      <c r="I152" s="213"/>
      <c r="J152" s="214">
        <f>ROUND(I152*H152,2)</f>
        <v>0</v>
      </c>
      <c r="K152" s="210" t="s">
        <v>133</v>
      </c>
      <c r="L152" s="39"/>
      <c r="M152" s="215" t="s">
        <v>1</v>
      </c>
      <c r="N152" s="216" t="s">
        <v>41</v>
      </c>
      <c r="O152" s="71"/>
      <c r="P152" s="217">
        <f>O152*H152</f>
        <v>0</v>
      </c>
      <c r="Q152" s="217">
        <v>0</v>
      </c>
      <c r="R152" s="217">
        <f>Q152*H152</f>
        <v>0</v>
      </c>
      <c r="S152" s="217">
        <v>9.8000000000000004E-2</v>
      </c>
      <c r="T152" s="218">
        <f>S152*H152</f>
        <v>7.84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134</v>
      </c>
      <c r="AT152" s="219" t="s">
        <v>129</v>
      </c>
      <c r="AU152" s="219" t="s">
        <v>85</v>
      </c>
      <c r="AY152" s="17" t="s">
        <v>127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83</v>
      </c>
      <c r="BK152" s="220">
        <f>ROUND(I152*H152,2)</f>
        <v>0</v>
      </c>
      <c r="BL152" s="17" t="s">
        <v>134</v>
      </c>
      <c r="BM152" s="219" t="s">
        <v>167</v>
      </c>
    </row>
    <row r="153" spans="1:65" s="13" customFormat="1" ht="10.199999999999999">
      <c r="B153" s="221"/>
      <c r="C153" s="222"/>
      <c r="D153" s="223" t="s">
        <v>136</v>
      </c>
      <c r="E153" s="224" t="s">
        <v>1</v>
      </c>
      <c r="F153" s="225" t="s">
        <v>158</v>
      </c>
      <c r="G153" s="222"/>
      <c r="H153" s="224" t="s">
        <v>1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136</v>
      </c>
      <c r="AU153" s="231" t="s">
        <v>85</v>
      </c>
      <c r="AV153" s="13" t="s">
        <v>83</v>
      </c>
      <c r="AW153" s="13" t="s">
        <v>32</v>
      </c>
      <c r="AX153" s="13" t="s">
        <v>76</v>
      </c>
      <c r="AY153" s="231" t="s">
        <v>127</v>
      </c>
    </row>
    <row r="154" spans="1:65" s="14" customFormat="1" ht="10.199999999999999">
      <c r="B154" s="232"/>
      <c r="C154" s="233"/>
      <c r="D154" s="223" t="s">
        <v>136</v>
      </c>
      <c r="E154" s="234" t="s">
        <v>1</v>
      </c>
      <c r="F154" s="235" t="s">
        <v>159</v>
      </c>
      <c r="G154" s="233"/>
      <c r="H154" s="236">
        <v>80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136</v>
      </c>
      <c r="AU154" s="242" t="s">
        <v>85</v>
      </c>
      <c r="AV154" s="14" t="s">
        <v>85</v>
      </c>
      <c r="AW154" s="14" t="s">
        <v>32</v>
      </c>
      <c r="AX154" s="14" t="s">
        <v>76</v>
      </c>
      <c r="AY154" s="242" t="s">
        <v>127</v>
      </c>
    </row>
    <row r="155" spans="1:65" s="15" customFormat="1" ht="10.199999999999999">
      <c r="B155" s="243"/>
      <c r="C155" s="244"/>
      <c r="D155" s="223" t="s">
        <v>136</v>
      </c>
      <c r="E155" s="245" t="s">
        <v>1</v>
      </c>
      <c r="F155" s="246" t="s">
        <v>139</v>
      </c>
      <c r="G155" s="244"/>
      <c r="H155" s="247">
        <v>80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136</v>
      </c>
      <c r="AU155" s="253" t="s">
        <v>85</v>
      </c>
      <c r="AV155" s="15" t="s">
        <v>134</v>
      </c>
      <c r="AW155" s="15" t="s">
        <v>32</v>
      </c>
      <c r="AX155" s="15" t="s">
        <v>83</v>
      </c>
      <c r="AY155" s="253" t="s">
        <v>127</v>
      </c>
    </row>
    <row r="156" spans="1:65" s="2" customFormat="1" ht="16.5" customHeight="1">
      <c r="A156" s="34"/>
      <c r="B156" s="35"/>
      <c r="C156" s="208" t="s">
        <v>168</v>
      </c>
      <c r="D156" s="208" t="s">
        <v>129</v>
      </c>
      <c r="E156" s="209" t="s">
        <v>169</v>
      </c>
      <c r="F156" s="210" t="s">
        <v>170</v>
      </c>
      <c r="G156" s="211" t="s">
        <v>132</v>
      </c>
      <c r="H156" s="212">
        <v>314</v>
      </c>
      <c r="I156" s="213"/>
      <c r="J156" s="214">
        <f>ROUND(I156*H156,2)</f>
        <v>0</v>
      </c>
      <c r="K156" s="210" t="s">
        <v>133</v>
      </c>
      <c r="L156" s="39"/>
      <c r="M156" s="215" t="s">
        <v>1</v>
      </c>
      <c r="N156" s="216" t="s">
        <v>41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0.28999999999999998</v>
      </c>
      <c r="T156" s="218">
        <f>S156*H156</f>
        <v>91.059999999999988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134</v>
      </c>
      <c r="AT156" s="219" t="s">
        <v>129</v>
      </c>
      <c r="AU156" s="219" t="s">
        <v>85</v>
      </c>
      <c r="AY156" s="17" t="s">
        <v>127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83</v>
      </c>
      <c r="BK156" s="220">
        <f>ROUND(I156*H156,2)</f>
        <v>0</v>
      </c>
      <c r="BL156" s="17" t="s">
        <v>134</v>
      </c>
      <c r="BM156" s="219" t="s">
        <v>171</v>
      </c>
    </row>
    <row r="157" spans="1:65" s="13" customFormat="1" ht="10.199999999999999">
      <c r="B157" s="221"/>
      <c r="C157" s="222"/>
      <c r="D157" s="223" t="s">
        <v>136</v>
      </c>
      <c r="E157" s="224" t="s">
        <v>1</v>
      </c>
      <c r="F157" s="225" t="s">
        <v>147</v>
      </c>
      <c r="G157" s="222"/>
      <c r="H157" s="224" t="s">
        <v>1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136</v>
      </c>
      <c r="AU157" s="231" t="s">
        <v>85</v>
      </c>
      <c r="AV157" s="13" t="s">
        <v>83</v>
      </c>
      <c r="AW157" s="13" t="s">
        <v>32</v>
      </c>
      <c r="AX157" s="13" t="s">
        <v>76</v>
      </c>
      <c r="AY157" s="231" t="s">
        <v>127</v>
      </c>
    </row>
    <row r="158" spans="1:65" s="14" customFormat="1" ht="10.199999999999999">
      <c r="B158" s="232"/>
      <c r="C158" s="233"/>
      <c r="D158" s="223" t="s">
        <v>136</v>
      </c>
      <c r="E158" s="234" t="s">
        <v>1</v>
      </c>
      <c r="F158" s="235" t="s">
        <v>148</v>
      </c>
      <c r="G158" s="233"/>
      <c r="H158" s="236">
        <v>314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136</v>
      </c>
      <c r="AU158" s="242" t="s">
        <v>85</v>
      </c>
      <c r="AV158" s="14" t="s">
        <v>85</v>
      </c>
      <c r="AW158" s="14" t="s">
        <v>32</v>
      </c>
      <c r="AX158" s="14" t="s">
        <v>76</v>
      </c>
      <c r="AY158" s="242" t="s">
        <v>127</v>
      </c>
    </row>
    <row r="159" spans="1:65" s="15" customFormat="1" ht="10.199999999999999">
      <c r="B159" s="243"/>
      <c r="C159" s="244"/>
      <c r="D159" s="223" t="s">
        <v>136</v>
      </c>
      <c r="E159" s="245" t="s">
        <v>1</v>
      </c>
      <c r="F159" s="246" t="s">
        <v>139</v>
      </c>
      <c r="G159" s="244"/>
      <c r="H159" s="247">
        <v>314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136</v>
      </c>
      <c r="AU159" s="253" t="s">
        <v>85</v>
      </c>
      <c r="AV159" s="15" t="s">
        <v>134</v>
      </c>
      <c r="AW159" s="15" t="s">
        <v>32</v>
      </c>
      <c r="AX159" s="15" t="s">
        <v>83</v>
      </c>
      <c r="AY159" s="253" t="s">
        <v>127</v>
      </c>
    </row>
    <row r="160" spans="1:65" s="2" customFormat="1" ht="16.5" customHeight="1">
      <c r="A160" s="34"/>
      <c r="B160" s="35"/>
      <c r="C160" s="208" t="s">
        <v>172</v>
      </c>
      <c r="D160" s="208" t="s">
        <v>129</v>
      </c>
      <c r="E160" s="209" t="s">
        <v>173</v>
      </c>
      <c r="F160" s="210" t="s">
        <v>174</v>
      </c>
      <c r="G160" s="211" t="s">
        <v>132</v>
      </c>
      <c r="H160" s="212">
        <v>40</v>
      </c>
      <c r="I160" s="213"/>
      <c r="J160" s="214">
        <f>ROUND(I160*H160,2)</f>
        <v>0</v>
      </c>
      <c r="K160" s="210" t="s">
        <v>133</v>
      </c>
      <c r="L160" s="39"/>
      <c r="M160" s="215" t="s">
        <v>1</v>
      </c>
      <c r="N160" s="216" t="s">
        <v>41</v>
      </c>
      <c r="O160" s="71"/>
      <c r="P160" s="217">
        <f>O160*H160</f>
        <v>0</v>
      </c>
      <c r="Q160" s="217">
        <v>0</v>
      </c>
      <c r="R160" s="217">
        <f>Q160*H160</f>
        <v>0</v>
      </c>
      <c r="S160" s="217">
        <v>0.28999999999999998</v>
      </c>
      <c r="T160" s="218">
        <f>S160*H160</f>
        <v>11.6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9" t="s">
        <v>134</v>
      </c>
      <c r="AT160" s="219" t="s">
        <v>129</v>
      </c>
      <c r="AU160" s="219" t="s">
        <v>85</v>
      </c>
      <c r="AY160" s="17" t="s">
        <v>127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7" t="s">
        <v>83</v>
      </c>
      <c r="BK160" s="220">
        <f>ROUND(I160*H160,2)</f>
        <v>0</v>
      </c>
      <c r="BL160" s="17" t="s">
        <v>134</v>
      </c>
      <c r="BM160" s="219" t="s">
        <v>175</v>
      </c>
    </row>
    <row r="161" spans="1:65" s="13" customFormat="1" ht="10.199999999999999">
      <c r="B161" s="221"/>
      <c r="C161" s="222"/>
      <c r="D161" s="223" t="s">
        <v>136</v>
      </c>
      <c r="E161" s="224" t="s">
        <v>1</v>
      </c>
      <c r="F161" s="225" t="s">
        <v>176</v>
      </c>
      <c r="G161" s="222"/>
      <c r="H161" s="224" t="s">
        <v>1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136</v>
      </c>
      <c r="AU161" s="231" t="s">
        <v>85</v>
      </c>
      <c r="AV161" s="13" t="s">
        <v>83</v>
      </c>
      <c r="AW161" s="13" t="s">
        <v>32</v>
      </c>
      <c r="AX161" s="13" t="s">
        <v>76</v>
      </c>
      <c r="AY161" s="231" t="s">
        <v>127</v>
      </c>
    </row>
    <row r="162" spans="1:65" s="14" customFormat="1" ht="10.199999999999999">
      <c r="B162" s="232"/>
      <c r="C162" s="233"/>
      <c r="D162" s="223" t="s">
        <v>136</v>
      </c>
      <c r="E162" s="234" t="s">
        <v>1</v>
      </c>
      <c r="F162" s="235" t="s">
        <v>142</v>
      </c>
      <c r="G162" s="233"/>
      <c r="H162" s="236">
        <v>40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136</v>
      </c>
      <c r="AU162" s="242" t="s">
        <v>85</v>
      </c>
      <c r="AV162" s="14" t="s">
        <v>85</v>
      </c>
      <c r="AW162" s="14" t="s">
        <v>32</v>
      </c>
      <c r="AX162" s="14" t="s">
        <v>76</v>
      </c>
      <c r="AY162" s="242" t="s">
        <v>127</v>
      </c>
    </row>
    <row r="163" spans="1:65" s="15" customFormat="1" ht="10.199999999999999">
      <c r="B163" s="243"/>
      <c r="C163" s="244"/>
      <c r="D163" s="223" t="s">
        <v>136</v>
      </c>
      <c r="E163" s="245" t="s">
        <v>1</v>
      </c>
      <c r="F163" s="246" t="s">
        <v>139</v>
      </c>
      <c r="G163" s="244"/>
      <c r="H163" s="247">
        <v>40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136</v>
      </c>
      <c r="AU163" s="253" t="s">
        <v>85</v>
      </c>
      <c r="AV163" s="15" t="s">
        <v>134</v>
      </c>
      <c r="AW163" s="15" t="s">
        <v>32</v>
      </c>
      <c r="AX163" s="15" t="s">
        <v>83</v>
      </c>
      <c r="AY163" s="253" t="s">
        <v>127</v>
      </c>
    </row>
    <row r="164" spans="1:65" s="2" customFormat="1" ht="16.5" customHeight="1">
      <c r="A164" s="34"/>
      <c r="B164" s="35"/>
      <c r="C164" s="208" t="s">
        <v>153</v>
      </c>
      <c r="D164" s="208" t="s">
        <v>129</v>
      </c>
      <c r="E164" s="209" t="s">
        <v>177</v>
      </c>
      <c r="F164" s="210" t="s">
        <v>178</v>
      </c>
      <c r="G164" s="211" t="s">
        <v>132</v>
      </c>
      <c r="H164" s="212">
        <v>25</v>
      </c>
      <c r="I164" s="213"/>
      <c r="J164" s="214">
        <f>ROUND(I164*H164,2)</f>
        <v>0</v>
      </c>
      <c r="K164" s="210" t="s">
        <v>133</v>
      </c>
      <c r="L164" s="39"/>
      <c r="M164" s="215" t="s">
        <v>1</v>
      </c>
      <c r="N164" s="216" t="s">
        <v>41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0.44</v>
      </c>
      <c r="T164" s="218">
        <f>S164*H164</f>
        <v>11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134</v>
      </c>
      <c r="AT164" s="219" t="s">
        <v>129</v>
      </c>
      <c r="AU164" s="219" t="s">
        <v>85</v>
      </c>
      <c r="AY164" s="17" t="s">
        <v>127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83</v>
      </c>
      <c r="BK164" s="220">
        <f>ROUND(I164*H164,2)</f>
        <v>0</v>
      </c>
      <c r="BL164" s="17" t="s">
        <v>134</v>
      </c>
      <c r="BM164" s="219" t="s">
        <v>179</v>
      </c>
    </row>
    <row r="165" spans="1:65" s="13" customFormat="1" ht="10.199999999999999">
      <c r="B165" s="221"/>
      <c r="C165" s="222"/>
      <c r="D165" s="223" t="s">
        <v>136</v>
      </c>
      <c r="E165" s="224" t="s">
        <v>1</v>
      </c>
      <c r="F165" s="225" t="s">
        <v>180</v>
      </c>
      <c r="G165" s="222"/>
      <c r="H165" s="224" t="s">
        <v>1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136</v>
      </c>
      <c r="AU165" s="231" t="s">
        <v>85</v>
      </c>
      <c r="AV165" s="13" t="s">
        <v>83</v>
      </c>
      <c r="AW165" s="13" t="s">
        <v>32</v>
      </c>
      <c r="AX165" s="13" t="s">
        <v>76</v>
      </c>
      <c r="AY165" s="231" t="s">
        <v>127</v>
      </c>
    </row>
    <row r="166" spans="1:65" s="14" customFormat="1" ht="10.199999999999999">
      <c r="B166" s="232"/>
      <c r="C166" s="233"/>
      <c r="D166" s="223" t="s">
        <v>136</v>
      </c>
      <c r="E166" s="234" t="s">
        <v>1</v>
      </c>
      <c r="F166" s="235" t="s">
        <v>138</v>
      </c>
      <c r="G166" s="233"/>
      <c r="H166" s="236">
        <v>25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136</v>
      </c>
      <c r="AU166" s="242" t="s">
        <v>85</v>
      </c>
      <c r="AV166" s="14" t="s">
        <v>85</v>
      </c>
      <c r="AW166" s="14" t="s">
        <v>32</v>
      </c>
      <c r="AX166" s="14" t="s">
        <v>76</v>
      </c>
      <c r="AY166" s="242" t="s">
        <v>127</v>
      </c>
    </row>
    <row r="167" spans="1:65" s="15" customFormat="1" ht="10.199999999999999">
      <c r="B167" s="243"/>
      <c r="C167" s="244"/>
      <c r="D167" s="223" t="s">
        <v>136</v>
      </c>
      <c r="E167" s="245" t="s">
        <v>1</v>
      </c>
      <c r="F167" s="246" t="s">
        <v>139</v>
      </c>
      <c r="G167" s="244"/>
      <c r="H167" s="247">
        <v>25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136</v>
      </c>
      <c r="AU167" s="253" t="s">
        <v>85</v>
      </c>
      <c r="AV167" s="15" t="s">
        <v>134</v>
      </c>
      <c r="AW167" s="15" t="s">
        <v>32</v>
      </c>
      <c r="AX167" s="15" t="s">
        <v>83</v>
      </c>
      <c r="AY167" s="253" t="s">
        <v>127</v>
      </c>
    </row>
    <row r="168" spans="1:65" s="2" customFormat="1" ht="16.5" customHeight="1">
      <c r="A168" s="34"/>
      <c r="B168" s="35"/>
      <c r="C168" s="208" t="s">
        <v>181</v>
      </c>
      <c r="D168" s="208" t="s">
        <v>129</v>
      </c>
      <c r="E168" s="209" t="s">
        <v>177</v>
      </c>
      <c r="F168" s="210" t="s">
        <v>178</v>
      </c>
      <c r="G168" s="211" t="s">
        <v>132</v>
      </c>
      <c r="H168" s="212">
        <v>10</v>
      </c>
      <c r="I168" s="213"/>
      <c r="J168" s="214">
        <f>ROUND(I168*H168,2)</f>
        <v>0</v>
      </c>
      <c r="K168" s="210" t="s">
        <v>133</v>
      </c>
      <c r="L168" s="39"/>
      <c r="M168" s="215" t="s">
        <v>1</v>
      </c>
      <c r="N168" s="216" t="s">
        <v>41</v>
      </c>
      <c r="O168" s="71"/>
      <c r="P168" s="217">
        <f>O168*H168</f>
        <v>0</v>
      </c>
      <c r="Q168" s="217">
        <v>0</v>
      </c>
      <c r="R168" s="217">
        <f>Q168*H168</f>
        <v>0</v>
      </c>
      <c r="S168" s="217">
        <v>0.44</v>
      </c>
      <c r="T168" s="218">
        <f>S168*H168</f>
        <v>4.4000000000000004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134</v>
      </c>
      <c r="AT168" s="219" t="s">
        <v>129</v>
      </c>
      <c r="AU168" s="219" t="s">
        <v>85</v>
      </c>
      <c r="AY168" s="17" t="s">
        <v>127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7" t="s">
        <v>83</v>
      </c>
      <c r="BK168" s="220">
        <f>ROUND(I168*H168,2)</f>
        <v>0</v>
      </c>
      <c r="BL168" s="17" t="s">
        <v>134</v>
      </c>
      <c r="BM168" s="219" t="s">
        <v>182</v>
      </c>
    </row>
    <row r="169" spans="1:65" s="13" customFormat="1" ht="10.199999999999999">
      <c r="B169" s="221"/>
      <c r="C169" s="222"/>
      <c r="D169" s="223" t="s">
        <v>136</v>
      </c>
      <c r="E169" s="224" t="s">
        <v>1</v>
      </c>
      <c r="F169" s="225" t="s">
        <v>183</v>
      </c>
      <c r="G169" s="222"/>
      <c r="H169" s="224" t="s">
        <v>1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136</v>
      </c>
      <c r="AU169" s="231" t="s">
        <v>85</v>
      </c>
      <c r="AV169" s="13" t="s">
        <v>83</v>
      </c>
      <c r="AW169" s="13" t="s">
        <v>32</v>
      </c>
      <c r="AX169" s="13" t="s">
        <v>76</v>
      </c>
      <c r="AY169" s="231" t="s">
        <v>127</v>
      </c>
    </row>
    <row r="170" spans="1:65" s="14" customFormat="1" ht="10.199999999999999">
      <c r="B170" s="232"/>
      <c r="C170" s="233"/>
      <c r="D170" s="223" t="s">
        <v>136</v>
      </c>
      <c r="E170" s="234" t="s">
        <v>1</v>
      </c>
      <c r="F170" s="235" t="s">
        <v>153</v>
      </c>
      <c r="G170" s="233"/>
      <c r="H170" s="236">
        <v>10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136</v>
      </c>
      <c r="AU170" s="242" t="s">
        <v>85</v>
      </c>
      <c r="AV170" s="14" t="s">
        <v>85</v>
      </c>
      <c r="AW170" s="14" t="s">
        <v>32</v>
      </c>
      <c r="AX170" s="14" t="s">
        <v>76</v>
      </c>
      <c r="AY170" s="242" t="s">
        <v>127</v>
      </c>
    </row>
    <row r="171" spans="1:65" s="15" customFormat="1" ht="10.199999999999999">
      <c r="B171" s="243"/>
      <c r="C171" s="244"/>
      <c r="D171" s="223" t="s">
        <v>136</v>
      </c>
      <c r="E171" s="245" t="s">
        <v>1</v>
      </c>
      <c r="F171" s="246" t="s">
        <v>139</v>
      </c>
      <c r="G171" s="244"/>
      <c r="H171" s="247">
        <v>10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136</v>
      </c>
      <c r="AU171" s="253" t="s">
        <v>85</v>
      </c>
      <c r="AV171" s="15" t="s">
        <v>134</v>
      </c>
      <c r="AW171" s="15" t="s">
        <v>32</v>
      </c>
      <c r="AX171" s="15" t="s">
        <v>83</v>
      </c>
      <c r="AY171" s="253" t="s">
        <v>127</v>
      </c>
    </row>
    <row r="172" spans="1:65" s="2" customFormat="1" ht="16.5" customHeight="1">
      <c r="A172" s="34"/>
      <c r="B172" s="35"/>
      <c r="C172" s="208" t="s">
        <v>184</v>
      </c>
      <c r="D172" s="208" t="s">
        <v>129</v>
      </c>
      <c r="E172" s="209" t="s">
        <v>185</v>
      </c>
      <c r="F172" s="210" t="s">
        <v>186</v>
      </c>
      <c r="G172" s="211" t="s">
        <v>132</v>
      </c>
      <c r="H172" s="212">
        <v>1001</v>
      </c>
      <c r="I172" s="213"/>
      <c r="J172" s="214">
        <f>ROUND(I172*H172,2)</f>
        <v>0</v>
      </c>
      <c r="K172" s="210" t="s">
        <v>133</v>
      </c>
      <c r="L172" s="39"/>
      <c r="M172" s="215" t="s">
        <v>1</v>
      </c>
      <c r="N172" s="216" t="s">
        <v>41</v>
      </c>
      <c r="O172" s="71"/>
      <c r="P172" s="217">
        <f>O172*H172</f>
        <v>0</v>
      </c>
      <c r="Q172" s="217">
        <v>4.0000000000000003E-5</v>
      </c>
      <c r="R172" s="217">
        <f>Q172*H172</f>
        <v>4.0040000000000006E-2</v>
      </c>
      <c r="S172" s="217">
        <v>0.10299999999999999</v>
      </c>
      <c r="T172" s="218">
        <f>S172*H172</f>
        <v>103.10299999999999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134</v>
      </c>
      <c r="AT172" s="219" t="s">
        <v>129</v>
      </c>
      <c r="AU172" s="219" t="s">
        <v>85</v>
      </c>
      <c r="AY172" s="17" t="s">
        <v>127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7" t="s">
        <v>83</v>
      </c>
      <c r="BK172" s="220">
        <f>ROUND(I172*H172,2)</f>
        <v>0</v>
      </c>
      <c r="BL172" s="17" t="s">
        <v>134</v>
      </c>
      <c r="BM172" s="219" t="s">
        <v>187</v>
      </c>
    </row>
    <row r="173" spans="1:65" s="13" customFormat="1" ht="10.199999999999999">
      <c r="B173" s="221"/>
      <c r="C173" s="222"/>
      <c r="D173" s="223" t="s">
        <v>136</v>
      </c>
      <c r="E173" s="224" t="s">
        <v>1</v>
      </c>
      <c r="F173" s="225" t="s">
        <v>188</v>
      </c>
      <c r="G173" s="222"/>
      <c r="H173" s="224" t="s">
        <v>1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136</v>
      </c>
      <c r="AU173" s="231" t="s">
        <v>85</v>
      </c>
      <c r="AV173" s="13" t="s">
        <v>83</v>
      </c>
      <c r="AW173" s="13" t="s">
        <v>32</v>
      </c>
      <c r="AX173" s="13" t="s">
        <v>76</v>
      </c>
      <c r="AY173" s="231" t="s">
        <v>127</v>
      </c>
    </row>
    <row r="174" spans="1:65" s="14" customFormat="1" ht="10.199999999999999">
      <c r="B174" s="232"/>
      <c r="C174" s="233"/>
      <c r="D174" s="223" t="s">
        <v>136</v>
      </c>
      <c r="E174" s="234" t="s">
        <v>1</v>
      </c>
      <c r="F174" s="235" t="s">
        <v>189</v>
      </c>
      <c r="G174" s="233"/>
      <c r="H174" s="236">
        <v>1001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136</v>
      </c>
      <c r="AU174" s="242" t="s">
        <v>85</v>
      </c>
      <c r="AV174" s="14" t="s">
        <v>85</v>
      </c>
      <c r="AW174" s="14" t="s">
        <v>32</v>
      </c>
      <c r="AX174" s="14" t="s">
        <v>76</v>
      </c>
      <c r="AY174" s="242" t="s">
        <v>127</v>
      </c>
    </row>
    <row r="175" spans="1:65" s="15" customFormat="1" ht="10.199999999999999">
      <c r="B175" s="243"/>
      <c r="C175" s="244"/>
      <c r="D175" s="223" t="s">
        <v>136</v>
      </c>
      <c r="E175" s="245" t="s">
        <v>1</v>
      </c>
      <c r="F175" s="246" t="s">
        <v>139</v>
      </c>
      <c r="G175" s="244"/>
      <c r="H175" s="247">
        <v>1001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136</v>
      </c>
      <c r="AU175" s="253" t="s">
        <v>85</v>
      </c>
      <c r="AV175" s="15" t="s">
        <v>134</v>
      </c>
      <c r="AW175" s="15" t="s">
        <v>32</v>
      </c>
      <c r="AX175" s="15" t="s">
        <v>83</v>
      </c>
      <c r="AY175" s="253" t="s">
        <v>127</v>
      </c>
    </row>
    <row r="176" spans="1:65" s="2" customFormat="1" ht="16.5" customHeight="1">
      <c r="A176" s="34"/>
      <c r="B176" s="35"/>
      <c r="C176" s="208" t="s">
        <v>190</v>
      </c>
      <c r="D176" s="208" t="s">
        <v>129</v>
      </c>
      <c r="E176" s="209" t="s">
        <v>191</v>
      </c>
      <c r="F176" s="210" t="s">
        <v>192</v>
      </c>
      <c r="G176" s="211" t="s">
        <v>193</v>
      </c>
      <c r="H176" s="212">
        <v>226</v>
      </c>
      <c r="I176" s="213"/>
      <c r="J176" s="214">
        <f>ROUND(I176*H176,2)</f>
        <v>0</v>
      </c>
      <c r="K176" s="210" t="s">
        <v>133</v>
      </c>
      <c r="L176" s="39"/>
      <c r="M176" s="215" t="s">
        <v>1</v>
      </c>
      <c r="N176" s="216" t="s">
        <v>41</v>
      </c>
      <c r="O176" s="71"/>
      <c r="P176" s="217">
        <f>O176*H176</f>
        <v>0</v>
      </c>
      <c r="Q176" s="217">
        <v>0</v>
      </c>
      <c r="R176" s="217">
        <f>Q176*H176</f>
        <v>0</v>
      </c>
      <c r="S176" s="217">
        <v>0.20499999999999999</v>
      </c>
      <c r="T176" s="218">
        <f>S176*H176</f>
        <v>46.33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134</v>
      </c>
      <c r="AT176" s="219" t="s">
        <v>129</v>
      </c>
      <c r="AU176" s="219" t="s">
        <v>85</v>
      </c>
      <c r="AY176" s="17" t="s">
        <v>127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83</v>
      </c>
      <c r="BK176" s="220">
        <f>ROUND(I176*H176,2)</f>
        <v>0</v>
      </c>
      <c r="BL176" s="17" t="s">
        <v>134</v>
      </c>
      <c r="BM176" s="219" t="s">
        <v>194</v>
      </c>
    </row>
    <row r="177" spans="1:65" s="13" customFormat="1" ht="10.199999999999999">
      <c r="B177" s="221"/>
      <c r="C177" s="222"/>
      <c r="D177" s="223" t="s">
        <v>136</v>
      </c>
      <c r="E177" s="224" t="s">
        <v>1</v>
      </c>
      <c r="F177" s="225" t="s">
        <v>195</v>
      </c>
      <c r="G177" s="222"/>
      <c r="H177" s="224" t="s">
        <v>1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136</v>
      </c>
      <c r="AU177" s="231" t="s">
        <v>85</v>
      </c>
      <c r="AV177" s="13" t="s">
        <v>83</v>
      </c>
      <c r="AW177" s="13" t="s">
        <v>32</v>
      </c>
      <c r="AX177" s="13" t="s">
        <v>76</v>
      </c>
      <c r="AY177" s="231" t="s">
        <v>127</v>
      </c>
    </row>
    <row r="178" spans="1:65" s="14" customFormat="1" ht="10.199999999999999">
      <c r="B178" s="232"/>
      <c r="C178" s="233"/>
      <c r="D178" s="223" t="s">
        <v>136</v>
      </c>
      <c r="E178" s="234" t="s">
        <v>1</v>
      </c>
      <c r="F178" s="235" t="s">
        <v>196</v>
      </c>
      <c r="G178" s="233"/>
      <c r="H178" s="236">
        <v>226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136</v>
      </c>
      <c r="AU178" s="242" t="s">
        <v>85</v>
      </c>
      <c r="AV178" s="14" t="s">
        <v>85</v>
      </c>
      <c r="AW178" s="14" t="s">
        <v>32</v>
      </c>
      <c r="AX178" s="14" t="s">
        <v>76</v>
      </c>
      <c r="AY178" s="242" t="s">
        <v>127</v>
      </c>
    </row>
    <row r="179" spans="1:65" s="15" customFormat="1" ht="10.199999999999999">
      <c r="B179" s="243"/>
      <c r="C179" s="244"/>
      <c r="D179" s="223" t="s">
        <v>136</v>
      </c>
      <c r="E179" s="245" t="s">
        <v>1</v>
      </c>
      <c r="F179" s="246" t="s">
        <v>139</v>
      </c>
      <c r="G179" s="244"/>
      <c r="H179" s="247">
        <v>226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136</v>
      </c>
      <c r="AU179" s="253" t="s">
        <v>85</v>
      </c>
      <c r="AV179" s="15" t="s">
        <v>134</v>
      </c>
      <c r="AW179" s="15" t="s">
        <v>32</v>
      </c>
      <c r="AX179" s="15" t="s">
        <v>83</v>
      </c>
      <c r="AY179" s="253" t="s">
        <v>127</v>
      </c>
    </row>
    <row r="180" spans="1:65" s="2" customFormat="1" ht="16.5" customHeight="1">
      <c r="A180" s="34"/>
      <c r="B180" s="35"/>
      <c r="C180" s="208" t="s">
        <v>197</v>
      </c>
      <c r="D180" s="208" t="s">
        <v>129</v>
      </c>
      <c r="E180" s="209" t="s">
        <v>198</v>
      </c>
      <c r="F180" s="210" t="s">
        <v>199</v>
      </c>
      <c r="G180" s="211" t="s">
        <v>193</v>
      </c>
      <c r="H180" s="212">
        <v>56</v>
      </c>
      <c r="I180" s="213"/>
      <c r="J180" s="214">
        <f>ROUND(I180*H180,2)</f>
        <v>0</v>
      </c>
      <c r="K180" s="210" t="s">
        <v>133</v>
      </c>
      <c r="L180" s="39"/>
      <c r="M180" s="215" t="s">
        <v>1</v>
      </c>
      <c r="N180" s="216" t="s">
        <v>41</v>
      </c>
      <c r="O180" s="71"/>
      <c r="P180" s="217">
        <f>O180*H180</f>
        <v>0</v>
      </c>
      <c r="Q180" s="217">
        <v>0</v>
      </c>
      <c r="R180" s="217">
        <f>Q180*H180</f>
        <v>0</v>
      </c>
      <c r="S180" s="217">
        <v>0.115</v>
      </c>
      <c r="T180" s="218">
        <f>S180*H180</f>
        <v>6.44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134</v>
      </c>
      <c r="AT180" s="219" t="s">
        <v>129</v>
      </c>
      <c r="AU180" s="219" t="s">
        <v>85</v>
      </c>
      <c r="AY180" s="17" t="s">
        <v>127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7" t="s">
        <v>83</v>
      </c>
      <c r="BK180" s="220">
        <f>ROUND(I180*H180,2)</f>
        <v>0</v>
      </c>
      <c r="BL180" s="17" t="s">
        <v>134</v>
      </c>
      <c r="BM180" s="219" t="s">
        <v>200</v>
      </c>
    </row>
    <row r="181" spans="1:65" s="13" customFormat="1" ht="10.199999999999999">
      <c r="B181" s="221"/>
      <c r="C181" s="222"/>
      <c r="D181" s="223" t="s">
        <v>136</v>
      </c>
      <c r="E181" s="224" t="s">
        <v>1</v>
      </c>
      <c r="F181" s="225" t="s">
        <v>201</v>
      </c>
      <c r="G181" s="222"/>
      <c r="H181" s="224" t="s">
        <v>1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136</v>
      </c>
      <c r="AU181" s="231" t="s">
        <v>85</v>
      </c>
      <c r="AV181" s="13" t="s">
        <v>83</v>
      </c>
      <c r="AW181" s="13" t="s">
        <v>32</v>
      </c>
      <c r="AX181" s="13" t="s">
        <v>76</v>
      </c>
      <c r="AY181" s="231" t="s">
        <v>127</v>
      </c>
    </row>
    <row r="182" spans="1:65" s="14" customFormat="1" ht="10.199999999999999">
      <c r="B182" s="232"/>
      <c r="C182" s="233"/>
      <c r="D182" s="223" t="s">
        <v>136</v>
      </c>
      <c r="E182" s="234" t="s">
        <v>1</v>
      </c>
      <c r="F182" s="235" t="s">
        <v>202</v>
      </c>
      <c r="G182" s="233"/>
      <c r="H182" s="236">
        <v>56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136</v>
      </c>
      <c r="AU182" s="242" t="s">
        <v>85</v>
      </c>
      <c r="AV182" s="14" t="s">
        <v>85</v>
      </c>
      <c r="AW182" s="14" t="s">
        <v>32</v>
      </c>
      <c r="AX182" s="14" t="s">
        <v>76</v>
      </c>
      <c r="AY182" s="242" t="s">
        <v>127</v>
      </c>
    </row>
    <row r="183" spans="1:65" s="15" customFormat="1" ht="10.199999999999999">
      <c r="B183" s="243"/>
      <c r="C183" s="244"/>
      <c r="D183" s="223" t="s">
        <v>136</v>
      </c>
      <c r="E183" s="245" t="s">
        <v>1</v>
      </c>
      <c r="F183" s="246" t="s">
        <v>139</v>
      </c>
      <c r="G183" s="244"/>
      <c r="H183" s="247">
        <v>56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136</v>
      </c>
      <c r="AU183" s="253" t="s">
        <v>85</v>
      </c>
      <c r="AV183" s="15" t="s">
        <v>134</v>
      </c>
      <c r="AW183" s="15" t="s">
        <v>32</v>
      </c>
      <c r="AX183" s="15" t="s">
        <v>83</v>
      </c>
      <c r="AY183" s="253" t="s">
        <v>127</v>
      </c>
    </row>
    <row r="184" spans="1:65" s="2" customFormat="1" ht="21.75" customHeight="1">
      <c r="A184" s="34"/>
      <c r="B184" s="35"/>
      <c r="C184" s="208" t="s">
        <v>8</v>
      </c>
      <c r="D184" s="208" t="s">
        <v>129</v>
      </c>
      <c r="E184" s="209" t="s">
        <v>203</v>
      </c>
      <c r="F184" s="210" t="s">
        <v>204</v>
      </c>
      <c r="G184" s="211" t="s">
        <v>205</v>
      </c>
      <c r="H184" s="212">
        <v>38.4</v>
      </c>
      <c r="I184" s="213"/>
      <c r="J184" s="214">
        <f>ROUND(I184*H184,2)</f>
        <v>0</v>
      </c>
      <c r="K184" s="210" t="s">
        <v>133</v>
      </c>
      <c r="L184" s="39"/>
      <c r="M184" s="215" t="s">
        <v>1</v>
      </c>
      <c r="N184" s="216" t="s">
        <v>41</v>
      </c>
      <c r="O184" s="71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134</v>
      </c>
      <c r="AT184" s="219" t="s">
        <v>129</v>
      </c>
      <c r="AU184" s="219" t="s">
        <v>85</v>
      </c>
      <c r="AY184" s="17" t="s">
        <v>127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7" t="s">
        <v>83</v>
      </c>
      <c r="BK184" s="220">
        <f>ROUND(I184*H184,2)</f>
        <v>0</v>
      </c>
      <c r="BL184" s="17" t="s">
        <v>134</v>
      </c>
      <c r="BM184" s="219" t="s">
        <v>206</v>
      </c>
    </row>
    <row r="185" spans="1:65" s="13" customFormat="1" ht="10.199999999999999">
      <c r="B185" s="221"/>
      <c r="C185" s="222"/>
      <c r="D185" s="223" t="s">
        <v>136</v>
      </c>
      <c r="E185" s="224" t="s">
        <v>1</v>
      </c>
      <c r="F185" s="225" t="s">
        <v>207</v>
      </c>
      <c r="G185" s="222"/>
      <c r="H185" s="224" t="s">
        <v>1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136</v>
      </c>
      <c r="AU185" s="231" t="s">
        <v>85</v>
      </c>
      <c r="AV185" s="13" t="s">
        <v>83</v>
      </c>
      <c r="AW185" s="13" t="s">
        <v>32</v>
      </c>
      <c r="AX185" s="13" t="s">
        <v>76</v>
      </c>
      <c r="AY185" s="231" t="s">
        <v>127</v>
      </c>
    </row>
    <row r="186" spans="1:65" s="14" customFormat="1" ht="10.199999999999999">
      <c r="B186" s="232"/>
      <c r="C186" s="233"/>
      <c r="D186" s="223" t="s">
        <v>136</v>
      </c>
      <c r="E186" s="234" t="s">
        <v>1</v>
      </c>
      <c r="F186" s="235" t="s">
        <v>208</v>
      </c>
      <c r="G186" s="233"/>
      <c r="H186" s="236">
        <v>38.4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136</v>
      </c>
      <c r="AU186" s="242" t="s">
        <v>85</v>
      </c>
      <c r="AV186" s="14" t="s">
        <v>85</v>
      </c>
      <c r="AW186" s="14" t="s">
        <v>32</v>
      </c>
      <c r="AX186" s="14" t="s">
        <v>76</v>
      </c>
      <c r="AY186" s="242" t="s">
        <v>127</v>
      </c>
    </row>
    <row r="187" spans="1:65" s="15" customFormat="1" ht="10.199999999999999">
      <c r="B187" s="243"/>
      <c r="C187" s="244"/>
      <c r="D187" s="223" t="s">
        <v>136</v>
      </c>
      <c r="E187" s="245" t="s">
        <v>1</v>
      </c>
      <c r="F187" s="246" t="s">
        <v>139</v>
      </c>
      <c r="G187" s="244"/>
      <c r="H187" s="247">
        <v>38.4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136</v>
      </c>
      <c r="AU187" s="253" t="s">
        <v>85</v>
      </c>
      <c r="AV187" s="15" t="s">
        <v>134</v>
      </c>
      <c r="AW187" s="15" t="s">
        <v>32</v>
      </c>
      <c r="AX187" s="15" t="s">
        <v>83</v>
      </c>
      <c r="AY187" s="253" t="s">
        <v>127</v>
      </c>
    </row>
    <row r="188" spans="1:65" s="2" customFormat="1" ht="16.5" customHeight="1">
      <c r="A188" s="34"/>
      <c r="B188" s="35"/>
      <c r="C188" s="208" t="s">
        <v>209</v>
      </c>
      <c r="D188" s="208" t="s">
        <v>129</v>
      </c>
      <c r="E188" s="209" t="s">
        <v>210</v>
      </c>
      <c r="F188" s="210" t="s">
        <v>211</v>
      </c>
      <c r="G188" s="211" t="s">
        <v>205</v>
      </c>
      <c r="H188" s="212">
        <v>38.4</v>
      </c>
      <c r="I188" s="213"/>
      <c r="J188" s="214">
        <f>ROUND(I188*H188,2)</f>
        <v>0</v>
      </c>
      <c r="K188" s="210" t="s">
        <v>133</v>
      </c>
      <c r="L188" s="39"/>
      <c r="M188" s="215" t="s">
        <v>1</v>
      </c>
      <c r="N188" s="216" t="s">
        <v>41</v>
      </c>
      <c r="O188" s="71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134</v>
      </c>
      <c r="AT188" s="219" t="s">
        <v>129</v>
      </c>
      <c r="AU188" s="219" t="s">
        <v>85</v>
      </c>
      <c r="AY188" s="17" t="s">
        <v>127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83</v>
      </c>
      <c r="BK188" s="220">
        <f>ROUND(I188*H188,2)</f>
        <v>0</v>
      </c>
      <c r="BL188" s="17" t="s">
        <v>134</v>
      </c>
      <c r="BM188" s="219" t="s">
        <v>212</v>
      </c>
    </row>
    <row r="189" spans="1:65" s="13" customFormat="1" ht="10.199999999999999">
      <c r="B189" s="221"/>
      <c r="C189" s="222"/>
      <c r="D189" s="223" t="s">
        <v>136</v>
      </c>
      <c r="E189" s="224" t="s">
        <v>1</v>
      </c>
      <c r="F189" s="225" t="s">
        <v>207</v>
      </c>
      <c r="G189" s="222"/>
      <c r="H189" s="224" t="s">
        <v>1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136</v>
      </c>
      <c r="AU189" s="231" t="s">
        <v>85</v>
      </c>
      <c r="AV189" s="13" t="s">
        <v>83</v>
      </c>
      <c r="AW189" s="13" t="s">
        <v>32</v>
      </c>
      <c r="AX189" s="13" t="s">
        <v>76</v>
      </c>
      <c r="AY189" s="231" t="s">
        <v>127</v>
      </c>
    </row>
    <row r="190" spans="1:65" s="14" customFormat="1" ht="10.199999999999999">
      <c r="B190" s="232"/>
      <c r="C190" s="233"/>
      <c r="D190" s="223" t="s">
        <v>136</v>
      </c>
      <c r="E190" s="234" t="s">
        <v>1</v>
      </c>
      <c r="F190" s="235" t="s">
        <v>208</v>
      </c>
      <c r="G190" s="233"/>
      <c r="H190" s="236">
        <v>38.4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136</v>
      </c>
      <c r="AU190" s="242" t="s">
        <v>85</v>
      </c>
      <c r="AV190" s="14" t="s">
        <v>85</v>
      </c>
      <c r="AW190" s="14" t="s">
        <v>32</v>
      </c>
      <c r="AX190" s="14" t="s">
        <v>76</v>
      </c>
      <c r="AY190" s="242" t="s">
        <v>127</v>
      </c>
    </row>
    <row r="191" spans="1:65" s="15" customFormat="1" ht="10.199999999999999">
      <c r="B191" s="243"/>
      <c r="C191" s="244"/>
      <c r="D191" s="223" t="s">
        <v>136</v>
      </c>
      <c r="E191" s="245" t="s">
        <v>1</v>
      </c>
      <c r="F191" s="246" t="s">
        <v>139</v>
      </c>
      <c r="G191" s="244"/>
      <c r="H191" s="247">
        <v>38.4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136</v>
      </c>
      <c r="AU191" s="253" t="s">
        <v>85</v>
      </c>
      <c r="AV191" s="15" t="s">
        <v>134</v>
      </c>
      <c r="AW191" s="15" t="s">
        <v>32</v>
      </c>
      <c r="AX191" s="15" t="s">
        <v>83</v>
      </c>
      <c r="AY191" s="253" t="s">
        <v>127</v>
      </c>
    </row>
    <row r="192" spans="1:65" s="2" customFormat="1" ht="16.5" customHeight="1">
      <c r="A192" s="34"/>
      <c r="B192" s="35"/>
      <c r="C192" s="208" t="s">
        <v>213</v>
      </c>
      <c r="D192" s="208" t="s">
        <v>129</v>
      </c>
      <c r="E192" s="209" t="s">
        <v>214</v>
      </c>
      <c r="F192" s="210" t="s">
        <v>215</v>
      </c>
      <c r="G192" s="211" t="s">
        <v>205</v>
      </c>
      <c r="H192" s="212">
        <v>12.696</v>
      </c>
      <c r="I192" s="213"/>
      <c r="J192" s="214">
        <f>ROUND(I192*H192,2)</f>
        <v>0</v>
      </c>
      <c r="K192" s="210" t="s">
        <v>133</v>
      </c>
      <c r="L192" s="39"/>
      <c r="M192" s="215" t="s">
        <v>1</v>
      </c>
      <c r="N192" s="216" t="s">
        <v>41</v>
      </c>
      <c r="O192" s="71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134</v>
      </c>
      <c r="AT192" s="219" t="s">
        <v>129</v>
      </c>
      <c r="AU192" s="219" t="s">
        <v>85</v>
      </c>
      <c r="AY192" s="17" t="s">
        <v>127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83</v>
      </c>
      <c r="BK192" s="220">
        <f>ROUND(I192*H192,2)</f>
        <v>0</v>
      </c>
      <c r="BL192" s="17" t="s">
        <v>134</v>
      </c>
      <c r="BM192" s="219" t="s">
        <v>216</v>
      </c>
    </row>
    <row r="193" spans="1:65" s="13" customFormat="1" ht="10.199999999999999">
      <c r="B193" s="221"/>
      <c r="C193" s="222"/>
      <c r="D193" s="223" t="s">
        <v>136</v>
      </c>
      <c r="E193" s="224" t="s">
        <v>1</v>
      </c>
      <c r="F193" s="225" t="s">
        <v>207</v>
      </c>
      <c r="G193" s="222"/>
      <c r="H193" s="224" t="s">
        <v>1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136</v>
      </c>
      <c r="AU193" s="231" t="s">
        <v>85</v>
      </c>
      <c r="AV193" s="13" t="s">
        <v>83</v>
      </c>
      <c r="AW193" s="13" t="s">
        <v>32</v>
      </c>
      <c r="AX193" s="13" t="s">
        <v>76</v>
      </c>
      <c r="AY193" s="231" t="s">
        <v>127</v>
      </c>
    </row>
    <row r="194" spans="1:65" s="14" customFormat="1" ht="10.199999999999999">
      <c r="B194" s="232"/>
      <c r="C194" s="233"/>
      <c r="D194" s="223" t="s">
        <v>136</v>
      </c>
      <c r="E194" s="234" t="s">
        <v>1</v>
      </c>
      <c r="F194" s="235" t="s">
        <v>217</v>
      </c>
      <c r="G194" s="233"/>
      <c r="H194" s="236">
        <v>12.696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136</v>
      </c>
      <c r="AU194" s="242" t="s">
        <v>85</v>
      </c>
      <c r="AV194" s="14" t="s">
        <v>85</v>
      </c>
      <c r="AW194" s="14" t="s">
        <v>32</v>
      </c>
      <c r="AX194" s="14" t="s">
        <v>76</v>
      </c>
      <c r="AY194" s="242" t="s">
        <v>127</v>
      </c>
    </row>
    <row r="195" spans="1:65" s="15" customFormat="1" ht="10.199999999999999">
      <c r="B195" s="243"/>
      <c r="C195" s="244"/>
      <c r="D195" s="223" t="s">
        <v>136</v>
      </c>
      <c r="E195" s="245" t="s">
        <v>1</v>
      </c>
      <c r="F195" s="246" t="s">
        <v>139</v>
      </c>
      <c r="G195" s="244"/>
      <c r="H195" s="247">
        <v>12.696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136</v>
      </c>
      <c r="AU195" s="253" t="s">
        <v>85</v>
      </c>
      <c r="AV195" s="15" t="s">
        <v>134</v>
      </c>
      <c r="AW195" s="15" t="s">
        <v>32</v>
      </c>
      <c r="AX195" s="15" t="s">
        <v>83</v>
      </c>
      <c r="AY195" s="253" t="s">
        <v>127</v>
      </c>
    </row>
    <row r="196" spans="1:65" s="2" customFormat="1" ht="16.5" customHeight="1">
      <c r="A196" s="34"/>
      <c r="B196" s="35"/>
      <c r="C196" s="208" t="s">
        <v>218</v>
      </c>
      <c r="D196" s="208" t="s">
        <v>129</v>
      </c>
      <c r="E196" s="209" t="s">
        <v>219</v>
      </c>
      <c r="F196" s="210" t="s">
        <v>220</v>
      </c>
      <c r="G196" s="211" t="s">
        <v>221</v>
      </c>
      <c r="H196" s="212">
        <v>22.853000000000002</v>
      </c>
      <c r="I196" s="213"/>
      <c r="J196" s="214">
        <f>ROUND(I196*H196,2)</f>
        <v>0</v>
      </c>
      <c r="K196" s="210" t="s">
        <v>133</v>
      </c>
      <c r="L196" s="39"/>
      <c r="M196" s="215" t="s">
        <v>1</v>
      </c>
      <c r="N196" s="216" t="s">
        <v>41</v>
      </c>
      <c r="O196" s="71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134</v>
      </c>
      <c r="AT196" s="219" t="s">
        <v>129</v>
      </c>
      <c r="AU196" s="219" t="s">
        <v>85</v>
      </c>
      <c r="AY196" s="17" t="s">
        <v>127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7" t="s">
        <v>83</v>
      </c>
      <c r="BK196" s="220">
        <f>ROUND(I196*H196,2)</f>
        <v>0</v>
      </c>
      <c r="BL196" s="17" t="s">
        <v>134</v>
      </c>
      <c r="BM196" s="219" t="s">
        <v>222</v>
      </c>
    </row>
    <row r="197" spans="1:65" s="13" customFormat="1" ht="10.199999999999999">
      <c r="B197" s="221"/>
      <c r="C197" s="222"/>
      <c r="D197" s="223" t="s">
        <v>136</v>
      </c>
      <c r="E197" s="224" t="s">
        <v>1</v>
      </c>
      <c r="F197" s="225" t="s">
        <v>207</v>
      </c>
      <c r="G197" s="222"/>
      <c r="H197" s="224" t="s">
        <v>1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136</v>
      </c>
      <c r="AU197" s="231" t="s">
        <v>85</v>
      </c>
      <c r="AV197" s="13" t="s">
        <v>83</v>
      </c>
      <c r="AW197" s="13" t="s">
        <v>32</v>
      </c>
      <c r="AX197" s="13" t="s">
        <v>76</v>
      </c>
      <c r="AY197" s="231" t="s">
        <v>127</v>
      </c>
    </row>
    <row r="198" spans="1:65" s="14" customFormat="1" ht="10.199999999999999">
      <c r="B198" s="232"/>
      <c r="C198" s="233"/>
      <c r="D198" s="223" t="s">
        <v>136</v>
      </c>
      <c r="E198" s="234" t="s">
        <v>1</v>
      </c>
      <c r="F198" s="235" t="s">
        <v>223</v>
      </c>
      <c r="G198" s="233"/>
      <c r="H198" s="236">
        <v>22.853000000000002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136</v>
      </c>
      <c r="AU198" s="242" t="s">
        <v>85</v>
      </c>
      <c r="AV198" s="14" t="s">
        <v>85</v>
      </c>
      <c r="AW198" s="14" t="s">
        <v>32</v>
      </c>
      <c r="AX198" s="14" t="s">
        <v>76</v>
      </c>
      <c r="AY198" s="242" t="s">
        <v>127</v>
      </c>
    </row>
    <row r="199" spans="1:65" s="15" customFormat="1" ht="10.199999999999999">
      <c r="B199" s="243"/>
      <c r="C199" s="244"/>
      <c r="D199" s="223" t="s">
        <v>136</v>
      </c>
      <c r="E199" s="245" t="s">
        <v>1</v>
      </c>
      <c r="F199" s="246" t="s">
        <v>139</v>
      </c>
      <c r="G199" s="244"/>
      <c r="H199" s="247">
        <v>22.853000000000002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136</v>
      </c>
      <c r="AU199" s="253" t="s">
        <v>85</v>
      </c>
      <c r="AV199" s="15" t="s">
        <v>134</v>
      </c>
      <c r="AW199" s="15" t="s">
        <v>32</v>
      </c>
      <c r="AX199" s="15" t="s">
        <v>83</v>
      </c>
      <c r="AY199" s="253" t="s">
        <v>127</v>
      </c>
    </row>
    <row r="200" spans="1:65" s="2" customFormat="1" ht="16.5" customHeight="1">
      <c r="A200" s="34"/>
      <c r="B200" s="35"/>
      <c r="C200" s="208" t="s">
        <v>224</v>
      </c>
      <c r="D200" s="208" t="s">
        <v>129</v>
      </c>
      <c r="E200" s="209" t="s">
        <v>225</v>
      </c>
      <c r="F200" s="210" t="s">
        <v>226</v>
      </c>
      <c r="G200" s="211" t="s">
        <v>205</v>
      </c>
      <c r="H200" s="212">
        <v>12.696</v>
      </c>
      <c r="I200" s="213"/>
      <c r="J200" s="214">
        <f>ROUND(I200*H200,2)</f>
        <v>0</v>
      </c>
      <c r="K200" s="210" t="s">
        <v>133</v>
      </c>
      <c r="L200" s="39"/>
      <c r="M200" s="215" t="s">
        <v>1</v>
      </c>
      <c r="N200" s="216" t="s">
        <v>41</v>
      </c>
      <c r="O200" s="71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134</v>
      </c>
      <c r="AT200" s="219" t="s">
        <v>129</v>
      </c>
      <c r="AU200" s="219" t="s">
        <v>85</v>
      </c>
      <c r="AY200" s="17" t="s">
        <v>127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7" t="s">
        <v>83</v>
      </c>
      <c r="BK200" s="220">
        <f>ROUND(I200*H200,2)</f>
        <v>0</v>
      </c>
      <c r="BL200" s="17" t="s">
        <v>134</v>
      </c>
      <c r="BM200" s="219" t="s">
        <v>227</v>
      </c>
    </row>
    <row r="201" spans="1:65" s="13" customFormat="1" ht="10.199999999999999">
      <c r="B201" s="221"/>
      <c r="C201" s="222"/>
      <c r="D201" s="223" t="s">
        <v>136</v>
      </c>
      <c r="E201" s="224" t="s">
        <v>1</v>
      </c>
      <c r="F201" s="225" t="s">
        <v>207</v>
      </c>
      <c r="G201" s="222"/>
      <c r="H201" s="224" t="s">
        <v>1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136</v>
      </c>
      <c r="AU201" s="231" t="s">
        <v>85</v>
      </c>
      <c r="AV201" s="13" t="s">
        <v>83</v>
      </c>
      <c r="AW201" s="13" t="s">
        <v>32</v>
      </c>
      <c r="AX201" s="13" t="s">
        <v>76</v>
      </c>
      <c r="AY201" s="231" t="s">
        <v>127</v>
      </c>
    </row>
    <row r="202" spans="1:65" s="14" customFormat="1" ht="10.199999999999999">
      <c r="B202" s="232"/>
      <c r="C202" s="233"/>
      <c r="D202" s="223" t="s">
        <v>136</v>
      </c>
      <c r="E202" s="234" t="s">
        <v>1</v>
      </c>
      <c r="F202" s="235" t="s">
        <v>217</v>
      </c>
      <c r="G202" s="233"/>
      <c r="H202" s="236">
        <v>12.696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136</v>
      </c>
      <c r="AU202" s="242" t="s">
        <v>85</v>
      </c>
      <c r="AV202" s="14" t="s">
        <v>85</v>
      </c>
      <c r="AW202" s="14" t="s">
        <v>32</v>
      </c>
      <c r="AX202" s="14" t="s">
        <v>76</v>
      </c>
      <c r="AY202" s="242" t="s">
        <v>127</v>
      </c>
    </row>
    <row r="203" spans="1:65" s="15" customFormat="1" ht="10.199999999999999">
      <c r="B203" s="243"/>
      <c r="C203" s="244"/>
      <c r="D203" s="223" t="s">
        <v>136</v>
      </c>
      <c r="E203" s="245" t="s">
        <v>1</v>
      </c>
      <c r="F203" s="246" t="s">
        <v>139</v>
      </c>
      <c r="G203" s="244"/>
      <c r="H203" s="247">
        <v>12.696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136</v>
      </c>
      <c r="AU203" s="253" t="s">
        <v>85</v>
      </c>
      <c r="AV203" s="15" t="s">
        <v>134</v>
      </c>
      <c r="AW203" s="15" t="s">
        <v>32</v>
      </c>
      <c r="AX203" s="15" t="s">
        <v>83</v>
      </c>
      <c r="AY203" s="253" t="s">
        <v>127</v>
      </c>
    </row>
    <row r="204" spans="1:65" s="2" customFormat="1" ht="16.5" customHeight="1">
      <c r="A204" s="34"/>
      <c r="B204" s="35"/>
      <c r="C204" s="208" t="s">
        <v>228</v>
      </c>
      <c r="D204" s="208" t="s">
        <v>129</v>
      </c>
      <c r="E204" s="209" t="s">
        <v>229</v>
      </c>
      <c r="F204" s="210" t="s">
        <v>230</v>
      </c>
      <c r="G204" s="211" t="s">
        <v>205</v>
      </c>
      <c r="H204" s="212">
        <v>25.704000000000001</v>
      </c>
      <c r="I204" s="213"/>
      <c r="J204" s="214">
        <f>ROUND(I204*H204,2)</f>
        <v>0</v>
      </c>
      <c r="K204" s="210" t="s">
        <v>133</v>
      </c>
      <c r="L204" s="39"/>
      <c r="M204" s="215" t="s">
        <v>1</v>
      </c>
      <c r="N204" s="216" t="s">
        <v>41</v>
      </c>
      <c r="O204" s="71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134</v>
      </c>
      <c r="AT204" s="219" t="s">
        <v>129</v>
      </c>
      <c r="AU204" s="219" t="s">
        <v>85</v>
      </c>
      <c r="AY204" s="17" t="s">
        <v>127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7" t="s">
        <v>83</v>
      </c>
      <c r="BK204" s="220">
        <f>ROUND(I204*H204,2)</f>
        <v>0</v>
      </c>
      <c r="BL204" s="17" t="s">
        <v>134</v>
      </c>
      <c r="BM204" s="219" t="s">
        <v>231</v>
      </c>
    </row>
    <row r="205" spans="1:65" s="13" customFormat="1" ht="10.199999999999999">
      <c r="B205" s="221"/>
      <c r="C205" s="222"/>
      <c r="D205" s="223" t="s">
        <v>136</v>
      </c>
      <c r="E205" s="224" t="s">
        <v>1</v>
      </c>
      <c r="F205" s="225" t="s">
        <v>207</v>
      </c>
      <c r="G205" s="222"/>
      <c r="H205" s="224" t="s">
        <v>1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136</v>
      </c>
      <c r="AU205" s="231" t="s">
        <v>85</v>
      </c>
      <c r="AV205" s="13" t="s">
        <v>83</v>
      </c>
      <c r="AW205" s="13" t="s">
        <v>32</v>
      </c>
      <c r="AX205" s="13" t="s">
        <v>76</v>
      </c>
      <c r="AY205" s="231" t="s">
        <v>127</v>
      </c>
    </row>
    <row r="206" spans="1:65" s="14" customFormat="1" ht="10.199999999999999">
      <c r="B206" s="232"/>
      <c r="C206" s="233"/>
      <c r="D206" s="223" t="s">
        <v>136</v>
      </c>
      <c r="E206" s="234" t="s">
        <v>1</v>
      </c>
      <c r="F206" s="235" t="s">
        <v>232</v>
      </c>
      <c r="G206" s="233"/>
      <c r="H206" s="236">
        <v>25.704000000000001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136</v>
      </c>
      <c r="AU206" s="242" t="s">
        <v>85</v>
      </c>
      <c r="AV206" s="14" t="s">
        <v>85</v>
      </c>
      <c r="AW206" s="14" t="s">
        <v>32</v>
      </c>
      <c r="AX206" s="14" t="s">
        <v>76</v>
      </c>
      <c r="AY206" s="242" t="s">
        <v>127</v>
      </c>
    </row>
    <row r="207" spans="1:65" s="15" customFormat="1" ht="10.199999999999999">
      <c r="B207" s="243"/>
      <c r="C207" s="244"/>
      <c r="D207" s="223" t="s">
        <v>136</v>
      </c>
      <c r="E207" s="245" t="s">
        <v>1</v>
      </c>
      <c r="F207" s="246" t="s">
        <v>139</v>
      </c>
      <c r="G207" s="244"/>
      <c r="H207" s="247">
        <v>25.704000000000001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136</v>
      </c>
      <c r="AU207" s="253" t="s">
        <v>85</v>
      </c>
      <c r="AV207" s="15" t="s">
        <v>134</v>
      </c>
      <c r="AW207" s="15" t="s">
        <v>32</v>
      </c>
      <c r="AX207" s="15" t="s">
        <v>83</v>
      </c>
      <c r="AY207" s="253" t="s">
        <v>127</v>
      </c>
    </row>
    <row r="208" spans="1:65" s="2" customFormat="1" ht="16.5" customHeight="1">
      <c r="A208" s="34"/>
      <c r="B208" s="35"/>
      <c r="C208" s="208" t="s">
        <v>7</v>
      </c>
      <c r="D208" s="208" t="s">
        <v>129</v>
      </c>
      <c r="E208" s="209" t="s">
        <v>233</v>
      </c>
      <c r="F208" s="210" t="s">
        <v>234</v>
      </c>
      <c r="G208" s="211" t="s">
        <v>205</v>
      </c>
      <c r="H208" s="212">
        <v>10.116</v>
      </c>
      <c r="I208" s="213"/>
      <c r="J208" s="214">
        <f>ROUND(I208*H208,2)</f>
        <v>0</v>
      </c>
      <c r="K208" s="210" t="s">
        <v>133</v>
      </c>
      <c r="L208" s="39"/>
      <c r="M208" s="215" t="s">
        <v>1</v>
      </c>
      <c r="N208" s="216" t="s">
        <v>41</v>
      </c>
      <c r="O208" s="71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134</v>
      </c>
      <c r="AT208" s="219" t="s">
        <v>129</v>
      </c>
      <c r="AU208" s="219" t="s">
        <v>85</v>
      </c>
      <c r="AY208" s="17" t="s">
        <v>127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7" t="s">
        <v>83</v>
      </c>
      <c r="BK208" s="220">
        <f>ROUND(I208*H208,2)</f>
        <v>0</v>
      </c>
      <c r="BL208" s="17" t="s">
        <v>134</v>
      </c>
      <c r="BM208" s="219" t="s">
        <v>235</v>
      </c>
    </row>
    <row r="209" spans="1:65" s="13" customFormat="1" ht="10.199999999999999">
      <c r="B209" s="221"/>
      <c r="C209" s="222"/>
      <c r="D209" s="223" t="s">
        <v>136</v>
      </c>
      <c r="E209" s="224" t="s">
        <v>1</v>
      </c>
      <c r="F209" s="225" t="s">
        <v>207</v>
      </c>
      <c r="G209" s="222"/>
      <c r="H209" s="224" t="s">
        <v>1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136</v>
      </c>
      <c r="AU209" s="231" t="s">
        <v>85</v>
      </c>
      <c r="AV209" s="13" t="s">
        <v>83</v>
      </c>
      <c r="AW209" s="13" t="s">
        <v>32</v>
      </c>
      <c r="AX209" s="13" t="s">
        <v>76</v>
      </c>
      <c r="AY209" s="231" t="s">
        <v>127</v>
      </c>
    </row>
    <row r="210" spans="1:65" s="14" customFormat="1" ht="10.199999999999999">
      <c r="B210" s="232"/>
      <c r="C210" s="233"/>
      <c r="D210" s="223" t="s">
        <v>136</v>
      </c>
      <c r="E210" s="234" t="s">
        <v>1</v>
      </c>
      <c r="F210" s="235" t="s">
        <v>236</v>
      </c>
      <c r="G210" s="233"/>
      <c r="H210" s="236">
        <v>10.116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136</v>
      </c>
      <c r="AU210" s="242" t="s">
        <v>85</v>
      </c>
      <c r="AV210" s="14" t="s">
        <v>85</v>
      </c>
      <c r="AW210" s="14" t="s">
        <v>32</v>
      </c>
      <c r="AX210" s="14" t="s">
        <v>76</v>
      </c>
      <c r="AY210" s="242" t="s">
        <v>127</v>
      </c>
    </row>
    <row r="211" spans="1:65" s="15" customFormat="1" ht="10.199999999999999">
      <c r="B211" s="243"/>
      <c r="C211" s="244"/>
      <c r="D211" s="223" t="s">
        <v>136</v>
      </c>
      <c r="E211" s="245" t="s">
        <v>1</v>
      </c>
      <c r="F211" s="246" t="s">
        <v>139</v>
      </c>
      <c r="G211" s="244"/>
      <c r="H211" s="247">
        <v>10.116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136</v>
      </c>
      <c r="AU211" s="253" t="s">
        <v>85</v>
      </c>
      <c r="AV211" s="15" t="s">
        <v>134</v>
      </c>
      <c r="AW211" s="15" t="s">
        <v>32</v>
      </c>
      <c r="AX211" s="15" t="s">
        <v>83</v>
      </c>
      <c r="AY211" s="253" t="s">
        <v>127</v>
      </c>
    </row>
    <row r="212" spans="1:65" s="2" customFormat="1" ht="16.5" customHeight="1">
      <c r="A212" s="34"/>
      <c r="B212" s="35"/>
      <c r="C212" s="254" t="s">
        <v>237</v>
      </c>
      <c r="D212" s="254" t="s">
        <v>238</v>
      </c>
      <c r="E212" s="255" t="s">
        <v>239</v>
      </c>
      <c r="F212" s="256" t="s">
        <v>240</v>
      </c>
      <c r="G212" s="257" t="s">
        <v>221</v>
      </c>
      <c r="H212" s="258">
        <v>20.231999999999999</v>
      </c>
      <c r="I212" s="259"/>
      <c r="J212" s="260">
        <f>ROUND(I212*H212,2)</f>
        <v>0</v>
      </c>
      <c r="K212" s="256" t="s">
        <v>133</v>
      </c>
      <c r="L212" s="261"/>
      <c r="M212" s="262" t="s">
        <v>1</v>
      </c>
      <c r="N212" s="263" t="s">
        <v>41</v>
      </c>
      <c r="O212" s="71"/>
      <c r="P212" s="217">
        <f>O212*H212</f>
        <v>0</v>
      </c>
      <c r="Q212" s="217">
        <v>1</v>
      </c>
      <c r="R212" s="217">
        <f>Q212*H212</f>
        <v>20.231999999999999</v>
      </c>
      <c r="S212" s="217">
        <v>0</v>
      </c>
      <c r="T212" s="21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168</v>
      </c>
      <c r="AT212" s="219" t="s">
        <v>238</v>
      </c>
      <c r="AU212" s="219" t="s">
        <v>85</v>
      </c>
      <c r="AY212" s="17" t="s">
        <v>127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7" t="s">
        <v>83</v>
      </c>
      <c r="BK212" s="220">
        <f>ROUND(I212*H212,2)</f>
        <v>0</v>
      </c>
      <c r="BL212" s="17" t="s">
        <v>134</v>
      </c>
      <c r="BM212" s="219" t="s">
        <v>241</v>
      </c>
    </row>
    <row r="213" spans="1:65" s="13" customFormat="1" ht="10.199999999999999">
      <c r="B213" s="221"/>
      <c r="C213" s="222"/>
      <c r="D213" s="223" t="s">
        <v>136</v>
      </c>
      <c r="E213" s="224" t="s">
        <v>1</v>
      </c>
      <c r="F213" s="225" t="s">
        <v>207</v>
      </c>
      <c r="G213" s="222"/>
      <c r="H213" s="224" t="s">
        <v>1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136</v>
      </c>
      <c r="AU213" s="231" t="s">
        <v>85</v>
      </c>
      <c r="AV213" s="13" t="s">
        <v>83</v>
      </c>
      <c r="AW213" s="13" t="s">
        <v>32</v>
      </c>
      <c r="AX213" s="13" t="s">
        <v>76</v>
      </c>
      <c r="AY213" s="231" t="s">
        <v>127</v>
      </c>
    </row>
    <row r="214" spans="1:65" s="14" customFormat="1" ht="10.199999999999999">
      <c r="B214" s="232"/>
      <c r="C214" s="233"/>
      <c r="D214" s="223" t="s">
        <v>136</v>
      </c>
      <c r="E214" s="234" t="s">
        <v>1</v>
      </c>
      <c r="F214" s="235" t="s">
        <v>242</v>
      </c>
      <c r="G214" s="233"/>
      <c r="H214" s="236">
        <v>20.231999999999999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136</v>
      </c>
      <c r="AU214" s="242" t="s">
        <v>85</v>
      </c>
      <c r="AV214" s="14" t="s">
        <v>85</v>
      </c>
      <c r="AW214" s="14" t="s">
        <v>32</v>
      </c>
      <c r="AX214" s="14" t="s">
        <v>76</v>
      </c>
      <c r="AY214" s="242" t="s">
        <v>127</v>
      </c>
    </row>
    <row r="215" spans="1:65" s="15" customFormat="1" ht="10.199999999999999">
      <c r="B215" s="243"/>
      <c r="C215" s="244"/>
      <c r="D215" s="223" t="s">
        <v>136</v>
      </c>
      <c r="E215" s="245" t="s">
        <v>1</v>
      </c>
      <c r="F215" s="246" t="s">
        <v>139</v>
      </c>
      <c r="G215" s="244"/>
      <c r="H215" s="247">
        <v>20.231999999999999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136</v>
      </c>
      <c r="AU215" s="253" t="s">
        <v>85</v>
      </c>
      <c r="AV215" s="15" t="s">
        <v>134</v>
      </c>
      <c r="AW215" s="15" t="s">
        <v>32</v>
      </c>
      <c r="AX215" s="15" t="s">
        <v>83</v>
      </c>
      <c r="AY215" s="253" t="s">
        <v>127</v>
      </c>
    </row>
    <row r="216" spans="1:65" s="12" customFormat="1" ht="22.8" customHeight="1">
      <c r="B216" s="192"/>
      <c r="C216" s="193"/>
      <c r="D216" s="194" t="s">
        <v>75</v>
      </c>
      <c r="E216" s="206" t="s">
        <v>172</v>
      </c>
      <c r="F216" s="206" t="s">
        <v>243</v>
      </c>
      <c r="G216" s="193"/>
      <c r="H216" s="193"/>
      <c r="I216" s="196"/>
      <c r="J216" s="207">
        <f>BK216</f>
        <v>0</v>
      </c>
      <c r="K216" s="193"/>
      <c r="L216" s="198"/>
      <c r="M216" s="199"/>
      <c r="N216" s="200"/>
      <c r="O216" s="200"/>
      <c r="P216" s="201">
        <f>SUM(P217:P232)</f>
        <v>0</v>
      </c>
      <c r="Q216" s="200"/>
      <c r="R216" s="201">
        <f>SUM(R217:R232)</f>
        <v>0</v>
      </c>
      <c r="S216" s="200"/>
      <c r="T216" s="202">
        <f>SUM(T217:T232)</f>
        <v>0</v>
      </c>
      <c r="AR216" s="203" t="s">
        <v>83</v>
      </c>
      <c r="AT216" s="204" t="s">
        <v>75</v>
      </c>
      <c r="AU216" s="204" t="s">
        <v>83</v>
      </c>
      <c r="AY216" s="203" t="s">
        <v>127</v>
      </c>
      <c r="BK216" s="205">
        <f>SUM(BK217:BK232)</f>
        <v>0</v>
      </c>
    </row>
    <row r="217" spans="1:65" s="2" customFormat="1" ht="16.5" customHeight="1">
      <c r="A217" s="34"/>
      <c r="B217" s="35"/>
      <c r="C217" s="208" t="s">
        <v>244</v>
      </c>
      <c r="D217" s="208" t="s">
        <v>129</v>
      </c>
      <c r="E217" s="209" t="s">
        <v>245</v>
      </c>
      <c r="F217" s="210" t="s">
        <v>246</v>
      </c>
      <c r="G217" s="211" t="s">
        <v>193</v>
      </c>
      <c r="H217" s="212">
        <v>27</v>
      </c>
      <c r="I217" s="213"/>
      <c r="J217" s="214">
        <f>ROUND(I217*H217,2)</f>
        <v>0</v>
      </c>
      <c r="K217" s="210" t="s">
        <v>133</v>
      </c>
      <c r="L217" s="39"/>
      <c r="M217" s="215" t="s">
        <v>1</v>
      </c>
      <c r="N217" s="216" t="s">
        <v>41</v>
      </c>
      <c r="O217" s="71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134</v>
      </c>
      <c r="AT217" s="219" t="s">
        <v>129</v>
      </c>
      <c r="AU217" s="219" t="s">
        <v>85</v>
      </c>
      <c r="AY217" s="17" t="s">
        <v>127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7" t="s">
        <v>83</v>
      </c>
      <c r="BK217" s="220">
        <f>ROUND(I217*H217,2)</f>
        <v>0</v>
      </c>
      <c r="BL217" s="17" t="s">
        <v>134</v>
      </c>
      <c r="BM217" s="219" t="s">
        <v>247</v>
      </c>
    </row>
    <row r="218" spans="1:65" s="13" customFormat="1" ht="10.199999999999999">
      <c r="B218" s="221"/>
      <c r="C218" s="222"/>
      <c r="D218" s="223" t="s">
        <v>136</v>
      </c>
      <c r="E218" s="224" t="s">
        <v>1</v>
      </c>
      <c r="F218" s="225" t="s">
        <v>248</v>
      </c>
      <c r="G218" s="222"/>
      <c r="H218" s="224" t="s">
        <v>1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136</v>
      </c>
      <c r="AU218" s="231" t="s">
        <v>85</v>
      </c>
      <c r="AV218" s="13" t="s">
        <v>83</v>
      </c>
      <c r="AW218" s="13" t="s">
        <v>32</v>
      </c>
      <c r="AX218" s="13" t="s">
        <v>76</v>
      </c>
      <c r="AY218" s="231" t="s">
        <v>127</v>
      </c>
    </row>
    <row r="219" spans="1:65" s="14" customFormat="1" ht="10.199999999999999">
      <c r="B219" s="232"/>
      <c r="C219" s="233"/>
      <c r="D219" s="223" t="s">
        <v>136</v>
      </c>
      <c r="E219" s="234" t="s">
        <v>1</v>
      </c>
      <c r="F219" s="235" t="s">
        <v>249</v>
      </c>
      <c r="G219" s="233"/>
      <c r="H219" s="236">
        <v>27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136</v>
      </c>
      <c r="AU219" s="242" t="s">
        <v>85</v>
      </c>
      <c r="AV219" s="14" t="s">
        <v>85</v>
      </c>
      <c r="AW219" s="14" t="s">
        <v>32</v>
      </c>
      <c r="AX219" s="14" t="s">
        <v>76</v>
      </c>
      <c r="AY219" s="242" t="s">
        <v>127</v>
      </c>
    </row>
    <row r="220" spans="1:65" s="15" customFormat="1" ht="10.199999999999999">
      <c r="B220" s="243"/>
      <c r="C220" s="244"/>
      <c r="D220" s="223" t="s">
        <v>136</v>
      </c>
      <c r="E220" s="245" t="s">
        <v>1</v>
      </c>
      <c r="F220" s="246" t="s">
        <v>139</v>
      </c>
      <c r="G220" s="244"/>
      <c r="H220" s="247">
        <v>27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136</v>
      </c>
      <c r="AU220" s="253" t="s">
        <v>85</v>
      </c>
      <c r="AV220" s="15" t="s">
        <v>134</v>
      </c>
      <c r="AW220" s="15" t="s">
        <v>32</v>
      </c>
      <c r="AX220" s="15" t="s">
        <v>83</v>
      </c>
      <c r="AY220" s="253" t="s">
        <v>127</v>
      </c>
    </row>
    <row r="221" spans="1:65" s="2" customFormat="1" ht="16.5" customHeight="1">
      <c r="A221" s="34"/>
      <c r="B221" s="35"/>
      <c r="C221" s="208" t="s">
        <v>250</v>
      </c>
      <c r="D221" s="208" t="s">
        <v>129</v>
      </c>
      <c r="E221" s="209" t="s">
        <v>251</v>
      </c>
      <c r="F221" s="210" t="s">
        <v>252</v>
      </c>
      <c r="G221" s="211" t="s">
        <v>193</v>
      </c>
      <c r="H221" s="212">
        <v>27</v>
      </c>
      <c r="I221" s="213"/>
      <c r="J221" s="214">
        <f>ROUND(I221*H221,2)</f>
        <v>0</v>
      </c>
      <c r="K221" s="210" t="s">
        <v>133</v>
      </c>
      <c r="L221" s="39"/>
      <c r="M221" s="215" t="s">
        <v>1</v>
      </c>
      <c r="N221" s="216" t="s">
        <v>41</v>
      </c>
      <c r="O221" s="71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9" t="s">
        <v>134</v>
      </c>
      <c r="AT221" s="219" t="s">
        <v>129</v>
      </c>
      <c r="AU221" s="219" t="s">
        <v>85</v>
      </c>
      <c r="AY221" s="17" t="s">
        <v>127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7" t="s">
        <v>83</v>
      </c>
      <c r="BK221" s="220">
        <f>ROUND(I221*H221,2)</f>
        <v>0</v>
      </c>
      <c r="BL221" s="17" t="s">
        <v>134</v>
      </c>
      <c r="BM221" s="219" t="s">
        <v>253</v>
      </c>
    </row>
    <row r="222" spans="1:65" s="13" customFormat="1" ht="10.199999999999999">
      <c r="B222" s="221"/>
      <c r="C222" s="222"/>
      <c r="D222" s="223" t="s">
        <v>136</v>
      </c>
      <c r="E222" s="224" t="s">
        <v>1</v>
      </c>
      <c r="F222" s="225" t="s">
        <v>248</v>
      </c>
      <c r="G222" s="222"/>
      <c r="H222" s="224" t="s">
        <v>1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136</v>
      </c>
      <c r="AU222" s="231" t="s">
        <v>85</v>
      </c>
      <c r="AV222" s="13" t="s">
        <v>83</v>
      </c>
      <c r="AW222" s="13" t="s">
        <v>32</v>
      </c>
      <c r="AX222" s="13" t="s">
        <v>76</v>
      </c>
      <c r="AY222" s="231" t="s">
        <v>127</v>
      </c>
    </row>
    <row r="223" spans="1:65" s="14" customFormat="1" ht="10.199999999999999">
      <c r="B223" s="232"/>
      <c r="C223" s="233"/>
      <c r="D223" s="223" t="s">
        <v>136</v>
      </c>
      <c r="E223" s="234" t="s">
        <v>1</v>
      </c>
      <c r="F223" s="235" t="s">
        <v>249</v>
      </c>
      <c r="G223" s="233"/>
      <c r="H223" s="236">
        <v>27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136</v>
      </c>
      <c r="AU223" s="242" t="s">
        <v>85</v>
      </c>
      <c r="AV223" s="14" t="s">
        <v>85</v>
      </c>
      <c r="AW223" s="14" t="s">
        <v>32</v>
      </c>
      <c r="AX223" s="14" t="s">
        <v>76</v>
      </c>
      <c r="AY223" s="242" t="s">
        <v>127</v>
      </c>
    </row>
    <row r="224" spans="1:65" s="15" customFormat="1" ht="10.199999999999999">
      <c r="B224" s="243"/>
      <c r="C224" s="244"/>
      <c r="D224" s="223" t="s">
        <v>136</v>
      </c>
      <c r="E224" s="245" t="s">
        <v>1</v>
      </c>
      <c r="F224" s="246" t="s">
        <v>139</v>
      </c>
      <c r="G224" s="244"/>
      <c r="H224" s="247">
        <v>27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136</v>
      </c>
      <c r="AU224" s="253" t="s">
        <v>85</v>
      </c>
      <c r="AV224" s="15" t="s">
        <v>134</v>
      </c>
      <c r="AW224" s="15" t="s">
        <v>32</v>
      </c>
      <c r="AX224" s="15" t="s">
        <v>83</v>
      </c>
      <c r="AY224" s="253" t="s">
        <v>127</v>
      </c>
    </row>
    <row r="225" spans="1:65" s="2" customFormat="1" ht="16.5" customHeight="1">
      <c r="A225" s="34"/>
      <c r="B225" s="35"/>
      <c r="C225" s="208" t="s">
        <v>138</v>
      </c>
      <c r="D225" s="208" t="s">
        <v>129</v>
      </c>
      <c r="E225" s="209" t="s">
        <v>254</v>
      </c>
      <c r="F225" s="210" t="s">
        <v>255</v>
      </c>
      <c r="G225" s="211" t="s">
        <v>132</v>
      </c>
      <c r="H225" s="212">
        <v>40</v>
      </c>
      <c r="I225" s="213"/>
      <c r="J225" s="214">
        <f>ROUND(I225*H225,2)</f>
        <v>0</v>
      </c>
      <c r="K225" s="210" t="s">
        <v>133</v>
      </c>
      <c r="L225" s="39"/>
      <c r="M225" s="215" t="s">
        <v>1</v>
      </c>
      <c r="N225" s="216" t="s">
        <v>41</v>
      </c>
      <c r="O225" s="71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134</v>
      </c>
      <c r="AT225" s="219" t="s">
        <v>129</v>
      </c>
      <c r="AU225" s="219" t="s">
        <v>85</v>
      </c>
      <c r="AY225" s="17" t="s">
        <v>127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83</v>
      </c>
      <c r="BK225" s="220">
        <f>ROUND(I225*H225,2)</f>
        <v>0</v>
      </c>
      <c r="BL225" s="17" t="s">
        <v>134</v>
      </c>
      <c r="BM225" s="219" t="s">
        <v>256</v>
      </c>
    </row>
    <row r="226" spans="1:65" s="13" customFormat="1" ht="10.199999999999999">
      <c r="B226" s="221"/>
      <c r="C226" s="222"/>
      <c r="D226" s="223" t="s">
        <v>136</v>
      </c>
      <c r="E226" s="224" t="s">
        <v>1</v>
      </c>
      <c r="F226" s="225" t="s">
        <v>176</v>
      </c>
      <c r="G226" s="222"/>
      <c r="H226" s="224" t="s">
        <v>1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136</v>
      </c>
      <c r="AU226" s="231" t="s">
        <v>85</v>
      </c>
      <c r="AV226" s="13" t="s">
        <v>83</v>
      </c>
      <c r="AW226" s="13" t="s">
        <v>32</v>
      </c>
      <c r="AX226" s="13" t="s">
        <v>76</v>
      </c>
      <c r="AY226" s="231" t="s">
        <v>127</v>
      </c>
    </row>
    <row r="227" spans="1:65" s="14" customFormat="1" ht="10.199999999999999">
      <c r="B227" s="232"/>
      <c r="C227" s="233"/>
      <c r="D227" s="223" t="s">
        <v>136</v>
      </c>
      <c r="E227" s="234" t="s">
        <v>1</v>
      </c>
      <c r="F227" s="235" t="s">
        <v>142</v>
      </c>
      <c r="G227" s="233"/>
      <c r="H227" s="236">
        <v>40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136</v>
      </c>
      <c r="AU227" s="242" t="s">
        <v>85</v>
      </c>
      <c r="AV227" s="14" t="s">
        <v>85</v>
      </c>
      <c r="AW227" s="14" t="s">
        <v>32</v>
      </c>
      <c r="AX227" s="14" t="s">
        <v>76</v>
      </c>
      <c r="AY227" s="242" t="s">
        <v>127</v>
      </c>
    </row>
    <row r="228" spans="1:65" s="15" customFormat="1" ht="10.199999999999999">
      <c r="B228" s="243"/>
      <c r="C228" s="244"/>
      <c r="D228" s="223" t="s">
        <v>136</v>
      </c>
      <c r="E228" s="245" t="s">
        <v>1</v>
      </c>
      <c r="F228" s="246" t="s">
        <v>139</v>
      </c>
      <c r="G228" s="244"/>
      <c r="H228" s="247">
        <v>40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AT228" s="253" t="s">
        <v>136</v>
      </c>
      <c r="AU228" s="253" t="s">
        <v>85</v>
      </c>
      <c r="AV228" s="15" t="s">
        <v>134</v>
      </c>
      <c r="AW228" s="15" t="s">
        <v>32</v>
      </c>
      <c r="AX228" s="15" t="s">
        <v>83</v>
      </c>
      <c r="AY228" s="253" t="s">
        <v>127</v>
      </c>
    </row>
    <row r="229" spans="1:65" s="2" customFormat="1" ht="16.5" customHeight="1">
      <c r="A229" s="34"/>
      <c r="B229" s="35"/>
      <c r="C229" s="208" t="s">
        <v>257</v>
      </c>
      <c r="D229" s="208" t="s">
        <v>129</v>
      </c>
      <c r="E229" s="209" t="s">
        <v>258</v>
      </c>
      <c r="F229" s="210" t="s">
        <v>259</v>
      </c>
      <c r="G229" s="211" t="s">
        <v>193</v>
      </c>
      <c r="H229" s="212">
        <v>60</v>
      </c>
      <c r="I229" s="213"/>
      <c r="J229" s="214">
        <f>ROUND(I229*H229,2)</f>
        <v>0</v>
      </c>
      <c r="K229" s="210" t="s">
        <v>1</v>
      </c>
      <c r="L229" s="39"/>
      <c r="M229" s="215" t="s">
        <v>1</v>
      </c>
      <c r="N229" s="216" t="s">
        <v>41</v>
      </c>
      <c r="O229" s="71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9" t="s">
        <v>134</v>
      </c>
      <c r="AT229" s="219" t="s">
        <v>129</v>
      </c>
      <c r="AU229" s="219" t="s">
        <v>85</v>
      </c>
      <c r="AY229" s="17" t="s">
        <v>127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7" t="s">
        <v>83</v>
      </c>
      <c r="BK229" s="220">
        <f>ROUND(I229*H229,2)</f>
        <v>0</v>
      </c>
      <c r="BL229" s="17" t="s">
        <v>134</v>
      </c>
      <c r="BM229" s="219" t="s">
        <v>260</v>
      </c>
    </row>
    <row r="230" spans="1:65" s="13" customFormat="1" ht="10.199999999999999">
      <c r="B230" s="221"/>
      <c r="C230" s="222"/>
      <c r="D230" s="223" t="s">
        <v>136</v>
      </c>
      <c r="E230" s="224" t="s">
        <v>1</v>
      </c>
      <c r="F230" s="225" t="s">
        <v>261</v>
      </c>
      <c r="G230" s="222"/>
      <c r="H230" s="224" t="s">
        <v>1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136</v>
      </c>
      <c r="AU230" s="231" t="s">
        <v>85</v>
      </c>
      <c r="AV230" s="13" t="s">
        <v>83</v>
      </c>
      <c r="AW230" s="13" t="s">
        <v>32</v>
      </c>
      <c r="AX230" s="13" t="s">
        <v>76</v>
      </c>
      <c r="AY230" s="231" t="s">
        <v>127</v>
      </c>
    </row>
    <row r="231" spans="1:65" s="14" customFormat="1" ht="10.199999999999999">
      <c r="B231" s="232"/>
      <c r="C231" s="233"/>
      <c r="D231" s="223" t="s">
        <v>136</v>
      </c>
      <c r="E231" s="234" t="s">
        <v>1</v>
      </c>
      <c r="F231" s="235" t="s">
        <v>262</v>
      </c>
      <c r="G231" s="233"/>
      <c r="H231" s="236">
        <v>60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136</v>
      </c>
      <c r="AU231" s="242" t="s">
        <v>85</v>
      </c>
      <c r="AV231" s="14" t="s">
        <v>85</v>
      </c>
      <c r="AW231" s="14" t="s">
        <v>32</v>
      </c>
      <c r="AX231" s="14" t="s">
        <v>76</v>
      </c>
      <c r="AY231" s="242" t="s">
        <v>127</v>
      </c>
    </row>
    <row r="232" spans="1:65" s="15" customFormat="1" ht="10.199999999999999">
      <c r="B232" s="243"/>
      <c r="C232" s="244"/>
      <c r="D232" s="223" t="s">
        <v>136</v>
      </c>
      <c r="E232" s="245" t="s">
        <v>1</v>
      </c>
      <c r="F232" s="246" t="s">
        <v>139</v>
      </c>
      <c r="G232" s="244"/>
      <c r="H232" s="247">
        <v>60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136</v>
      </c>
      <c r="AU232" s="253" t="s">
        <v>85</v>
      </c>
      <c r="AV232" s="15" t="s">
        <v>134</v>
      </c>
      <c r="AW232" s="15" t="s">
        <v>32</v>
      </c>
      <c r="AX232" s="15" t="s">
        <v>83</v>
      </c>
      <c r="AY232" s="253" t="s">
        <v>127</v>
      </c>
    </row>
    <row r="233" spans="1:65" s="12" customFormat="1" ht="22.8" customHeight="1">
      <c r="B233" s="192"/>
      <c r="C233" s="193"/>
      <c r="D233" s="194" t="s">
        <v>75</v>
      </c>
      <c r="E233" s="206" t="s">
        <v>263</v>
      </c>
      <c r="F233" s="206" t="s">
        <v>264</v>
      </c>
      <c r="G233" s="193"/>
      <c r="H233" s="193"/>
      <c r="I233" s="196"/>
      <c r="J233" s="207">
        <f>BK233</f>
        <v>0</v>
      </c>
      <c r="K233" s="193"/>
      <c r="L233" s="198"/>
      <c r="M233" s="199"/>
      <c r="N233" s="200"/>
      <c r="O233" s="200"/>
      <c r="P233" s="201">
        <f>SUM(P234:P289)</f>
        <v>0</v>
      </c>
      <c r="Q233" s="200"/>
      <c r="R233" s="201">
        <f>SUM(R234:R289)</f>
        <v>0</v>
      </c>
      <c r="S233" s="200"/>
      <c r="T233" s="202">
        <f>SUM(T234:T289)</f>
        <v>0</v>
      </c>
      <c r="AR233" s="203" t="s">
        <v>83</v>
      </c>
      <c r="AT233" s="204" t="s">
        <v>75</v>
      </c>
      <c r="AU233" s="204" t="s">
        <v>83</v>
      </c>
      <c r="AY233" s="203" t="s">
        <v>127</v>
      </c>
      <c r="BK233" s="205">
        <f>SUM(BK234:BK289)</f>
        <v>0</v>
      </c>
    </row>
    <row r="234" spans="1:65" s="2" customFormat="1" ht="16.5" customHeight="1">
      <c r="A234" s="34"/>
      <c r="B234" s="35"/>
      <c r="C234" s="208" t="s">
        <v>265</v>
      </c>
      <c r="D234" s="208" t="s">
        <v>129</v>
      </c>
      <c r="E234" s="209" t="s">
        <v>266</v>
      </c>
      <c r="F234" s="210" t="s">
        <v>267</v>
      </c>
      <c r="G234" s="211" t="s">
        <v>221</v>
      </c>
      <c r="H234" s="212">
        <v>110.943</v>
      </c>
      <c r="I234" s="213"/>
      <c r="J234" s="214">
        <f>ROUND(I234*H234,2)</f>
        <v>0</v>
      </c>
      <c r="K234" s="210" t="s">
        <v>133</v>
      </c>
      <c r="L234" s="39"/>
      <c r="M234" s="215" t="s">
        <v>1</v>
      </c>
      <c r="N234" s="216" t="s">
        <v>41</v>
      </c>
      <c r="O234" s="71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9" t="s">
        <v>134</v>
      </c>
      <c r="AT234" s="219" t="s">
        <v>129</v>
      </c>
      <c r="AU234" s="219" t="s">
        <v>85</v>
      </c>
      <c r="AY234" s="17" t="s">
        <v>127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7" t="s">
        <v>83</v>
      </c>
      <c r="BK234" s="220">
        <f>ROUND(I234*H234,2)</f>
        <v>0</v>
      </c>
      <c r="BL234" s="17" t="s">
        <v>134</v>
      </c>
      <c r="BM234" s="219" t="s">
        <v>268</v>
      </c>
    </row>
    <row r="235" spans="1:65" s="13" customFormat="1" ht="10.199999999999999">
      <c r="B235" s="221"/>
      <c r="C235" s="222"/>
      <c r="D235" s="223" t="s">
        <v>136</v>
      </c>
      <c r="E235" s="224" t="s">
        <v>1</v>
      </c>
      <c r="F235" s="225" t="s">
        <v>269</v>
      </c>
      <c r="G235" s="222"/>
      <c r="H235" s="224" t="s">
        <v>1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136</v>
      </c>
      <c r="AU235" s="231" t="s">
        <v>85</v>
      </c>
      <c r="AV235" s="13" t="s">
        <v>83</v>
      </c>
      <c r="AW235" s="13" t="s">
        <v>32</v>
      </c>
      <c r="AX235" s="13" t="s">
        <v>76</v>
      </c>
      <c r="AY235" s="231" t="s">
        <v>127</v>
      </c>
    </row>
    <row r="236" spans="1:65" s="14" customFormat="1" ht="10.199999999999999">
      <c r="B236" s="232"/>
      <c r="C236" s="233"/>
      <c r="D236" s="223" t="s">
        <v>136</v>
      </c>
      <c r="E236" s="234" t="s">
        <v>1</v>
      </c>
      <c r="F236" s="235" t="s">
        <v>270</v>
      </c>
      <c r="G236" s="233"/>
      <c r="H236" s="236">
        <v>110.943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AT236" s="242" t="s">
        <v>136</v>
      </c>
      <c r="AU236" s="242" t="s">
        <v>85</v>
      </c>
      <c r="AV236" s="14" t="s">
        <v>85</v>
      </c>
      <c r="AW236" s="14" t="s">
        <v>32</v>
      </c>
      <c r="AX236" s="14" t="s">
        <v>76</v>
      </c>
      <c r="AY236" s="242" t="s">
        <v>127</v>
      </c>
    </row>
    <row r="237" spans="1:65" s="15" customFormat="1" ht="10.199999999999999">
      <c r="B237" s="243"/>
      <c r="C237" s="244"/>
      <c r="D237" s="223" t="s">
        <v>136</v>
      </c>
      <c r="E237" s="245" t="s">
        <v>1</v>
      </c>
      <c r="F237" s="246" t="s">
        <v>139</v>
      </c>
      <c r="G237" s="244"/>
      <c r="H237" s="247">
        <v>110.943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AT237" s="253" t="s">
        <v>136</v>
      </c>
      <c r="AU237" s="253" t="s">
        <v>85</v>
      </c>
      <c r="AV237" s="15" t="s">
        <v>134</v>
      </c>
      <c r="AW237" s="15" t="s">
        <v>32</v>
      </c>
      <c r="AX237" s="15" t="s">
        <v>83</v>
      </c>
      <c r="AY237" s="253" t="s">
        <v>127</v>
      </c>
    </row>
    <row r="238" spans="1:65" s="2" customFormat="1" ht="16.5" customHeight="1">
      <c r="A238" s="34"/>
      <c r="B238" s="35"/>
      <c r="C238" s="208" t="s">
        <v>271</v>
      </c>
      <c r="D238" s="208" t="s">
        <v>129</v>
      </c>
      <c r="E238" s="209" t="s">
        <v>266</v>
      </c>
      <c r="F238" s="210" t="s">
        <v>267</v>
      </c>
      <c r="G238" s="211" t="s">
        <v>221</v>
      </c>
      <c r="H238" s="212">
        <v>150.86000000000001</v>
      </c>
      <c r="I238" s="213"/>
      <c r="J238" s="214">
        <f>ROUND(I238*H238,2)</f>
        <v>0</v>
      </c>
      <c r="K238" s="210" t="s">
        <v>133</v>
      </c>
      <c r="L238" s="39"/>
      <c r="M238" s="215" t="s">
        <v>1</v>
      </c>
      <c r="N238" s="216" t="s">
        <v>41</v>
      </c>
      <c r="O238" s="71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9" t="s">
        <v>134</v>
      </c>
      <c r="AT238" s="219" t="s">
        <v>129</v>
      </c>
      <c r="AU238" s="219" t="s">
        <v>85</v>
      </c>
      <c r="AY238" s="17" t="s">
        <v>127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7" t="s">
        <v>83</v>
      </c>
      <c r="BK238" s="220">
        <f>ROUND(I238*H238,2)</f>
        <v>0</v>
      </c>
      <c r="BL238" s="17" t="s">
        <v>134</v>
      </c>
      <c r="BM238" s="219" t="s">
        <v>272</v>
      </c>
    </row>
    <row r="239" spans="1:65" s="13" customFormat="1" ht="10.199999999999999">
      <c r="B239" s="221"/>
      <c r="C239" s="222"/>
      <c r="D239" s="223" t="s">
        <v>136</v>
      </c>
      <c r="E239" s="224" t="s">
        <v>1</v>
      </c>
      <c r="F239" s="225" t="s">
        <v>273</v>
      </c>
      <c r="G239" s="222"/>
      <c r="H239" s="224" t="s">
        <v>1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136</v>
      </c>
      <c r="AU239" s="231" t="s">
        <v>85</v>
      </c>
      <c r="AV239" s="13" t="s">
        <v>83</v>
      </c>
      <c r="AW239" s="13" t="s">
        <v>32</v>
      </c>
      <c r="AX239" s="13" t="s">
        <v>76</v>
      </c>
      <c r="AY239" s="231" t="s">
        <v>127</v>
      </c>
    </row>
    <row r="240" spans="1:65" s="14" customFormat="1" ht="10.199999999999999">
      <c r="B240" s="232"/>
      <c r="C240" s="233"/>
      <c r="D240" s="223" t="s">
        <v>136</v>
      </c>
      <c r="E240" s="234" t="s">
        <v>1</v>
      </c>
      <c r="F240" s="235" t="s">
        <v>274</v>
      </c>
      <c r="G240" s="233"/>
      <c r="H240" s="236">
        <v>150.86000000000001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136</v>
      </c>
      <c r="AU240" s="242" t="s">
        <v>85</v>
      </c>
      <c r="AV240" s="14" t="s">
        <v>85</v>
      </c>
      <c r="AW240" s="14" t="s">
        <v>32</v>
      </c>
      <c r="AX240" s="14" t="s">
        <v>76</v>
      </c>
      <c r="AY240" s="242" t="s">
        <v>127</v>
      </c>
    </row>
    <row r="241" spans="1:65" s="15" customFormat="1" ht="10.199999999999999">
      <c r="B241" s="243"/>
      <c r="C241" s="244"/>
      <c r="D241" s="223" t="s">
        <v>136</v>
      </c>
      <c r="E241" s="245" t="s">
        <v>1</v>
      </c>
      <c r="F241" s="246" t="s">
        <v>139</v>
      </c>
      <c r="G241" s="244"/>
      <c r="H241" s="247">
        <v>150.86000000000001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AT241" s="253" t="s">
        <v>136</v>
      </c>
      <c r="AU241" s="253" t="s">
        <v>85</v>
      </c>
      <c r="AV241" s="15" t="s">
        <v>134</v>
      </c>
      <c r="AW241" s="15" t="s">
        <v>32</v>
      </c>
      <c r="AX241" s="15" t="s">
        <v>83</v>
      </c>
      <c r="AY241" s="253" t="s">
        <v>127</v>
      </c>
    </row>
    <row r="242" spans="1:65" s="2" customFormat="1" ht="16.5" customHeight="1">
      <c r="A242" s="34"/>
      <c r="B242" s="35"/>
      <c r="C242" s="208" t="s">
        <v>275</v>
      </c>
      <c r="D242" s="208" t="s">
        <v>129</v>
      </c>
      <c r="E242" s="209" t="s">
        <v>276</v>
      </c>
      <c r="F242" s="210" t="s">
        <v>277</v>
      </c>
      <c r="G242" s="211" t="s">
        <v>221</v>
      </c>
      <c r="H242" s="212">
        <v>998.48699999999997</v>
      </c>
      <c r="I242" s="213"/>
      <c r="J242" s="214">
        <f>ROUND(I242*H242,2)</f>
        <v>0</v>
      </c>
      <c r="K242" s="210" t="s">
        <v>133</v>
      </c>
      <c r="L242" s="39"/>
      <c r="M242" s="215" t="s">
        <v>1</v>
      </c>
      <c r="N242" s="216" t="s">
        <v>41</v>
      </c>
      <c r="O242" s="71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134</v>
      </c>
      <c r="AT242" s="219" t="s">
        <v>129</v>
      </c>
      <c r="AU242" s="219" t="s">
        <v>85</v>
      </c>
      <c r="AY242" s="17" t="s">
        <v>127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7" t="s">
        <v>83</v>
      </c>
      <c r="BK242" s="220">
        <f>ROUND(I242*H242,2)</f>
        <v>0</v>
      </c>
      <c r="BL242" s="17" t="s">
        <v>134</v>
      </c>
      <c r="BM242" s="219" t="s">
        <v>278</v>
      </c>
    </row>
    <row r="243" spans="1:65" s="13" customFormat="1" ht="10.199999999999999">
      <c r="B243" s="221"/>
      <c r="C243" s="222"/>
      <c r="D243" s="223" t="s">
        <v>136</v>
      </c>
      <c r="E243" s="224" t="s">
        <v>1</v>
      </c>
      <c r="F243" s="225" t="s">
        <v>279</v>
      </c>
      <c r="G243" s="222"/>
      <c r="H243" s="224" t="s">
        <v>1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136</v>
      </c>
      <c r="AU243" s="231" t="s">
        <v>85</v>
      </c>
      <c r="AV243" s="13" t="s">
        <v>83</v>
      </c>
      <c r="AW243" s="13" t="s">
        <v>32</v>
      </c>
      <c r="AX243" s="13" t="s">
        <v>76</v>
      </c>
      <c r="AY243" s="231" t="s">
        <v>127</v>
      </c>
    </row>
    <row r="244" spans="1:65" s="14" customFormat="1" ht="10.199999999999999">
      <c r="B244" s="232"/>
      <c r="C244" s="233"/>
      <c r="D244" s="223" t="s">
        <v>136</v>
      </c>
      <c r="E244" s="234" t="s">
        <v>1</v>
      </c>
      <c r="F244" s="235" t="s">
        <v>280</v>
      </c>
      <c r="G244" s="233"/>
      <c r="H244" s="236">
        <v>998.48699999999997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136</v>
      </c>
      <c r="AU244" s="242" t="s">
        <v>85</v>
      </c>
      <c r="AV244" s="14" t="s">
        <v>85</v>
      </c>
      <c r="AW244" s="14" t="s">
        <v>32</v>
      </c>
      <c r="AX244" s="14" t="s">
        <v>76</v>
      </c>
      <c r="AY244" s="242" t="s">
        <v>127</v>
      </c>
    </row>
    <row r="245" spans="1:65" s="15" customFormat="1" ht="10.199999999999999">
      <c r="B245" s="243"/>
      <c r="C245" s="244"/>
      <c r="D245" s="223" t="s">
        <v>136</v>
      </c>
      <c r="E245" s="245" t="s">
        <v>1</v>
      </c>
      <c r="F245" s="246" t="s">
        <v>139</v>
      </c>
      <c r="G245" s="244"/>
      <c r="H245" s="247">
        <v>998.48699999999997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136</v>
      </c>
      <c r="AU245" s="253" t="s">
        <v>85</v>
      </c>
      <c r="AV245" s="15" t="s">
        <v>134</v>
      </c>
      <c r="AW245" s="15" t="s">
        <v>32</v>
      </c>
      <c r="AX245" s="15" t="s">
        <v>83</v>
      </c>
      <c r="AY245" s="253" t="s">
        <v>127</v>
      </c>
    </row>
    <row r="246" spans="1:65" s="2" customFormat="1" ht="16.5" customHeight="1">
      <c r="A246" s="34"/>
      <c r="B246" s="35"/>
      <c r="C246" s="208" t="s">
        <v>281</v>
      </c>
      <c r="D246" s="208" t="s">
        <v>129</v>
      </c>
      <c r="E246" s="209" t="s">
        <v>276</v>
      </c>
      <c r="F246" s="210" t="s">
        <v>277</v>
      </c>
      <c r="G246" s="211" t="s">
        <v>221</v>
      </c>
      <c r="H246" s="212">
        <v>1357.74</v>
      </c>
      <c r="I246" s="213"/>
      <c r="J246" s="214">
        <f>ROUND(I246*H246,2)</f>
        <v>0</v>
      </c>
      <c r="K246" s="210" t="s">
        <v>133</v>
      </c>
      <c r="L246" s="39"/>
      <c r="M246" s="215" t="s">
        <v>1</v>
      </c>
      <c r="N246" s="216" t="s">
        <v>41</v>
      </c>
      <c r="O246" s="71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9" t="s">
        <v>134</v>
      </c>
      <c r="AT246" s="219" t="s">
        <v>129</v>
      </c>
      <c r="AU246" s="219" t="s">
        <v>85</v>
      </c>
      <c r="AY246" s="17" t="s">
        <v>127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7" t="s">
        <v>83</v>
      </c>
      <c r="BK246" s="220">
        <f>ROUND(I246*H246,2)</f>
        <v>0</v>
      </c>
      <c r="BL246" s="17" t="s">
        <v>134</v>
      </c>
      <c r="BM246" s="219" t="s">
        <v>282</v>
      </c>
    </row>
    <row r="247" spans="1:65" s="13" customFormat="1" ht="10.199999999999999">
      <c r="B247" s="221"/>
      <c r="C247" s="222"/>
      <c r="D247" s="223" t="s">
        <v>136</v>
      </c>
      <c r="E247" s="224" t="s">
        <v>1</v>
      </c>
      <c r="F247" s="225" t="s">
        <v>283</v>
      </c>
      <c r="G247" s="222"/>
      <c r="H247" s="224" t="s">
        <v>1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136</v>
      </c>
      <c r="AU247" s="231" t="s">
        <v>85</v>
      </c>
      <c r="AV247" s="13" t="s">
        <v>83</v>
      </c>
      <c r="AW247" s="13" t="s">
        <v>32</v>
      </c>
      <c r="AX247" s="13" t="s">
        <v>76</v>
      </c>
      <c r="AY247" s="231" t="s">
        <v>127</v>
      </c>
    </row>
    <row r="248" spans="1:65" s="14" customFormat="1" ht="10.199999999999999">
      <c r="B248" s="232"/>
      <c r="C248" s="233"/>
      <c r="D248" s="223" t="s">
        <v>136</v>
      </c>
      <c r="E248" s="234" t="s">
        <v>1</v>
      </c>
      <c r="F248" s="235" t="s">
        <v>284</v>
      </c>
      <c r="G248" s="233"/>
      <c r="H248" s="236">
        <v>1357.74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136</v>
      </c>
      <c r="AU248" s="242" t="s">
        <v>85</v>
      </c>
      <c r="AV248" s="14" t="s">
        <v>85</v>
      </c>
      <c r="AW248" s="14" t="s">
        <v>32</v>
      </c>
      <c r="AX248" s="14" t="s">
        <v>76</v>
      </c>
      <c r="AY248" s="242" t="s">
        <v>127</v>
      </c>
    </row>
    <row r="249" spans="1:65" s="15" customFormat="1" ht="10.199999999999999">
      <c r="B249" s="243"/>
      <c r="C249" s="244"/>
      <c r="D249" s="223" t="s">
        <v>136</v>
      </c>
      <c r="E249" s="245" t="s">
        <v>1</v>
      </c>
      <c r="F249" s="246" t="s">
        <v>139</v>
      </c>
      <c r="G249" s="244"/>
      <c r="H249" s="247">
        <v>1357.74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AT249" s="253" t="s">
        <v>136</v>
      </c>
      <c r="AU249" s="253" t="s">
        <v>85</v>
      </c>
      <c r="AV249" s="15" t="s">
        <v>134</v>
      </c>
      <c r="AW249" s="15" t="s">
        <v>32</v>
      </c>
      <c r="AX249" s="15" t="s">
        <v>83</v>
      </c>
      <c r="AY249" s="253" t="s">
        <v>127</v>
      </c>
    </row>
    <row r="250" spans="1:65" s="2" customFormat="1" ht="16.5" customHeight="1">
      <c r="A250" s="34"/>
      <c r="B250" s="35"/>
      <c r="C250" s="208" t="s">
        <v>285</v>
      </c>
      <c r="D250" s="208" t="s">
        <v>129</v>
      </c>
      <c r="E250" s="209" t="s">
        <v>286</v>
      </c>
      <c r="F250" s="210" t="s">
        <v>287</v>
      </c>
      <c r="G250" s="211" t="s">
        <v>221</v>
      </c>
      <c r="H250" s="212">
        <v>145.03200000000001</v>
      </c>
      <c r="I250" s="213"/>
      <c r="J250" s="214">
        <f>ROUND(I250*H250,2)</f>
        <v>0</v>
      </c>
      <c r="K250" s="210" t="s">
        <v>133</v>
      </c>
      <c r="L250" s="39"/>
      <c r="M250" s="215" t="s">
        <v>1</v>
      </c>
      <c r="N250" s="216" t="s">
        <v>41</v>
      </c>
      <c r="O250" s="71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9" t="s">
        <v>134</v>
      </c>
      <c r="AT250" s="219" t="s">
        <v>129</v>
      </c>
      <c r="AU250" s="219" t="s">
        <v>85</v>
      </c>
      <c r="AY250" s="17" t="s">
        <v>127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7" t="s">
        <v>83</v>
      </c>
      <c r="BK250" s="220">
        <f>ROUND(I250*H250,2)</f>
        <v>0</v>
      </c>
      <c r="BL250" s="17" t="s">
        <v>134</v>
      </c>
      <c r="BM250" s="219" t="s">
        <v>288</v>
      </c>
    </row>
    <row r="251" spans="1:65" s="13" customFormat="1" ht="10.199999999999999">
      <c r="B251" s="221"/>
      <c r="C251" s="222"/>
      <c r="D251" s="223" t="s">
        <v>136</v>
      </c>
      <c r="E251" s="224" t="s">
        <v>1</v>
      </c>
      <c r="F251" s="225" t="s">
        <v>289</v>
      </c>
      <c r="G251" s="222"/>
      <c r="H251" s="224" t="s">
        <v>1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136</v>
      </c>
      <c r="AU251" s="231" t="s">
        <v>85</v>
      </c>
      <c r="AV251" s="13" t="s">
        <v>83</v>
      </c>
      <c r="AW251" s="13" t="s">
        <v>32</v>
      </c>
      <c r="AX251" s="13" t="s">
        <v>76</v>
      </c>
      <c r="AY251" s="231" t="s">
        <v>127</v>
      </c>
    </row>
    <row r="252" spans="1:65" s="14" customFormat="1" ht="10.199999999999999">
      <c r="B252" s="232"/>
      <c r="C252" s="233"/>
      <c r="D252" s="223" t="s">
        <v>136</v>
      </c>
      <c r="E252" s="234" t="s">
        <v>1</v>
      </c>
      <c r="F252" s="235" t="s">
        <v>290</v>
      </c>
      <c r="G252" s="233"/>
      <c r="H252" s="236">
        <v>145.03200000000001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136</v>
      </c>
      <c r="AU252" s="242" t="s">
        <v>85</v>
      </c>
      <c r="AV252" s="14" t="s">
        <v>85</v>
      </c>
      <c r="AW252" s="14" t="s">
        <v>32</v>
      </c>
      <c r="AX252" s="14" t="s">
        <v>76</v>
      </c>
      <c r="AY252" s="242" t="s">
        <v>127</v>
      </c>
    </row>
    <row r="253" spans="1:65" s="15" customFormat="1" ht="10.199999999999999">
      <c r="B253" s="243"/>
      <c r="C253" s="244"/>
      <c r="D253" s="223" t="s">
        <v>136</v>
      </c>
      <c r="E253" s="245" t="s">
        <v>1</v>
      </c>
      <c r="F253" s="246" t="s">
        <v>139</v>
      </c>
      <c r="G253" s="244"/>
      <c r="H253" s="247">
        <v>145.03200000000001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AT253" s="253" t="s">
        <v>136</v>
      </c>
      <c r="AU253" s="253" t="s">
        <v>85</v>
      </c>
      <c r="AV253" s="15" t="s">
        <v>134</v>
      </c>
      <c r="AW253" s="15" t="s">
        <v>32</v>
      </c>
      <c r="AX253" s="15" t="s">
        <v>83</v>
      </c>
      <c r="AY253" s="253" t="s">
        <v>127</v>
      </c>
    </row>
    <row r="254" spans="1:65" s="2" customFormat="1" ht="16.5" customHeight="1">
      <c r="A254" s="34"/>
      <c r="B254" s="35"/>
      <c r="C254" s="208" t="s">
        <v>291</v>
      </c>
      <c r="D254" s="208" t="s">
        <v>129</v>
      </c>
      <c r="E254" s="209" t="s">
        <v>292</v>
      </c>
      <c r="F254" s="210" t="s">
        <v>293</v>
      </c>
      <c r="G254" s="211" t="s">
        <v>221</v>
      </c>
      <c r="H254" s="212">
        <v>1305.288</v>
      </c>
      <c r="I254" s="213"/>
      <c r="J254" s="214">
        <f>ROUND(I254*H254,2)</f>
        <v>0</v>
      </c>
      <c r="K254" s="210" t="s">
        <v>133</v>
      </c>
      <c r="L254" s="39"/>
      <c r="M254" s="215" t="s">
        <v>1</v>
      </c>
      <c r="N254" s="216" t="s">
        <v>41</v>
      </c>
      <c r="O254" s="71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9" t="s">
        <v>134</v>
      </c>
      <c r="AT254" s="219" t="s">
        <v>129</v>
      </c>
      <c r="AU254" s="219" t="s">
        <v>85</v>
      </c>
      <c r="AY254" s="17" t="s">
        <v>127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7" t="s">
        <v>83</v>
      </c>
      <c r="BK254" s="220">
        <f>ROUND(I254*H254,2)</f>
        <v>0</v>
      </c>
      <c r="BL254" s="17" t="s">
        <v>134</v>
      </c>
      <c r="BM254" s="219" t="s">
        <v>294</v>
      </c>
    </row>
    <row r="255" spans="1:65" s="13" customFormat="1" ht="10.199999999999999">
      <c r="B255" s="221"/>
      <c r="C255" s="222"/>
      <c r="D255" s="223" t="s">
        <v>136</v>
      </c>
      <c r="E255" s="224" t="s">
        <v>1</v>
      </c>
      <c r="F255" s="225" t="s">
        <v>295</v>
      </c>
      <c r="G255" s="222"/>
      <c r="H255" s="224" t="s">
        <v>1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136</v>
      </c>
      <c r="AU255" s="231" t="s">
        <v>85</v>
      </c>
      <c r="AV255" s="13" t="s">
        <v>83</v>
      </c>
      <c r="AW255" s="13" t="s">
        <v>32</v>
      </c>
      <c r="AX255" s="13" t="s">
        <v>76</v>
      </c>
      <c r="AY255" s="231" t="s">
        <v>127</v>
      </c>
    </row>
    <row r="256" spans="1:65" s="14" customFormat="1" ht="10.199999999999999">
      <c r="B256" s="232"/>
      <c r="C256" s="233"/>
      <c r="D256" s="223" t="s">
        <v>136</v>
      </c>
      <c r="E256" s="234" t="s">
        <v>1</v>
      </c>
      <c r="F256" s="235" t="s">
        <v>296</v>
      </c>
      <c r="G256" s="233"/>
      <c r="H256" s="236">
        <v>1305.288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136</v>
      </c>
      <c r="AU256" s="242" t="s">
        <v>85</v>
      </c>
      <c r="AV256" s="14" t="s">
        <v>85</v>
      </c>
      <c r="AW256" s="14" t="s">
        <v>32</v>
      </c>
      <c r="AX256" s="14" t="s">
        <v>76</v>
      </c>
      <c r="AY256" s="242" t="s">
        <v>127</v>
      </c>
    </row>
    <row r="257" spans="1:65" s="15" customFormat="1" ht="10.199999999999999">
      <c r="B257" s="243"/>
      <c r="C257" s="244"/>
      <c r="D257" s="223" t="s">
        <v>136</v>
      </c>
      <c r="E257" s="245" t="s">
        <v>1</v>
      </c>
      <c r="F257" s="246" t="s">
        <v>139</v>
      </c>
      <c r="G257" s="244"/>
      <c r="H257" s="247">
        <v>1305.288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AT257" s="253" t="s">
        <v>136</v>
      </c>
      <c r="AU257" s="253" t="s">
        <v>85</v>
      </c>
      <c r="AV257" s="15" t="s">
        <v>134</v>
      </c>
      <c r="AW257" s="15" t="s">
        <v>32</v>
      </c>
      <c r="AX257" s="15" t="s">
        <v>83</v>
      </c>
      <c r="AY257" s="253" t="s">
        <v>127</v>
      </c>
    </row>
    <row r="258" spans="1:65" s="2" customFormat="1" ht="16.5" customHeight="1">
      <c r="A258" s="34"/>
      <c r="B258" s="35"/>
      <c r="C258" s="208" t="s">
        <v>297</v>
      </c>
      <c r="D258" s="208" t="s">
        <v>129</v>
      </c>
      <c r="E258" s="209" t="s">
        <v>298</v>
      </c>
      <c r="F258" s="210" t="s">
        <v>299</v>
      </c>
      <c r="G258" s="211" t="s">
        <v>221</v>
      </c>
      <c r="H258" s="212">
        <v>110.943</v>
      </c>
      <c r="I258" s="213"/>
      <c r="J258" s="214">
        <f>ROUND(I258*H258,2)</f>
        <v>0</v>
      </c>
      <c r="K258" s="210" t="s">
        <v>133</v>
      </c>
      <c r="L258" s="39"/>
      <c r="M258" s="215" t="s">
        <v>1</v>
      </c>
      <c r="N258" s="216" t="s">
        <v>41</v>
      </c>
      <c r="O258" s="71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134</v>
      </c>
      <c r="AT258" s="219" t="s">
        <v>129</v>
      </c>
      <c r="AU258" s="219" t="s">
        <v>85</v>
      </c>
      <c r="AY258" s="17" t="s">
        <v>127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7" t="s">
        <v>83</v>
      </c>
      <c r="BK258" s="220">
        <f>ROUND(I258*H258,2)</f>
        <v>0</v>
      </c>
      <c r="BL258" s="17" t="s">
        <v>134</v>
      </c>
      <c r="BM258" s="219" t="s">
        <v>300</v>
      </c>
    </row>
    <row r="259" spans="1:65" s="13" customFormat="1" ht="10.199999999999999">
      <c r="B259" s="221"/>
      <c r="C259" s="222"/>
      <c r="D259" s="223" t="s">
        <v>136</v>
      </c>
      <c r="E259" s="224" t="s">
        <v>1</v>
      </c>
      <c r="F259" s="225" t="s">
        <v>269</v>
      </c>
      <c r="G259" s="222"/>
      <c r="H259" s="224" t="s">
        <v>1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136</v>
      </c>
      <c r="AU259" s="231" t="s">
        <v>85</v>
      </c>
      <c r="AV259" s="13" t="s">
        <v>83</v>
      </c>
      <c r="AW259" s="13" t="s">
        <v>32</v>
      </c>
      <c r="AX259" s="13" t="s">
        <v>76</v>
      </c>
      <c r="AY259" s="231" t="s">
        <v>127</v>
      </c>
    </row>
    <row r="260" spans="1:65" s="14" customFormat="1" ht="10.199999999999999">
      <c r="B260" s="232"/>
      <c r="C260" s="233"/>
      <c r="D260" s="223" t="s">
        <v>136</v>
      </c>
      <c r="E260" s="234" t="s">
        <v>1</v>
      </c>
      <c r="F260" s="235" t="s">
        <v>270</v>
      </c>
      <c r="G260" s="233"/>
      <c r="H260" s="236">
        <v>110.943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136</v>
      </c>
      <c r="AU260" s="242" t="s">
        <v>85</v>
      </c>
      <c r="AV260" s="14" t="s">
        <v>85</v>
      </c>
      <c r="AW260" s="14" t="s">
        <v>32</v>
      </c>
      <c r="AX260" s="14" t="s">
        <v>76</v>
      </c>
      <c r="AY260" s="242" t="s">
        <v>127</v>
      </c>
    </row>
    <row r="261" spans="1:65" s="15" customFormat="1" ht="10.199999999999999">
      <c r="B261" s="243"/>
      <c r="C261" s="244"/>
      <c r="D261" s="223" t="s">
        <v>136</v>
      </c>
      <c r="E261" s="245" t="s">
        <v>1</v>
      </c>
      <c r="F261" s="246" t="s">
        <v>139</v>
      </c>
      <c r="G261" s="244"/>
      <c r="H261" s="247">
        <v>110.943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AT261" s="253" t="s">
        <v>136</v>
      </c>
      <c r="AU261" s="253" t="s">
        <v>85</v>
      </c>
      <c r="AV261" s="15" t="s">
        <v>134</v>
      </c>
      <c r="AW261" s="15" t="s">
        <v>32</v>
      </c>
      <c r="AX261" s="15" t="s">
        <v>83</v>
      </c>
      <c r="AY261" s="253" t="s">
        <v>127</v>
      </c>
    </row>
    <row r="262" spans="1:65" s="2" customFormat="1" ht="16.5" customHeight="1">
      <c r="A262" s="34"/>
      <c r="B262" s="35"/>
      <c r="C262" s="208" t="s">
        <v>301</v>
      </c>
      <c r="D262" s="208" t="s">
        <v>129</v>
      </c>
      <c r="E262" s="209" t="s">
        <v>298</v>
      </c>
      <c r="F262" s="210" t="s">
        <v>299</v>
      </c>
      <c r="G262" s="211" t="s">
        <v>221</v>
      </c>
      <c r="H262" s="212">
        <v>150.86000000000001</v>
      </c>
      <c r="I262" s="213"/>
      <c r="J262" s="214">
        <f>ROUND(I262*H262,2)</f>
        <v>0</v>
      </c>
      <c r="K262" s="210" t="s">
        <v>133</v>
      </c>
      <c r="L262" s="39"/>
      <c r="M262" s="215" t="s">
        <v>1</v>
      </c>
      <c r="N262" s="216" t="s">
        <v>41</v>
      </c>
      <c r="O262" s="71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9" t="s">
        <v>134</v>
      </c>
      <c r="AT262" s="219" t="s">
        <v>129</v>
      </c>
      <c r="AU262" s="219" t="s">
        <v>85</v>
      </c>
      <c r="AY262" s="17" t="s">
        <v>127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7" t="s">
        <v>83</v>
      </c>
      <c r="BK262" s="220">
        <f>ROUND(I262*H262,2)</f>
        <v>0</v>
      </c>
      <c r="BL262" s="17" t="s">
        <v>134</v>
      </c>
      <c r="BM262" s="219" t="s">
        <v>302</v>
      </c>
    </row>
    <row r="263" spans="1:65" s="13" customFormat="1" ht="10.199999999999999">
      <c r="B263" s="221"/>
      <c r="C263" s="222"/>
      <c r="D263" s="223" t="s">
        <v>136</v>
      </c>
      <c r="E263" s="224" t="s">
        <v>1</v>
      </c>
      <c r="F263" s="225" t="s">
        <v>273</v>
      </c>
      <c r="G263" s="222"/>
      <c r="H263" s="224" t="s">
        <v>1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136</v>
      </c>
      <c r="AU263" s="231" t="s">
        <v>85</v>
      </c>
      <c r="AV263" s="13" t="s">
        <v>83</v>
      </c>
      <c r="AW263" s="13" t="s">
        <v>32</v>
      </c>
      <c r="AX263" s="13" t="s">
        <v>76</v>
      </c>
      <c r="AY263" s="231" t="s">
        <v>127</v>
      </c>
    </row>
    <row r="264" spans="1:65" s="14" customFormat="1" ht="10.199999999999999">
      <c r="B264" s="232"/>
      <c r="C264" s="233"/>
      <c r="D264" s="223" t="s">
        <v>136</v>
      </c>
      <c r="E264" s="234" t="s">
        <v>1</v>
      </c>
      <c r="F264" s="235" t="s">
        <v>274</v>
      </c>
      <c r="G264" s="233"/>
      <c r="H264" s="236">
        <v>150.86000000000001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136</v>
      </c>
      <c r="AU264" s="242" t="s">
        <v>85</v>
      </c>
      <c r="AV264" s="14" t="s">
        <v>85</v>
      </c>
      <c r="AW264" s="14" t="s">
        <v>32</v>
      </c>
      <c r="AX264" s="14" t="s">
        <v>76</v>
      </c>
      <c r="AY264" s="242" t="s">
        <v>127</v>
      </c>
    </row>
    <row r="265" spans="1:65" s="15" customFormat="1" ht="10.199999999999999">
      <c r="B265" s="243"/>
      <c r="C265" s="244"/>
      <c r="D265" s="223" t="s">
        <v>136</v>
      </c>
      <c r="E265" s="245" t="s">
        <v>1</v>
      </c>
      <c r="F265" s="246" t="s">
        <v>139</v>
      </c>
      <c r="G265" s="244"/>
      <c r="H265" s="247">
        <v>150.86000000000001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AT265" s="253" t="s">
        <v>136</v>
      </c>
      <c r="AU265" s="253" t="s">
        <v>85</v>
      </c>
      <c r="AV265" s="15" t="s">
        <v>134</v>
      </c>
      <c r="AW265" s="15" t="s">
        <v>32</v>
      </c>
      <c r="AX265" s="15" t="s">
        <v>83</v>
      </c>
      <c r="AY265" s="253" t="s">
        <v>127</v>
      </c>
    </row>
    <row r="266" spans="1:65" s="2" customFormat="1" ht="16.5" customHeight="1">
      <c r="A266" s="34"/>
      <c r="B266" s="35"/>
      <c r="C266" s="208" t="s">
        <v>303</v>
      </c>
      <c r="D266" s="208" t="s">
        <v>129</v>
      </c>
      <c r="E266" s="209" t="s">
        <v>304</v>
      </c>
      <c r="F266" s="210" t="s">
        <v>305</v>
      </c>
      <c r="G266" s="211" t="s">
        <v>221</v>
      </c>
      <c r="H266" s="212">
        <v>145.03200000000001</v>
      </c>
      <c r="I266" s="213"/>
      <c r="J266" s="214">
        <f>ROUND(I266*H266,2)</f>
        <v>0</v>
      </c>
      <c r="K266" s="210" t="s">
        <v>133</v>
      </c>
      <c r="L266" s="39"/>
      <c r="M266" s="215" t="s">
        <v>1</v>
      </c>
      <c r="N266" s="216" t="s">
        <v>41</v>
      </c>
      <c r="O266" s="71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9" t="s">
        <v>134</v>
      </c>
      <c r="AT266" s="219" t="s">
        <v>129</v>
      </c>
      <c r="AU266" s="219" t="s">
        <v>85</v>
      </c>
      <c r="AY266" s="17" t="s">
        <v>127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7" t="s">
        <v>83</v>
      </c>
      <c r="BK266" s="220">
        <f>ROUND(I266*H266,2)</f>
        <v>0</v>
      </c>
      <c r="BL266" s="17" t="s">
        <v>134</v>
      </c>
      <c r="BM266" s="219" t="s">
        <v>306</v>
      </c>
    </row>
    <row r="267" spans="1:65" s="13" customFormat="1" ht="10.199999999999999">
      <c r="B267" s="221"/>
      <c r="C267" s="222"/>
      <c r="D267" s="223" t="s">
        <v>136</v>
      </c>
      <c r="E267" s="224" t="s">
        <v>1</v>
      </c>
      <c r="F267" s="225" t="s">
        <v>289</v>
      </c>
      <c r="G267" s="222"/>
      <c r="H267" s="224" t="s">
        <v>1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136</v>
      </c>
      <c r="AU267" s="231" t="s">
        <v>85</v>
      </c>
      <c r="AV267" s="13" t="s">
        <v>83</v>
      </c>
      <c r="AW267" s="13" t="s">
        <v>32</v>
      </c>
      <c r="AX267" s="13" t="s">
        <v>76</v>
      </c>
      <c r="AY267" s="231" t="s">
        <v>127</v>
      </c>
    </row>
    <row r="268" spans="1:65" s="14" customFormat="1" ht="10.199999999999999">
      <c r="B268" s="232"/>
      <c r="C268" s="233"/>
      <c r="D268" s="223" t="s">
        <v>136</v>
      </c>
      <c r="E268" s="234" t="s">
        <v>1</v>
      </c>
      <c r="F268" s="235" t="s">
        <v>290</v>
      </c>
      <c r="G268" s="233"/>
      <c r="H268" s="236">
        <v>145.03200000000001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136</v>
      </c>
      <c r="AU268" s="242" t="s">
        <v>85</v>
      </c>
      <c r="AV268" s="14" t="s">
        <v>85</v>
      </c>
      <c r="AW268" s="14" t="s">
        <v>32</v>
      </c>
      <c r="AX268" s="14" t="s">
        <v>76</v>
      </c>
      <c r="AY268" s="242" t="s">
        <v>127</v>
      </c>
    </row>
    <row r="269" spans="1:65" s="15" customFormat="1" ht="10.199999999999999">
      <c r="B269" s="243"/>
      <c r="C269" s="244"/>
      <c r="D269" s="223" t="s">
        <v>136</v>
      </c>
      <c r="E269" s="245" t="s">
        <v>1</v>
      </c>
      <c r="F269" s="246" t="s">
        <v>139</v>
      </c>
      <c r="G269" s="244"/>
      <c r="H269" s="247">
        <v>145.03200000000001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AT269" s="253" t="s">
        <v>136</v>
      </c>
      <c r="AU269" s="253" t="s">
        <v>85</v>
      </c>
      <c r="AV269" s="15" t="s">
        <v>134</v>
      </c>
      <c r="AW269" s="15" t="s">
        <v>32</v>
      </c>
      <c r="AX269" s="15" t="s">
        <v>83</v>
      </c>
      <c r="AY269" s="253" t="s">
        <v>127</v>
      </c>
    </row>
    <row r="270" spans="1:65" s="2" customFormat="1" ht="16.5" customHeight="1">
      <c r="A270" s="34"/>
      <c r="B270" s="35"/>
      <c r="C270" s="208" t="s">
        <v>307</v>
      </c>
      <c r="D270" s="208" t="s">
        <v>129</v>
      </c>
      <c r="E270" s="209" t="s">
        <v>308</v>
      </c>
      <c r="F270" s="210" t="s">
        <v>309</v>
      </c>
      <c r="G270" s="211" t="s">
        <v>221</v>
      </c>
      <c r="H270" s="212">
        <v>19.2</v>
      </c>
      <c r="I270" s="213"/>
      <c r="J270" s="214">
        <f>ROUND(I270*H270,2)</f>
        <v>0</v>
      </c>
      <c r="K270" s="210" t="s">
        <v>133</v>
      </c>
      <c r="L270" s="39"/>
      <c r="M270" s="215" t="s">
        <v>1</v>
      </c>
      <c r="N270" s="216" t="s">
        <v>41</v>
      </c>
      <c r="O270" s="71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9" t="s">
        <v>134</v>
      </c>
      <c r="AT270" s="219" t="s">
        <v>129</v>
      </c>
      <c r="AU270" s="219" t="s">
        <v>85</v>
      </c>
      <c r="AY270" s="17" t="s">
        <v>127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7" t="s">
        <v>83</v>
      </c>
      <c r="BK270" s="220">
        <f>ROUND(I270*H270,2)</f>
        <v>0</v>
      </c>
      <c r="BL270" s="17" t="s">
        <v>134</v>
      </c>
      <c r="BM270" s="219" t="s">
        <v>310</v>
      </c>
    </row>
    <row r="271" spans="1:65" s="13" customFormat="1" ht="10.199999999999999">
      <c r="B271" s="221"/>
      <c r="C271" s="222"/>
      <c r="D271" s="223" t="s">
        <v>136</v>
      </c>
      <c r="E271" s="224" t="s">
        <v>1</v>
      </c>
      <c r="F271" s="225" t="s">
        <v>273</v>
      </c>
      <c r="G271" s="222"/>
      <c r="H271" s="224" t="s">
        <v>1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136</v>
      </c>
      <c r="AU271" s="231" t="s">
        <v>85</v>
      </c>
      <c r="AV271" s="13" t="s">
        <v>83</v>
      </c>
      <c r="AW271" s="13" t="s">
        <v>32</v>
      </c>
      <c r="AX271" s="13" t="s">
        <v>76</v>
      </c>
      <c r="AY271" s="231" t="s">
        <v>127</v>
      </c>
    </row>
    <row r="272" spans="1:65" s="14" customFormat="1" ht="10.199999999999999">
      <c r="B272" s="232"/>
      <c r="C272" s="233"/>
      <c r="D272" s="223" t="s">
        <v>136</v>
      </c>
      <c r="E272" s="234" t="s">
        <v>1</v>
      </c>
      <c r="F272" s="235" t="s">
        <v>311</v>
      </c>
      <c r="G272" s="233"/>
      <c r="H272" s="236">
        <v>19.2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136</v>
      </c>
      <c r="AU272" s="242" t="s">
        <v>85</v>
      </c>
      <c r="AV272" s="14" t="s">
        <v>85</v>
      </c>
      <c r="AW272" s="14" t="s">
        <v>32</v>
      </c>
      <c r="AX272" s="14" t="s">
        <v>76</v>
      </c>
      <c r="AY272" s="242" t="s">
        <v>127</v>
      </c>
    </row>
    <row r="273" spans="1:65" s="15" customFormat="1" ht="10.199999999999999">
      <c r="B273" s="243"/>
      <c r="C273" s="244"/>
      <c r="D273" s="223" t="s">
        <v>136</v>
      </c>
      <c r="E273" s="245" t="s">
        <v>1</v>
      </c>
      <c r="F273" s="246" t="s">
        <v>139</v>
      </c>
      <c r="G273" s="244"/>
      <c r="H273" s="247">
        <v>19.2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AT273" s="253" t="s">
        <v>136</v>
      </c>
      <c r="AU273" s="253" t="s">
        <v>85</v>
      </c>
      <c r="AV273" s="15" t="s">
        <v>134</v>
      </c>
      <c r="AW273" s="15" t="s">
        <v>32</v>
      </c>
      <c r="AX273" s="15" t="s">
        <v>83</v>
      </c>
      <c r="AY273" s="253" t="s">
        <v>127</v>
      </c>
    </row>
    <row r="274" spans="1:65" s="2" customFormat="1" ht="16.5" customHeight="1">
      <c r="A274" s="34"/>
      <c r="B274" s="35"/>
      <c r="C274" s="208" t="s">
        <v>312</v>
      </c>
      <c r="D274" s="208" t="s">
        <v>129</v>
      </c>
      <c r="E274" s="209" t="s">
        <v>308</v>
      </c>
      <c r="F274" s="210" t="s">
        <v>309</v>
      </c>
      <c r="G274" s="211" t="s">
        <v>221</v>
      </c>
      <c r="H274" s="212">
        <v>140.952</v>
      </c>
      <c r="I274" s="213"/>
      <c r="J274" s="214">
        <f>ROUND(I274*H274,2)</f>
        <v>0</v>
      </c>
      <c r="K274" s="210" t="s">
        <v>133</v>
      </c>
      <c r="L274" s="39"/>
      <c r="M274" s="215" t="s">
        <v>1</v>
      </c>
      <c r="N274" s="216" t="s">
        <v>41</v>
      </c>
      <c r="O274" s="71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9" t="s">
        <v>134</v>
      </c>
      <c r="AT274" s="219" t="s">
        <v>129</v>
      </c>
      <c r="AU274" s="219" t="s">
        <v>85</v>
      </c>
      <c r="AY274" s="17" t="s">
        <v>127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7" t="s">
        <v>83</v>
      </c>
      <c r="BK274" s="220">
        <f>ROUND(I274*H274,2)</f>
        <v>0</v>
      </c>
      <c r="BL274" s="17" t="s">
        <v>134</v>
      </c>
      <c r="BM274" s="219" t="s">
        <v>313</v>
      </c>
    </row>
    <row r="275" spans="1:65" s="13" customFormat="1" ht="10.199999999999999">
      <c r="B275" s="221"/>
      <c r="C275" s="222"/>
      <c r="D275" s="223" t="s">
        <v>136</v>
      </c>
      <c r="E275" s="224" t="s">
        <v>1</v>
      </c>
      <c r="F275" s="225" t="s">
        <v>289</v>
      </c>
      <c r="G275" s="222"/>
      <c r="H275" s="224" t="s">
        <v>1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AT275" s="231" t="s">
        <v>136</v>
      </c>
      <c r="AU275" s="231" t="s">
        <v>85</v>
      </c>
      <c r="AV275" s="13" t="s">
        <v>83</v>
      </c>
      <c r="AW275" s="13" t="s">
        <v>32</v>
      </c>
      <c r="AX275" s="13" t="s">
        <v>76</v>
      </c>
      <c r="AY275" s="231" t="s">
        <v>127</v>
      </c>
    </row>
    <row r="276" spans="1:65" s="14" customFormat="1" ht="10.199999999999999">
      <c r="B276" s="232"/>
      <c r="C276" s="233"/>
      <c r="D276" s="223" t="s">
        <v>136</v>
      </c>
      <c r="E276" s="234" t="s">
        <v>1</v>
      </c>
      <c r="F276" s="235" t="s">
        <v>314</v>
      </c>
      <c r="G276" s="233"/>
      <c r="H276" s="236">
        <v>140.952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AT276" s="242" t="s">
        <v>136</v>
      </c>
      <c r="AU276" s="242" t="s">
        <v>85</v>
      </c>
      <c r="AV276" s="14" t="s">
        <v>85</v>
      </c>
      <c r="AW276" s="14" t="s">
        <v>32</v>
      </c>
      <c r="AX276" s="14" t="s">
        <v>76</v>
      </c>
      <c r="AY276" s="242" t="s">
        <v>127</v>
      </c>
    </row>
    <row r="277" spans="1:65" s="15" customFormat="1" ht="10.199999999999999">
      <c r="B277" s="243"/>
      <c r="C277" s="244"/>
      <c r="D277" s="223" t="s">
        <v>136</v>
      </c>
      <c r="E277" s="245" t="s">
        <v>1</v>
      </c>
      <c r="F277" s="246" t="s">
        <v>139</v>
      </c>
      <c r="G277" s="244"/>
      <c r="H277" s="247">
        <v>140.952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AT277" s="253" t="s">
        <v>136</v>
      </c>
      <c r="AU277" s="253" t="s">
        <v>85</v>
      </c>
      <c r="AV277" s="15" t="s">
        <v>134</v>
      </c>
      <c r="AW277" s="15" t="s">
        <v>32</v>
      </c>
      <c r="AX277" s="15" t="s">
        <v>83</v>
      </c>
      <c r="AY277" s="253" t="s">
        <v>127</v>
      </c>
    </row>
    <row r="278" spans="1:65" s="2" customFormat="1" ht="16.5" customHeight="1">
      <c r="A278" s="34"/>
      <c r="B278" s="35"/>
      <c r="C278" s="208" t="s">
        <v>315</v>
      </c>
      <c r="D278" s="208" t="s">
        <v>129</v>
      </c>
      <c r="E278" s="209" t="s">
        <v>316</v>
      </c>
      <c r="F278" s="210" t="s">
        <v>317</v>
      </c>
      <c r="G278" s="211" t="s">
        <v>221</v>
      </c>
      <c r="H278" s="212">
        <v>4.08</v>
      </c>
      <c r="I278" s="213"/>
      <c r="J278" s="214">
        <f>ROUND(I278*H278,2)</f>
        <v>0</v>
      </c>
      <c r="K278" s="210" t="s">
        <v>133</v>
      </c>
      <c r="L278" s="39"/>
      <c r="M278" s="215" t="s">
        <v>1</v>
      </c>
      <c r="N278" s="216" t="s">
        <v>41</v>
      </c>
      <c r="O278" s="71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9" t="s">
        <v>134</v>
      </c>
      <c r="AT278" s="219" t="s">
        <v>129</v>
      </c>
      <c r="AU278" s="219" t="s">
        <v>85</v>
      </c>
      <c r="AY278" s="17" t="s">
        <v>127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7" t="s">
        <v>83</v>
      </c>
      <c r="BK278" s="220">
        <f>ROUND(I278*H278,2)</f>
        <v>0</v>
      </c>
      <c r="BL278" s="17" t="s">
        <v>134</v>
      </c>
      <c r="BM278" s="219" t="s">
        <v>318</v>
      </c>
    </row>
    <row r="279" spans="1:65" s="13" customFormat="1" ht="10.199999999999999">
      <c r="B279" s="221"/>
      <c r="C279" s="222"/>
      <c r="D279" s="223" t="s">
        <v>136</v>
      </c>
      <c r="E279" s="224" t="s">
        <v>1</v>
      </c>
      <c r="F279" s="225" t="s">
        <v>289</v>
      </c>
      <c r="G279" s="222"/>
      <c r="H279" s="224" t="s">
        <v>1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136</v>
      </c>
      <c r="AU279" s="231" t="s">
        <v>85</v>
      </c>
      <c r="AV279" s="13" t="s">
        <v>83</v>
      </c>
      <c r="AW279" s="13" t="s">
        <v>32</v>
      </c>
      <c r="AX279" s="13" t="s">
        <v>76</v>
      </c>
      <c r="AY279" s="231" t="s">
        <v>127</v>
      </c>
    </row>
    <row r="280" spans="1:65" s="14" customFormat="1" ht="10.199999999999999">
      <c r="B280" s="232"/>
      <c r="C280" s="233"/>
      <c r="D280" s="223" t="s">
        <v>136</v>
      </c>
      <c r="E280" s="234" t="s">
        <v>1</v>
      </c>
      <c r="F280" s="235" t="s">
        <v>319</v>
      </c>
      <c r="G280" s="233"/>
      <c r="H280" s="236">
        <v>4.08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AT280" s="242" t="s">
        <v>136</v>
      </c>
      <c r="AU280" s="242" t="s">
        <v>85</v>
      </c>
      <c r="AV280" s="14" t="s">
        <v>85</v>
      </c>
      <c r="AW280" s="14" t="s">
        <v>32</v>
      </c>
      <c r="AX280" s="14" t="s">
        <v>76</v>
      </c>
      <c r="AY280" s="242" t="s">
        <v>127</v>
      </c>
    </row>
    <row r="281" spans="1:65" s="15" customFormat="1" ht="10.199999999999999">
      <c r="B281" s="243"/>
      <c r="C281" s="244"/>
      <c r="D281" s="223" t="s">
        <v>136</v>
      </c>
      <c r="E281" s="245" t="s">
        <v>1</v>
      </c>
      <c r="F281" s="246" t="s">
        <v>139</v>
      </c>
      <c r="G281" s="244"/>
      <c r="H281" s="247">
        <v>4.08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AT281" s="253" t="s">
        <v>136</v>
      </c>
      <c r="AU281" s="253" t="s">
        <v>85</v>
      </c>
      <c r="AV281" s="15" t="s">
        <v>134</v>
      </c>
      <c r="AW281" s="15" t="s">
        <v>32</v>
      </c>
      <c r="AX281" s="15" t="s">
        <v>83</v>
      </c>
      <c r="AY281" s="253" t="s">
        <v>127</v>
      </c>
    </row>
    <row r="282" spans="1:65" s="2" customFormat="1" ht="16.5" customHeight="1">
      <c r="A282" s="34"/>
      <c r="B282" s="35"/>
      <c r="C282" s="208" t="s">
        <v>320</v>
      </c>
      <c r="D282" s="208" t="s">
        <v>129</v>
      </c>
      <c r="E282" s="209" t="s">
        <v>321</v>
      </c>
      <c r="F282" s="210" t="s">
        <v>322</v>
      </c>
      <c r="G282" s="211" t="s">
        <v>221</v>
      </c>
      <c r="H282" s="212">
        <v>110.943</v>
      </c>
      <c r="I282" s="213"/>
      <c r="J282" s="214">
        <f>ROUND(I282*H282,2)</f>
        <v>0</v>
      </c>
      <c r="K282" s="210" t="s">
        <v>133</v>
      </c>
      <c r="L282" s="39"/>
      <c r="M282" s="215" t="s">
        <v>1</v>
      </c>
      <c r="N282" s="216" t="s">
        <v>41</v>
      </c>
      <c r="O282" s="71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9" t="s">
        <v>134</v>
      </c>
      <c r="AT282" s="219" t="s">
        <v>129</v>
      </c>
      <c r="AU282" s="219" t="s">
        <v>85</v>
      </c>
      <c r="AY282" s="17" t="s">
        <v>127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7" t="s">
        <v>83</v>
      </c>
      <c r="BK282" s="220">
        <f>ROUND(I282*H282,2)</f>
        <v>0</v>
      </c>
      <c r="BL282" s="17" t="s">
        <v>134</v>
      </c>
      <c r="BM282" s="219" t="s">
        <v>323</v>
      </c>
    </row>
    <row r="283" spans="1:65" s="13" customFormat="1" ht="10.199999999999999">
      <c r="B283" s="221"/>
      <c r="C283" s="222"/>
      <c r="D283" s="223" t="s">
        <v>136</v>
      </c>
      <c r="E283" s="224" t="s">
        <v>1</v>
      </c>
      <c r="F283" s="225" t="s">
        <v>269</v>
      </c>
      <c r="G283" s="222"/>
      <c r="H283" s="224" t="s">
        <v>1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136</v>
      </c>
      <c r="AU283" s="231" t="s">
        <v>85</v>
      </c>
      <c r="AV283" s="13" t="s">
        <v>83</v>
      </c>
      <c r="AW283" s="13" t="s">
        <v>32</v>
      </c>
      <c r="AX283" s="13" t="s">
        <v>76</v>
      </c>
      <c r="AY283" s="231" t="s">
        <v>127</v>
      </c>
    </row>
    <row r="284" spans="1:65" s="14" customFormat="1" ht="10.199999999999999">
      <c r="B284" s="232"/>
      <c r="C284" s="233"/>
      <c r="D284" s="223" t="s">
        <v>136</v>
      </c>
      <c r="E284" s="234" t="s">
        <v>1</v>
      </c>
      <c r="F284" s="235" t="s">
        <v>270</v>
      </c>
      <c r="G284" s="233"/>
      <c r="H284" s="236">
        <v>110.943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136</v>
      </c>
      <c r="AU284" s="242" t="s">
        <v>85</v>
      </c>
      <c r="AV284" s="14" t="s">
        <v>85</v>
      </c>
      <c r="AW284" s="14" t="s">
        <v>32</v>
      </c>
      <c r="AX284" s="14" t="s">
        <v>76</v>
      </c>
      <c r="AY284" s="242" t="s">
        <v>127</v>
      </c>
    </row>
    <row r="285" spans="1:65" s="15" customFormat="1" ht="10.199999999999999">
      <c r="B285" s="243"/>
      <c r="C285" s="244"/>
      <c r="D285" s="223" t="s">
        <v>136</v>
      </c>
      <c r="E285" s="245" t="s">
        <v>1</v>
      </c>
      <c r="F285" s="246" t="s">
        <v>139</v>
      </c>
      <c r="G285" s="244"/>
      <c r="H285" s="247">
        <v>110.943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AT285" s="253" t="s">
        <v>136</v>
      </c>
      <c r="AU285" s="253" t="s">
        <v>85</v>
      </c>
      <c r="AV285" s="15" t="s">
        <v>134</v>
      </c>
      <c r="AW285" s="15" t="s">
        <v>32</v>
      </c>
      <c r="AX285" s="15" t="s">
        <v>83</v>
      </c>
      <c r="AY285" s="253" t="s">
        <v>127</v>
      </c>
    </row>
    <row r="286" spans="1:65" s="2" customFormat="1" ht="16.5" customHeight="1">
      <c r="A286" s="34"/>
      <c r="B286" s="35"/>
      <c r="C286" s="208" t="s">
        <v>324</v>
      </c>
      <c r="D286" s="208" t="s">
        <v>129</v>
      </c>
      <c r="E286" s="209" t="s">
        <v>325</v>
      </c>
      <c r="F286" s="210" t="s">
        <v>220</v>
      </c>
      <c r="G286" s="211" t="s">
        <v>221</v>
      </c>
      <c r="H286" s="212">
        <v>131.66</v>
      </c>
      <c r="I286" s="213"/>
      <c r="J286" s="214">
        <f>ROUND(I286*H286,2)</f>
        <v>0</v>
      </c>
      <c r="K286" s="210" t="s">
        <v>133</v>
      </c>
      <c r="L286" s="39"/>
      <c r="M286" s="215" t="s">
        <v>1</v>
      </c>
      <c r="N286" s="216" t="s">
        <v>41</v>
      </c>
      <c r="O286" s="71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9" t="s">
        <v>134</v>
      </c>
      <c r="AT286" s="219" t="s">
        <v>129</v>
      </c>
      <c r="AU286" s="219" t="s">
        <v>85</v>
      </c>
      <c r="AY286" s="17" t="s">
        <v>127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7" t="s">
        <v>83</v>
      </c>
      <c r="BK286" s="220">
        <f>ROUND(I286*H286,2)</f>
        <v>0</v>
      </c>
      <c r="BL286" s="17" t="s">
        <v>134</v>
      </c>
      <c r="BM286" s="219" t="s">
        <v>326</v>
      </c>
    </row>
    <row r="287" spans="1:65" s="13" customFormat="1" ht="10.199999999999999">
      <c r="B287" s="221"/>
      <c r="C287" s="222"/>
      <c r="D287" s="223" t="s">
        <v>136</v>
      </c>
      <c r="E287" s="224" t="s">
        <v>1</v>
      </c>
      <c r="F287" s="225" t="s">
        <v>273</v>
      </c>
      <c r="G287" s="222"/>
      <c r="H287" s="224" t="s">
        <v>1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136</v>
      </c>
      <c r="AU287" s="231" t="s">
        <v>85</v>
      </c>
      <c r="AV287" s="13" t="s">
        <v>83</v>
      </c>
      <c r="AW287" s="13" t="s">
        <v>32</v>
      </c>
      <c r="AX287" s="13" t="s">
        <v>76</v>
      </c>
      <c r="AY287" s="231" t="s">
        <v>127</v>
      </c>
    </row>
    <row r="288" spans="1:65" s="14" customFormat="1" ht="10.199999999999999">
      <c r="B288" s="232"/>
      <c r="C288" s="233"/>
      <c r="D288" s="223" t="s">
        <v>136</v>
      </c>
      <c r="E288" s="234" t="s">
        <v>1</v>
      </c>
      <c r="F288" s="235" t="s">
        <v>327</v>
      </c>
      <c r="G288" s="233"/>
      <c r="H288" s="236">
        <v>131.66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AT288" s="242" t="s">
        <v>136</v>
      </c>
      <c r="AU288" s="242" t="s">
        <v>85</v>
      </c>
      <c r="AV288" s="14" t="s">
        <v>85</v>
      </c>
      <c r="AW288" s="14" t="s">
        <v>32</v>
      </c>
      <c r="AX288" s="14" t="s">
        <v>76</v>
      </c>
      <c r="AY288" s="242" t="s">
        <v>127</v>
      </c>
    </row>
    <row r="289" spans="1:65" s="15" customFormat="1" ht="10.199999999999999">
      <c r="B289" s="243"/>
      <c r="C289" s="244"/>
      <c r="D289" s="223" t="s">
        <v>136</v>
      </c>
      <c r="E289" s="245" t="s">
        <v>1</v>
      </c>
      <c r="F289" s="246" t="s">
        <v>139</v>
      </c>
      <c r="G289" s="244"/>
      <c r="H289" s="247">
        <v>131.66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AT289" s="253" t="s">
        <v>136</v>
      </c>
      <c r="AU289" s="253" t="s">
        <v>85</v>
      </c>
      <c r="AV289" s="15" t="s">
        <v>134</v>
      </c>
      <c r="AW289" s="15" t="s">
        <v>32</v>
      </c>
      <c r="AX289" s="15" t="s">
        <v>83</v>
      </c>
      <c r="AY289" s="253" t="s">
        <v>127</v>
      </c>
    </row>
    <row r="290" spans="1:65" s="12" customFormat="1" ht="22.8" customHeight="1">
      <c r="B290" s="192"/>
      <c r="C290" s="193"/>
      <c r="D290" s="194" t="s">
        <v>75</v>
      </c>
      <c r="E290" s="206" t="s">
        <v>328</v>
      </c>
      <c r="F290" s="206" t="s">
        <v>329</v>
      </c>
      <c r="G290" s="193"/>
      <c r="H290" s="193"/>
      <c r="I290" s="196"/>
      <c r="J290" s="207">
        <f>BK290</f>
        <v>0</v>
      </c>
      <c r="K290" s="193"/>
      <c r="L290" s="198"/>
      <c r="M290" s="199"/>
      <c r="N290" s="200"/>
      <c r="O290" s="200"/>
      <c r="P290" s="201">
        <f>SUM(P291:P292)</f>
        <v>0</v>
      </c>
      <c r="Q290" s="200"/>
      <c r="R290" s="201">
        <f>SUM(R291:R292)</f>
        <v>0</v>
      </c>
      <c r="S290" s="200"/>
      <c r="T290" s="202">
        <f>SUM(T291:T292)</f>
        <v>0</v>
      </c>
      <c r="AR290" s="203" t="s">
        <v>83</v>
      </c>
      <c r="AT290" s="204" t="s">
        <v>75</v>
      </c>
      <c r="AU290" s="204" t="s">
        <v>83</v>
      </c>
      <c r="AY290" s="203" t="s">
        <v>127</v>
      </c>
      <c r="BK290" s="205">
        <f>SUM(BK291:BK292)</f>
        <v>0</v>
      </c>
    </row>
    <row r="291" spans="1:65" s="2" customFormat="1" ht="16.5" customHeight="1">
      <c r="A291" s="34"/>
      <c r="B291" s="35"/>
      <c r="C291" s="208" t="s">
        <v>330</v>
      </c>
      <c r="D291" s="208" t="s">
        <v>129</v>
      </c>
      <c r="E291" s="209" t="s">
        <v>331</v>
      </c>
      <c r="F291" s="210" t="s">
        <v>332</v>
      </c>
      <c r="G291" s="211" t="s">
        <v>221</v>
      </c>
      <c r="H291" s="212">
        <v>20.271999999999998</v>
      </c>
      <c r="I291" s="213"/>
      <c r="J291" s="214">
        <f>ROUND(I291*H291,2)</f>
        <v>0</v>
      </c>
      <c r="K291" s="210" t="s">
        <v>133</v>
      </c>
      <c r="L291" s="39"/>
      <c r="M291" s="215" t="s">
        <v>1</v>
      </c>
      <c r="N291" s="216" t="s">
        <v>41</v>
      </c>
      <c r="O291" s="71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9" t="s">
        <v>134</v>
      </c>
      <c r="AT291" s="219" t="s">
        <v>129</v>
      </c>
      <c r="AU291" s="219" t="s">
        <v>85</v>
      </c>
      <c r="AY291" s="17" t="s">
        <v>127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7" t="s">
        <v>83</v>
      </c>
      <c r="BK291" s="220">
        <f>ROUND(I291*H291,2)</f>
        <v>0</v>
      </c>
      <c r="BL291" s="17" t="s">
        <v>134</v>
      </c>
      <c r="BM291" s="219" t="s">
        <v>333</v>
      </c>
    </row>
    <row r="292" spans="1:65" s="2" customFormat="1" ht="16.5" customHeight="1">
      <c r="A292" s="34"/>
      <c r="B292" s="35"/>
      <c r="C292" s="208" t="s">
        <v>334</v>
      </c>
      <c r="D292" s="208" t="s">
        <v>129</v>
      </c>
      <c r="E292" s="209" t="s">
        <v>335</v>
      </c>
      <c r="F292" s="210" t="s">
        <v>336</v>
      </c>
      <c r="G292" s="211" t="s">
        <v>221</v>
      </c>
      <c r="H292" s="212">
        <v>20.271999999999998</v>
      </c>
      <c r="I292" s="213"/>
      <c r="J292" s="214">
        <f>ROUND(I292*H292,2)</f>
        <v>0</v>
      </c>
      <c r="K292" s="210" t="s">
        <v>133</v>
      </c>
      <c r="L292" s="39"/>
      <c r="M292" s="264" t="s">
        <v>1</v>
      </c>
      <c r="N292" s="265" t="s">
        <v>41</v>
      </c>
      <c r="O292" s="266"/>
      <c r="P292" s="267">
        <f>O292*H292</f>
        <v>0</v>
      </c>
      <c r="Q292" s="267">
        <v>0</v>
      </c>
      <c r="R292" s="267">
        <f>Q292*H292</f>
        <v>0</v>
      </c>
      <c r="S292" s="267">
        <v>0</v>
      </c>
      <c r="T292" s="26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9" t="s">
        <v>134</v>
      </c>
      <c r="AT292" s="219" t="s">
        <v>129</v>
      </c>
      <c r="AU292" s="219" t="s">
        <v>85</v>
      </c>
      <c r="AY292" s="17" t="s">
        <v>127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7" t="s">
        <v>83</v>
      </c>
      <c r="BK292" s="220">
        <f>ROUND(I292*H292,2)</f>
        <v>0</v>
      </c>
      <c r="BL292" s="17" t="s">
        <v>134</v>
      </c>
      <c r="BM292" s="219" t="s">
        <v>337</v>
      </c>
    </row>
    <row r="293" spans="1:65" s="2" customFormat="1" ht="6.9" customHeight="1">
      <c r="A293" s="34"/>
      <c r="B293" s="54"/>
      <c r="C293" s="55"/>
      <c r="D293" s="55"/>
      <c r="E293" s="55"/>
      <c r="F293" s="55"/>
      <c r="G293" s="55"/>
      <c r="H293" s="55"/>
      <c r="I293" s="158"/>
      <c r="J293" s="55"/>
      <c r="K293" s="55"/>
      <c r="L293" s="39"/>
      <c r="M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</row>
  </sheetData>
  <sheetProtection algorithmName="SHA-512" hashValue="+Ii6v5QLuMl0WqKnzuwO5ZMzM30BadOKRAgIfG2CueIrOg2eKJicVNxu/KZwErIlONh/dHD+NId9QFQ2mO2tVg==" saltValue="tikw81qXbJu43RYny56xvi1UQcDeVooP/rl+II5DtGiWZ4/vYiTympAkbDTFCUkVarodQpufp16vV9chI2ia7Q==" spinCount="100000" sheet="1" objects="1" scenarios="1" formatColumns="0" formatRows="0" autoFilter="0"/>
  <autoFilter ref="C124:K292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0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17" t="s">
        <v>93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" customHeight="1">
      <c r="B4" s="20"/>
      <c r="D4" s="119" t="s">
        <v>97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7" t="str">
        <f>'Rekapitulace stavby'!K6</f>
        <v>Rychnov nad Kněžnou, ulice Smetanova, Oprava komunikace a chodníků</v>
      </c>
      <c r="F7" s="318"/>
      <c r="G7" s="318"/>
      <c r="H7" s="318"/>
      <c r="I7" s="115"/>
      <c r="L7" s="20"/>
    </row>
    <row r="8" spans="1:46" s="1" customFormat="1" ht="12" customHeight="1">
      <c r="B8" s="20"/>
      <c r="D8" s="121" t="s">
        <v>98</v>
      </c>
      <c r="I8" s="115"/>
      <c r="L8" s="20"/>
    </row>
    <row r="9" spans="1:46" s="2" customFormat="1" ht="16.5" customHeight="1">
      <c r="A9" s="34"/>
      <c r="B9" s="39"/>
      <c r="C9" s="34"/>
      <c r="D9" s="34"/>
      <c r="E9" s="317" t="s">
        <v>99</v>
      </c>
      <c r="F9" s="319"/>
      <c r="G9" s="319"/>
      <c r="H9" s="31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100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0" t="s">
        <v>338</v>
      </c>
      <c r="F11" s="319"/>
      <c r="G11" s="319"/>
      <c r="H11" s="31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27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1" t="str">
        <f>'Rekapitulace stavby'!E14</f>
        <v>Vyplň údaj</v>
      </c>
      <c r="F20" s="322"/>
      <c r="G20" s="322"/>
      <c r="H20" s="322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23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3" t="s">
        <v>1</v>
      </c>
      <c r="F29" s="323"/>
      <c r="G29" s="323"/>
      <c r="H29" s="32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ROUND(J128,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35" t="s">
        <v>40</v>
      </c>
      <c r="E35" s="121" t="s">
        <v>41</v>
      </c>
      <c r="F35" s="136">
        <f>ROUND((SUM(BE128:BE309)),  2)</f>
        <v>0</v>
      </c>
      <c r="G35" s="34"/>
      <c r="H35" s="34"/>
      <c r="I35" s="137">
        <v>0.21</v>
      </c>
      <c r="J35" s="136">
        <f>ROUND(((SUM(BE128:BE309))*I35),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21" t="s">
        <v>42</v>
      </c>
      <c r="F36" s="136">
        <f>ROUND((SUM(BF128:BF309)),  2)</f>
        <v>0</v>
      </c>
      <c r="G36" s="34"/>
      <c r="H36" s="34"/>
      <c r="I36" s="137">
        <v>0.15</v>
      </c>
      <c r="J36" s="136">
        <f>ROUND(((SUM(BF128:BF309))*I36),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43</v>
      </c>
      <c r="F37" s="136">
        <f>ROUND((SUM(BG128:BG309)),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21" t="s">
        <v>44</v>
      </c>
      <c r="F38" s="136">
        <f>ROUND((SUM(BH128:BH309)),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21" t="s">
        <v>45</v>
      </c>
      <c r="F39" s="136">
        <f>ROUND((SUM(BI128:BI309)),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4" t="str">
        <f>E7</f>
        <v>Rychnov nad Kněžnou, ulice Smetanova, Oprava komunikace a chodníků</v>
      </c>
      <c r="F85" s="325"/>
      <c r="G85" s="325"/>
      <c r="H85" s="32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98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4" t="s">
        <v>99</v>
      </c>
      <c r="F87" s="326"/>
      <c r="G87" s="326"/>
      <c r="H87" s="32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100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2" t="str">
        <f>E11</f>
        <v>b - návrh</v>
      </c>
      <c r="F89" s="326"/>
      <c r="G89" s="326"/>
      <c r="H89" s="32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Rychnov nad Kněžnou</v>
      </c>
      <c r="G91" s="36"/>
      <c r="H91" s="36"/>
      <c r="I91" s="123" t="s">
        <v>22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65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30</v>
      </c>
      <c r="J93" s="32" t="str">
        <f>E23</f>
        <v>VIAPROJEKT s.r.o. HK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B.Burešová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103</v>
      </c>
      <c r="D96" s="163"/>
      <c r="E96" s="163"/>
      <c r="F96" s="163"/>
      <c r="G96" s="163"/>
      <c r="H96" s="163"/>
      <c r="I96" s="164"/>
      <c r="J96" s="165" t="s">
        <v>104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customHeight="1">
      <c r="A98" s="34"/>
      <c r="B98" s="35"/>
      <c r="C98" s="166" t="s">
        <v>105</v>
      </c>
      <c r="D98" s="36"/>
      <c r="E98" s="36"/>
      <c r="F98" s="36"/>
      <c r="G98" s="36"/>
      <c r="H98" s="36"/>
      <c r="I98" s="122"/>
      <c r="J98" s="84">
        <f>J128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106</v>
      </c>
    </row>
    <row r="99" spans="1:47" s="9" customFormat="1" ht="24.9" customHeight="1">
      <c r="B99" s="167"/>
      <c r="C99" s="168"/>
      <c r="D99" s="169" t="s">
        <v>107</v>
      </c>
      <c r="E99" s="170"/>
      <c r="F99" s="170"/>
      <c r="G99" s="170"/>
      <c r="H99" s="170"/>
      <c r="I99" s="171"/>
      <c r="J99" s="172">
        <f>J129</f>
        <v>0</v>
      </c>
      <c r="K99" s="168"/>
      <c r="L99" s="173"/>
    </row>
    <row r="100" spans="1:47" s="10" customFormat="1" ht="19.95" customHeight="1">
      <c r="B100" s="174"/>
      <c r="C100" s="104"/>
      <c r="D100" s="175" t="s">
        <v>108</v>
      </c>
      <c r="E100" s="176"/>
      <c r="F100" s="176"/>
      <c r="G100" s="176"/>
      <c r="H100" s="176"/>
      <c r="I100" s="177"/>
      <c r="J100" s="178">
        <f>J130</f>
        <v>0</v>
      </c>
      <c r="K100" s="104"/>
      <c r="L100" s="179"/>
    </row>
    <row r="101" spans="1:47" s="10" customFormat="1" ht="19.95" customHeight="1">
      <c r="B101" s="174"/>
      <c r="C101" s="104"/>
      <c r="D101" s="175" t="s">
        <v>339</v>
      </c>
      <c r="E101" s="176"/>
      <c r="F101" s="176"/>
      <c r="G101" s="176"/>
      <c r="H101" s="176"/>
      <c r="I101" s="177"/>
      <c r="J101" s="178">
        <f>J163</f>
        <v>0</v>
      </c>
      <c r="K101" s="104"/>
      <c r="L101" s="179"/>
    </row>
    <row r="102" spans="1:47" s="10" customFormat="1" ht="19.95" customHeight="1">
      <c r="B102" s="174"/>
      <c r="C102" s="104"/>
      <c r="D102" s="175" t="s">
        <v>340</v>
      </c>
      <c r="E102" s="176"/>
      <c r="F102" s="176"/>
      <c r="G102" s="176"/>
      <c r="H102" s="176"/>
      <c r="I102" s="177"/>
      <c r="J102" s="178">
        <f>J256</f>
        <v>0</v>
      </c>
      <c r="K102" s="104"/>
      <c r="L102" s="179"/>
    </row>
    <row r="103" spans="1:47" s="10" customFormat="1" ht="19.95" customHeight="1">
      <c r="B103" s="174"/>
      <c r="C103" s="104"/>
      <c r="D103" s="175" t="s">
        <v>109</v>
      </c>
      <c r="E103" s="176"/>
      <c r="F103" s="176"/>
      <c r="G103" s="176"/>
      <c r="H103" s="176"/>
      <c r="I103" s="177"/>
      <c r="J103" s="178">
        <f>J260</f>
        <v>0</v>
      </c>
      <c r="K103" s="104"/>
      <c r="L103" s="179"/>
    </row>
    <row r="104" spans="1:47" s="10" customFormat="1" ht="19.95" customHeight="1">
      <c r="B104" s="174"/>
      <c r="C104" s="104"/>
      <c r="D104" s="175" t="s">
        <v>111</v>
      </c>
      <c r="E104" s="176"/>
      <c r="F104" s="176"/>
      <c r="G104" s="176"/>
      <c r="H104" s="176"/>
      <c r="I104" s="177"/>
      <c r="J104" s="178">
        <f>J301</f>
        <v>0</v>
      </c>
      <c r="K104" s="104"/>
      <c r="L104" s="179"/>
    </row>
    <row r="105" spans="1:47" s="9" customFormat="1" ht="24.9" customHeight="1">
      <c r="B105" s="167"/>
      <c r="C105" s="168"/>
      <c r="D105" s="169" t="s">
        <v>341</v>
      </c>
      <c r="E105" s="170"/>
      <c r="F105" s="170"/>
      <c r="G105" s="170"/>
      <c r="H105" s="170"/>
      <c r="I105" s="171"/>
      <c r="J105" s="172">
        <f>J304</f>
        <v>0</v>
      </c>
      <c r="K105" s="168"/>
      <c r="L105" s="173"/>
    </row>
    <row r="106" spans="1:47" s="10" customFormat="1" ht="19.95" customHeight="1">
      <c r="B106" s="174"/>
      <c r="C106" s="104"/>
      <c r="D106" s="175" t="s">
        <v>342</v>
      </c>
      <c r="E106" s="176"/>
      <c r="F106" s="176"/>
      <c r="G106" s="176"/>
      <c r="H106" s="176"/>
      <c r="I106" s="177"/>
      <c r="J106" s="178">
        <f>J305</f>
        <v>0</v>
      </c>
      <c r="K106" s="104"/>
      <c r="L106" s="179"/>
    </row>
    <row r="107" spans="1:47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" customHeight="1">
      <c r="A108" s="34"/>
      <c r="B108" s="54"/>
      <c r="C108" s="55"/>
      <c r="D108" s="55"/>
      <c r="E108" s="55"/>
      <c r="F108" s="55"/>
      <c r="G108" s="55"/>
      <c r="H108" s="55"/>
      <c r="I108" s="158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47" s="2" customFormat="1" ht="6.9" customHeight="1">
      <c r="A112" s="34"/>
      <c r="B112" s="56"/>
      <c r="C112" s="57"/>
      <c r="D112" s="57"/>
      <c r="E112" s="57"/>
      <c r="F112" s="57"/>
      <c r="G112" s="57"/>
      <c r="H112" s="57"/>
      <c r="I112" s="161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" customHeight="1">
      <c r="A113" s="34"/>
      <c r="B113" s="35"/>
      <c r="C113" s="23" t="s">
        <v>112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24" t="str">
        <f>E7</f>
        <v>Rychnov nad Kněžnou, ulice Smetanova, Oprava komunikace a chodníků</v>
      </c>
      <c r="F116" s="325"/>
      <c r="G116" s="325"/>
      <c r="H116" s="325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1" customFormat="1" ht="12" customHeight="1">
      <c r="B117" s="21"/>
      <c r="C117" s="29" t="s">
        <v>98</v>
      </c>
      <c r="D117" s="22"/>
      <c r="E117" s="22"/>
      <c r="F117" s="22"/>
      <c r="G117" s="22"/>
      <c r="H117" s="22"/>
      <c r="I117" s="115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24" t="s">
        <v>99</v>
      </c>
      <c r="F118" s="326"/>
      <c r="G118" s="326"/>
      <c r="H118" s="32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100</v>
      </c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72" t="str">
        <f>E11</f>
        <v>b - návrh</v>
      </c>
      <c r="F120" s="326"/>
      <c r="G120" s="326"/>
      <c r="H120" s="32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F14</f>
        <v>Rychnov nad Kněžnou</v>
      </c>
      <c r="G122" s="36"/>
      <c r="H122" s="36"/>
      <c r="I122" s="123" t="s">
        <v>22</v>
      </c>
      <c r="J122" s="66" t="str">
        <f>IF(J14="","",J14)</f>
        <v>31. 1. 2020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25.65" customHeight="1">
      <c r="A124" s="34"/>
      <c r="B124" s="35"/>
      <c r="C124" s="29" t="s">
        <v>24</v>
      </c>
      <c r="D124" s="36"/>
      <c r="E124" s="36"/>
      <c r="F124" s="27" t="str">
        <f>E17</f>
        <v xml:space="preserve"> </v>
      </c>
      <c r="G124" s="36"/>
      <c r="H124" s="36"/>
      <c r="I124" s="123" t="s">
        <v>30</v>
      </c>
      <c r="J124" s="32" t="str">
        <f>E23</f>
        <v>VIAPROJEKT s.r.o. HK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15" customHeight="1">
      <c r="A125" s="34"/>
      <c r="B125" s="35"/>
      <c r="C125" s="29" t="s">
        <v>28</v>
      </c>
      <c r="D125" s="36"/>
      <c r="E125" s="36"/>
      <c r="F125" s="27" t="str">
        <f>IF(E20="","",E20)</f>
        <v>Vyplň údaj</v>
      </c>
      <c r="G125" s="36"/>
      <c r="H125" s="36"/>
      <c r="I125" s="123" t="s">
        <v>33</v>
      </c>
      <c r="J125" s="32" t="str">
        <f>E26</f>
        <v>B.Burešová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80"/>
      <c r="B127" s="181"/>
      <c r="C127" s="182" t="s">
        <v>113</v>
      </c>
      <c r="D127" s="183" t="s">
        <v>61</v>
      </c>
      <c r="E127" s="183" t="s">
        <v>57</v>
      </c>
      <c r="F127" s="183" t="s">
        <v>58</v>
      </c>
      <c r="G127" s="183" t="s">
        <v>114</v>
      </c>
      <c r="H127" s="183" t="s">
        <v>115</v>
      </c>
      <c r="I127" s="184" t="s">
        <v>116</v>
      </c>
      <c r="J127" s="183" t="s">
        <v>104</v>
      </c>
      <c r="K127" s="185" t="s">
        <v>117</v>
      </c>
      <c r="L127" s="186"/>
      <c r="M127" s="75" t="s">
        <v>1</v>
      </c>
      <c r="N127" s="76" t="s">
        <v>40</v>
      </c>
      <c r="O127" s="76" t="s">
        <v>118</v>
      </c>
      <c r="P127" s="76" t="s">
        <v>119</v>
      </c>
      <c r="Q127" s="76" t="s">
        <v>120</v>
      </c>
      <c r="R127" s="76" t="s">
        <v>121</v>
      </c>
      <c r="S127" s="76" t="s">
        <v>122</v>
      </c>
      <c r="T127" s="77" t="s">
        <v>123</v>
      </c>
      <c r="U127" s="180"/>
      <c r="V127" s="180"/>
      <c r="W127" s="180"/>
      <c r="X127" s="180"/>
      <c r="Y127" s="180"/>
      <c r="Z127" s="180"/>
      <c r="AA127" s="180"/>
      <c r="AB127" s="180"/>
      <c r="AC127" s="180"/>
      <c r="AD127" s="180"/>
      <c r="AE127" s="180"/>
    </row>
    <row r="128" spans="1:63" s="2" customFormat="1" ht="22.8" customHeight="1">
      <c r="A128" s="34"/>
      <c r="B128" s="35"/>
      <c r="C128" s="82" t="s">
        <v>124</v>
      </c>
      <c r="D128" s="36"/>
      <c r="E128" s="36"/>
      <c r="F128" s="36"/>
      <c r="G128" s="36"/>
      <c r="H128" s="36"/>
      <c r="I128" s="122"/>
      <c r="J128" s="187">
        <f>BK128</f>
        <v>0</v>
      </c>
      <c r="K128" s="36"/>
      <c r="L128" s="39"/>
      <c r="M128" s="78"/>
      <c r="N128" s="188"/>
      <c r="O128" s="79"/>
      <c r="P128" s="189">
        <f>P129+P304</f>
        <v>0</v>
      </c>
      <c r="Q128" s="79"/>
      <c r="R128" s="189">
        <f>R129+R304</f>
        <v>158.41111600000002</v>
      </c>
      <c r="S128" s="79"/>
      <c r="T128" s="190">
        <f>T129+T304</f>
        <v>20.02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75</v>
      </c>
      <c r="AU128" s="17" t="s">
        <v>106</v>
      </c>
      <c r="BK128" s="191">
        <f>BK129+BK304</f>
        <v>0</v>
      </c>
    </row>
    <row r="129" spans="1:65" s="12" customFormat="1" ht="25.95" customHeight="1">
      <c r="B129" s="192"/>
      <c r="C129" s="193"/>
      <c r="D129" s="194" t="s">
        <v>75</v>
      </c>
      <c r="E129" s="195" t="s">
        <v>125</v>
      </c>
      <c r="F129" s="195" t="s">
        <v>126</v>
      </c>
      <c r="G129" s="193"/>
      <c r="H129" s="193"/>
      <c r="I129" s="196"/>
      <c r="J129" s="197">
        <f>BK129</f>
        <v>0</v>
      </c>
      <c r="K129" s="193"/>
      <c r="L129" s="198"/>
      <c r="M129" s="199"/>
      <c r="N129" s="200"/>
      <c r="O129" s="200"/>
      <c r="P129" s="201">
        <f>P130+P163+P256+P260+P301</f>
        <v>0</v>
      </c>
      <c r="Q129" s="200"/>
      <c r="R129" s="201">
        <f>R130+R163+R256+R260+R301</f>
        <v>158.37131600000001</v>
      </c>
      <c r="S129" s="200"/>
      <c r="T129" s="202">
        <f>T130+T163+T256+T260+T301</f>
        <v>20.02</v>
      </c>
      <c r="AR129" s="203" t="s">
        <v>83</v>
      </c>
      <c r="AT129" s="204" t="s">
        <v>75</v>
      </c>
      <c r="AU129" s="204" t="s">
        <v>76</v>
      </c>
      <c r="AY129" s="203" t="s">
        <v>127</v>
      </c>
      <c r="BK129" s="205">
        <f>BK130+BK163+BK256+BK260+BK301</f>
        <v>0</v>
      </c>
    </row>
    <row r="130" spans="1:65" s="12" customFormat="1" ht="22.8" customHeight="1">
      <c r="B130" s="192"/>
      <c r="C130" s="193"/>
      <c r="D130" s="194" t="s">
        <v>75</v>
      </c>
      <c r="E130" s="206" t="s">
        <v>83</v>
      </c>
      <c r="F130" s="206" t="s">
        <v>128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SUM(P131:P162)</f>
        <v>0</v>
      </c>
      <c r="Q130" s="200"/>
      <c r="R130" s="201">
        <f>SUM(R131:R162)</f>
        <v>0</v>
      </c>
      <c r="S130" s="200"/>
      <c r="T130" s="202">
        <f>SUM(T131:T162)</f>
        <v>0</v>
      </c>
      <c r="AR130" s="203" t="s">
        <v>83</v>
      </c>
      <c r="AT130" s="204" t="s">
        <v>75</v>
      </c>
      <c r="AU130" s="204" t="s">
        <v>83</v>
      </c>
      <c r="AY130" s="203" t="s">
        <v>127</v>
      </c>
      <c r="BK130" s="205">
        <f>SUM(BK131:BK162)</f>
        <v>0</v>
      </c>
    </row>
    <row r="131" spans="1:65" s="2" customFormat="1" ht="16.5" customHeight="1">
      <c r="A131" s="34"/>
      <c r="B131" s="35"/>
      <c r="C131" s="208" t="s">
        <v>83</v>
      </c>
      <c r="D131" s="208" t="s">
        <v>129</v>
      </c>
      <c r="E131" s="209" t="s">
        <v>343</v>
      </c>
      <c r="F131" s="210" t="s">
        <v>344</v>
      </c>
      <c r="G131" s="211" t="s">
        <v>205</v>
      </c>
      <c r="H131" s="212">
        <v>110</v>
      </c>
      <c r="I131" s="213"/>
      <c r="J131" s="214">
        <f>ROUND(I131*H131,2)</f>
        <v>0</v>
      </c>
      <c r="K131" s="210" t="s">
        <v>133</v>
      </c>
      <c r="L131" s="39"/>
      <c r="M131" s="215" t="s">
        <v>1</v>
      </c>
      <c r="N131" s="216" t="s">
        <v>41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134</v>
      </c>
      <c r="AT131" s="219" t="s">
        <v>129</v>
      </c>
      <c r="AU131" s="219" t="s">
        <v>85</v>
      </c>
      <c r="AY131" s="17" t="s">
        <v>127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83</v>
      </c>
      <c r="BK131" s="220">
        <f>ROUND(I131*H131,2)</f>
        <v>0</v>
      </c>
      <c r="BL131" s="17" t="s">
        <v>134</v>
      </c>
      <c r="BM131" s="219" t="s">
        <v>345</v>
      </c>
    </row>
    <row r="132" spans="1:65" s="13" customFormat="1" ht="10.199999999999999">
      <c r="B132" s="221"/>
      <c r="C132" s="222"/>
      <c r="D132" s="223" t="s">
        <v>136</v>
      </c>
      <c r="E132" s="224" t="s">
        <v>1</v>
      </c>
      <c r="F132" s="225" t="s">
        <v>346</v>
      </c>
      <c r="G132" s="222"/>
      <c r="H132" s="224" t="s">
        <v>1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136</v>
      </c>
      <c r="AU132" s="231" t="s">
        <v>85</v>
      </c>
      <c r="AV132" s="13" t="s">
        <v>83</v>
      </c>
      <c r="AW132" s="13" t="s">
        <v>32</v>
      </c>
      <c r="AX132" s="13" t="s">
        <v>76</v>
      </c>
      <c r="AY132" s="231" t="s">
        <v>127</v>
      </c>
    </row>
    <row r="133" spans="1:65" s="14" customFormat="1" ht="10.199999999999999">
      <c r="B133" s="232"/>
      <c r="C133" s="233"/>
      <c r="D133" s="223" t="s">
        <v>136</v>
      </c>
      <c r="E133" s="234" t="s">
        <v>1</v>
      </c>
      <c r="F133" s="235" t="s">
        <v>347</v>
      </c>
      <c r="G133" s="233"/>
      <c r="H133" s="236">
        <v>110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136</v>
      </c>
      <c r="AU133" s="242" t="s">
        <v>85</v>
      </c>
      <c r="AV133" s="14" t="s">
        <v>85</v>
      </c>
      <c r="AW133" s="14" t="s">
        <v>32</v>
      </c>
      <c r="AX133" s="14" t="s">
        <v>76</v>
      </c>
      <c r="AY133" s="242" t="s">
        <v>127</v>
      </c>
    </row>
    <row r="134" spans="1:65" s="15" customFormat="1" ht="10.199999999999999">
      <c r="B134" s="243"/>
      <c r="C134" s="244"/>
      <c r="D134" s="223" t="s">
        <v>136</v>
      </c>
      <c r="E134" s="245" t="s">
        <v>1</v>
      </c>
      <c r="F134" s="246" t="s">
        <v>139</v>
      </c>
      <c r="G134" s="244"/>
      <c r="H134" s="247">
        <v>110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136</v>
      </c>
      <c r="AU134" s="253" t="s">
        <v>85</v>
      </c>
      <c r="AV134" s="15" t="s">
        <v>134</v>
      </c>
      <c r="AW134" s="15" t="s">
        <v>32</v>
      </c>
      <c r="AX134" s="15" t="s">
        <v>83</v>
      </c>
      <c r="AY134" s="253" t="s">
        <v>127</v>
      </c>
    </row>
    <row r="135" spans="1:65" s="2" customFormat="1" ht="16.5" customHeight="1">
      <c r="A135" s="34"/>
      <c r="B135" s="35"/>
      <c r="C135" s="208" t="s">
        <v>85</v>
      </c>
      <c r="D135" s="208" t="s">
        <v>129</v>
      </c>
      <c r="E135" s="209" t="s">
        <v>348</v>
      </c>
      <c r="F135" s="210" t="s">
        <v>349</v>
      </c>
      <c r="G135" s="211" t="s">
        <v>205</v>
      </c>
      <c r="H135" s="212">
        <v>2</v>
      </c>
      <c r="I135" s="213"/>
      <c r="J135" s="214">
        <f>ROUND(I135*H135,2)</f>
        <v>0</v>
      </c>
      <c r="K135" s="210" t="s">
        <v>133</v>
      </c>
      <c r="L135" s="39"/>
      <c r="M135" s="215" t="s">
        <v>1</v>
      </c>
      <c r="N135" s="216" t="s">
        <v>41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134</v>
      </c>
      <c r="AT135" s="219" t="s">
        <v>129</v>
      </c>
      <c r="AU135" s="219" t="s">
        <v>85</v>
      </c>
      <c r="AY135" s="17" t="s">
        <v>127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83</v>
      </c>
      <c r="BK135" s="220">
        <f>ROUND(I135*H135,2)</f>
        <v>0</v>
      </c>
      <c r="BL135" s="17" t="s">
        <v>134</v>
      </c>
      <c r="BM135" s="219" t="s">
        <v>350</v>
      </c>
    </row>
    <row r="136" spans="1:65" s="13" customFormat="1" ht="10.199999999999999">
      <c r="B136" s="221"/>
      <c r="C136" s="222"/>
      <c r="D136" s="223" t="s">
        <v>136</v>
      </c>
      <c r="E136" s="224" t="s">
        <v>1</v>
      </c>
      <c r="F136" s="225" t="s">
        <v>351</v>
      </c>
      <c r="G136" s="222"/>
      <c r="H136" s="224" t="s">
        <v>1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136</v>
      </c>
      <c r="AU136" s="231" t="s">
        <v>85</v>
      </c>
      <c r="AV136" s="13" t="s">
        <v>83</v>
      </c>
      <c r="AW136" s="13" t="s">
        <v>32</v>
      </c>
      <c r="AX136" s="13" t="s">
        <v>76</v>
      </c>
      <c r="AY136" s="231" t="s">
        <v>127</v>
      </c>
    </row>
    <row r="137" spans="1:65" s="14" customFormat="1" ht="10.199999999999999">
      <c r="B137" s="232"/>
      <c r="C137" s="233"/>
      <c r="D137" s="223" t="s">
        <v>136</v>
      </c>
      <c r="E137" s="234" t="s">
        <v>1</v>
      </c>
      <c r="F137" s="235" t="s">
        <v>85</v>
      </c>
      <c r="G137" s="233"/>
      <c r="H137" s="236">
        <v>2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136</v>
      </c>
      <c r="AU137" s="242" t="s">
        <v>85</v>
      </c>
      <c r="AV137" s="14" t="s">
        <v>85</v>
      </c>
      <c r="AW137" s="14" t="s">
        <v>32</v>
      </c>
      <c r="AX137" s="14" t="s">
        <v>76</v>
      </c>
      <c r="AY137" s="242" t="s">
        <v>127</v>
      </c>
    </row>
    <row r="138" spans="1:65" s="15" customFormat="1" ht="10.199999999999999">
      <c r="B138" s="243"/>
      <c r="C138" s="244"/>
      <c r="D138" s="223" t="s">
        <v>136</v>
      </c>
      <c r="E138" s="245" t="s">
        <v>1</v>
      </c>
      <c r="F138" s="246" t="s">
        <v>139</v>
      </c>
      <c r="G138" s="244"/>
      <c r="H138" s="247">
        <v>2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136</v>
      </c>
      <c r="AU138" s="253" t="s">
        <v>85</v>
      </c>
      <c r="AV138" s="15" t="s">
        <v>134</v>
      </c>
      <c r="AW138" s="15" t="s">
        <v>32</v>
      </c>
      <c r="AX138" s="15" t="s">
        <v>83</v>
      </c>
      <c r="AY138" s="253" t="s">
        <v>127</v>
      </c>
    </row>
    <row r="139" spans="1:65" s="2" customFormat="1" ht="16.5" customHeight="1">
      <c r="A139" s="34"/>
      <c r="B139" s="35"/>
      <c r="C139" s="208" t="s">
        <v>143</v>
      </c>
      <c r="D139" s="208" t="s">
        <v>129</v>
      </c>
      <c r="E139" s="209" t="s">
        <v>210</v>
      </c>
      <c r="F139" s="210" t="s">
        <v>211</v>
      </c>
      <c r="G139" s="211" t="s">
        <v>205</v>
      </c>
      <c r="H139" s="212">
        <v>2</v>
      </c>
      <c r="I139" s="213"/>
      <c r="J139" s="214">
        <f>ROUND(I139*H139,2)</f>
        <v>0</v>
      </c>
      <c r="K139" s="210" t="s">
        <v>133</v>
      </c>
      <c r="L139" s="39"/>
      <c r="M139" s="215" t="s">
        <v>1</v>
      </c>
      <c r="N139" s="216" t="s">
        <v>41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134</v>
      </c>
      <c r="AT139" s="219" t="s">
        <v>129</v>
      </c>
      <c r="AU139" s="219" t="s">
        <v>85</v>
      </c>
      <c r="AY139" s="17" t="s">
        <v>127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83</v>
      </c>
      <c r="BK139" s="220">
        <f>ROUND(I139*H139,2)</f>
        <v>0</v>
      </c>
      <c r="BL139" s="17" t="s">
        <v>134</v>
      </c>
      <c r="BM139" s="219" t="s">
        <v>352</v>
      </c>
    </row>
    <row r="140" spans="1:65" s="13" customFormat="1" ht="10.199999999999999">
      <c r="B140" s="221"/>
      <c r="C140" s="222"/>
      <c r="D140" s="223" t="s">
        <v>136</v>
      </c>
      <c r="E140" s="224" t="s">
        <v>1</v>
      </c>
      <c r="F140" s="225" t="s">
        <v>351</v>
      </c>
      <c r="G140" s="222"/>
      <c r="H140" s="224" t="s">
        <v>1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136</v>
      </c>
      <c r="AU140" s="231" t="s">
        <v>85</v>
      </c>
      <c r="AV140" s="13" t="s">
        <v>83</v>
      </c>
      <c r="AW140" s="13" t="s">
        <v>32</v>
      </c>
      <c r="AX140" s="13" t="s">
        <v>76</v>
      </c>
      <c r="AY140" s="231" t="s">
        <v>127</v>
      </c>
    </row>
    <row r="141" spans="1:65" s="14" customFormat="1" ht="10.199999999999999">
      <c r="B141" s="232"/>
      <c r="C141" s="233"/>
      <c r="D141" s="223" t="s">
        <v>136</v>
      </c>
      <c r="E141" s="234" t="s">
        <v>1</v>
      </c>
      <c r="F141" s="235" t="s">
        <v>85</v>
      </c>
      <c r="G141" s="233"/>
      <c r="H141" s="236">
        <v>2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136</v>
      </c>
      <c r="AU141" s="242" t="s">
        <v>85</v>
      </c>
      <c r="AV141" s="14" t="s">
        <v>85</v>
      </c>
      <c r="AW141" s="14" t="s">
        <v>32</v>
      </c>
      <c r="AX141" s="14" t="s">
        <v>76</v>
      </c>
      <c r="AY141" s="242" t="s">
        <v>127</v>
      </c>
    </row>
    <row r="142" spans="1:65" s="15" customFormat="1" ht="10.199999999999999">
      <c r="B142" s="243"/>
      <c r="C142" s="244"/>
      <c r="D142" s="223" t="s">
        <v>136</v>
      </c>
      <c r="E142" s="245" t="s">
        <v>1</v>
      </c>
      <c r="F142" s="246" t="s">
        <v>139</v>
      </c>
      <c r="G142" s="244"/>
      <c r="H142" s="247">
        <v>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136</v>
      </c>
      <c r="AU142" s="253" t="s">
        <v>85</v>
      </c>
      <c r="AV142" s="15" t="s">
        <v>134</v>
      </c>
      <c r="AW142" s="15" t="s">
        <v>32</v>
      </c>
      <c r="AX142" s="15" t="s">
        <v>83</v>
      </c>
      <c r="AY142" s="253" t="s">
        <v>127</v>
      </c>
    </row>
    <row r="143" spans="1:65" s="2" customFormat="1" ht="16.5" customHeight="1">
      <c r="A143" s="34"/>
      <c r="B143" s="35"/>
      <c r="C143" s="208" t="s">
        <v>134</v>
      </c>
      <c r="D143" s="208" t="s">
        <v>129</v>
      </c>
      <c r="E143" s="209" t="s">
        <v>210</v>
      </c>
      <c r="F143" s="210" t="s">
        <v>211</v>
      </c>
      <c r="G143" s="211" t="s">
        <v>205</v>
      </c>
      <c r="H143" s="212">
        <v>11</v>
      </c>
      <c r="I143" s="213"/>
      <c r="J143" s="214">
        <f>ROUND(I143*H143,2)</f>
        <v>0</v>
      </c>
      <c r="K143" s="210" t="s">
        <v>133</v>
      </c>
      <c r="L143" s="39"/>
      <c r="M143" s="215" t="s">
        <v>1</v>
      </c>
      <c r="N143" s="216" t="s">
        <v>41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134</v>
      </c>
      <c r="AT143" s="219" t="s">
        <v>129</v>
      </c>
      <c r="AU143" s="219" t="s">
        <v>85</v>
      </c>
      <c r="AY143" s="17" t="s">
        <v>127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83</v>
      </c>
      <c r="BK143" s="220">
        <f>ROUND(I143*H143,2)</f>
        <v>0</v>
      </c>
      <c r="BL143" s="17" t="s">
        <v>134</v>
      </c>
      <c r="BM143" s="219" t="s">
        <v>353</v>
      </c>
    </row>
    <row r="144" spans="1:65" s="13" customFormat="1" ht="10.199999999999999">
      <c r="B144" s="221"/>
      <c r="C144" s="222"/>
      <c r="D144" s="223" t="s">
        <v>136</v>
      </c>
      <c r="E144" s="224" t="s">
        <v>1</v>
      </c>
      <c r="F144" s="225" t="s">
        <v>354</v>
      </c>
      <c r="G144" s="222"/>
      <c r="H144" s="224" t="s">
        <v>1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136</v>
      </c>
      <c r="AU144" s="231" t="s">
        <v>85</v>
      </c>
      <c r="AV144" s="13" t="s">
        <v>83</v>
      </c>
      <c r="AW144" s="13" t="s">
        <v>32</v>
      </c>
      <c r="AX144" s="13" t="s">
        <v>76</v>
      </c>
      <c r="AY144" s="231" t="s">
        <v>127</v>
      </c>
    </row>
    <row r="145" spans="1:65" s="14" customFormat="1" ht="10.199999999999999">
      <c r="B145" s="232"/>
      <c r="C145" s="233"/>
      <c r="D145" s="223" t="s">
        <v>136</v>
      </c>
      <c r="E145" s="234" t="s">
        <v>1</v>
      </c>
      <c r="F145" s="235" t="s">
        <v>355</v>
      </c>
      <c r="G145" s="233"/>
      <c r="H145" s="236">
        <v>11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136</v>
      </c>
      <c r="AU145" s="242" t="s">
        <v>85</v>
      </c>
      <c r="AV145" s="14" t="s">
        <v>85</v>
      </c>
      <c r="AW145" s="14" t="s">
        <v>32</v>
      </c>
      <c r="AX145" s="14" t="s">
        <v>76</v>
      </c>
      <c r="AY145" s="242" t="s">
        <v>127</v>
      </c>
    </row>
    <row r="146" spans="1:65" s="15" customFormat="1" ht="10.199999999999999">
      <c r="B146" s="243"/>
      <c r="C146" s="244"/>
      <c r="D146" s="223" t="s">
        <v>136</v>
      </c>
      <c r="E146" s="245" t="s">
        <v>1</v>
      </c>
      <c r="F146" s="246" t="s">
        <v>139</v>
      </c>
      <c r="G146" s="244"/>
      <c r="H146" s="247">
        <v>11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136</v>
      </c>
      <c r="AU146" s="253" t="s">
        <v>85</v>
      </c>
      <c r="AV146" s="15" t="s">
        <v>134</v>
      </c>
      <c r="AW146" s="15" t="s">
        <v>32</v>
      </c>
      <c r="AX146" s="15" t="s">
        <v>83</v>
      </c>
      <c r="AY146" s="253" t="s">
        <v>127</v>
      </c>
    </row>
    <row r="147" spans="1:65" s="2" customFormat="1" ht="16.5" customHeight="1">
      <c r="A147" s="34"/>
      <c r="B147" s="35"/>
      <c r="C147" s="208" t="s">
        <v>154</v>
      </c>
      <c r="D147" s="208" t="s">
        <v>129</v>
      </c>
      <c r="E147" s="209" t="s">
        <v>214</v>
      </c>
      <c r="F147" s="210" t="s">
        <v>215</v>
      </c>
      <c r="G147" s="211" t="s">
        <v>205</v>
      </c>
      <c r="H147" s="212">
        <v>110</v>
      </c>
      <c r="I147" s="213"/>
      <c r="J147" s="214">
        <f>ROUND(I147*H147,2)</f>
        <v>0</v>
      </c>
      <c r="K147" s="210" t="s">
        <v>133</v>
      </c>
      <c r="L147" s="39"/>
      <c r="M147" s="215" t="s">
        <v>1</v>
      </c>
      <c r="N147" s="216" t="s">
        <v>41</v>
      </c>
      <c r="O147" s="71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134</v>
      </c>
      <c r="AT147" s="219" t="s">
        <v>129</v>
      </c>
      <c r="AU147" s="219" t="s">
        <v>85</v>
      </c>
      <c r="AY147" s="17" t="s">
        <v>127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83</v>
      </c>
      <c r="BK147" s="220">
        <f>ROUND(I147*H147,2)</f>
        <v>0</v>
      </c>
      <c r="BL147" s="17" t="s">
        <v>134</v>
      </c>
      <c r="BM147" s="219" t="s">
        <v>356</v>
      </c>
    </row>
    <row r="148" spans="1:65" s="13" customFormat="1" ht="10.199999999999999">
      <c r="B148" s="221"/>
      <c r="C148" s="222"/>
      <c r="D148" s="223" t="s">
        <v>136</v>
      </c>
      <c r="E148" s="224" t="s">
        <v>1</v>
      </c>
      <c r="F148" s="225" t="s">
        <v>346</v>
      </c>
      <c r="G148" s="222"/>
      <c r="H148" s="224" t="s">
        <v>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136</v>
      </c>
      <c r="AU148" s="231" t="s">
        <v>85</v>
      </c>
      <c r="AV148" s="13" t="s">
        <v>83</v>
      </c>
      <c r="AW148" s="13" t="s">
        <v>32</v>
      </c>
      <c r="AX148" s="13" t="s">
        <v>76</v>
      </c>
      <c r="AY148" s="231" t="s">
        <v>127</v>
      </c>
    </row>
    <row r="149" spans="1:65" s="14" customFormat="1" ht="10.199999999999999">
      <c r="B149" s="232"/>
      <c r="C149" s="233"/>
      <c r="D149" s="223" t="s">
        <v>136</v>
      </c>
      <c r="E149" s="234" t="s">
        <v>1</v>
      </c>
      <c r="F149" s="235" t="s">
        <v>347</v>
      </c>
      <c r="G149" s="233"/>
      <c r="H149" s="236">
        <v>110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136</v>
      </c>
      <c r="AU149" s="242" t="s">
        <v>85</v>
      </c>
      <c r="AV149" s="14" t="s">
        <v>85</v>
      </c>
      <c r="AW149" s="14" t="s">
        <v>32</v>
      </c>
      <c r="AX149" s="14" t="s">
        <v>76</v>
      </c>
      <c r="AY149" s="242" t="s">
        <v>127</v>
      </c>
    </row>
    <row r="150" spans="1:65" s="15" customFormat="1" ht="10.199999999999999">
      <c r="B150" s="243"/>
      <c r="C150" s="244"/>
      <c r="D150" s="223" t="s">
        <v>136</v>
      </c>
      <c r="E150" s="245" t="s">
        <v>1</v>
      </c>
      <c r="F150" s="246" t="s">
        <v>139</v>
      </c>
      <c r="G150" s="244"/>
      <c r="H150" s="247">
        <v>110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136</v>
      </c>
      <c r="AU150" s="253" t="s">
        <v>85</v>
      </c>
      <c r="AV150" s="15" t="s">
        <v>134</v>
      </c>
      <c r="AW150" s="15" t="s">
        <v>32</v>
      </c>
      <c r="AX150" s="15" t="s">
        <v>83</v>
      </c>
      <c r="AY150" s="253" t="s">
        <v>127</v>
      </c>
    </row>
    <row r="151" spans="1:65" s="2" customFormat="1" ht="16.5" customHeight="1">
      <c r="A151" s="34"/>
      <c r="B151" s="35"/>
      <c r="C151" s="208" t="s">
        <v>160</v>
      </c>
      <c r="D151" s="208" t="s">
        <v>129</v>
      </c>
      <c r="E151" s="209" t="s">
        <v>219</v>
      </c>
      <c r="F151" s="210" t="s">
        <v>220</v>
      </c>
      <c r="G151" s="211" t="s">
        <v>221</v>
      </c>
      <c r="H151" s="212">
        <v>198</v>
      </c>
      <c r="I151" s="213"/>
      <c r="J151" s="214">
        <f>ROUND(I151*H151,2)</f>
        <v>0</v>
      </c>
      <c r="K151" s="210" t="s">
        <v>133</v>
      </c>
      <c r="L151" s="39"/>
      <c r="M151" s="215" t="s">
        <v>1</v>
      </c>
      <c r="N151" s="216" t="s">
        <v>41</v>
      </c>
      <c r="O151" s="71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134</v>
      </c>
      <c r="AT151" s="219" t="s">
        <v>129</v>
      </c>
      <c r="AU151" s="219" t="s">
        <v>85</v>
      </c>
      <c r="AY151" s="17" t="s">
        <v>127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7" t="s">
        <v>83</v>
      </c>
      <c r="BK151" s="220">
        <f>ROUND(I151*H151,2)</f>
        <v>0</v>
      </c>
      <c r="BL151" s="17" t="s">
        <v>134</v>
      </c>
      <c r="BM151" s="219" t="s">
        <v>357</v>
      </c>
    </row>
    <row r="152" spans="1:65" s="13" customFormat="1" ht="10.199999999999999">
      <c r="B152" s="221"/>
      <c r="C152" s="222"/>
      <c r="D152" s="223" t="s">
        <v>136</v>
      </c>
      <c r="E152" s="224" t="s">
        <v>1</v>
      </c>
      <c r="F152" s="225" t="s">
        <v>346</v>
      </c>
      <c r="G152" s="222"/>
      <c r="H152" s="224" t="s">
        <v>1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136</v>
      </c>
      <c r="AU152" s="231" t="s">
        <v>85</v>
      </c>
      <c r="AV152" s="13" t="s">
        <v>83</v>
      </c>
      <c r="AW152" s="13" t="s">
        <v>32</v>
      </c>
      <c r="AX152" s="13" t="s">
        <v>76</v>
      </c>
      <c r="AY152" s="231" t="s">
        <v>127</v>
      </c>
    </row>
    <row r="153" spans="1:65" s="14" customFormat="1" ht="10.199999999999999">
      <c r="B153" s="232"/>
      <c r="C153" s="233"/>
      <c r="D153" s="223" t="s">
        <v>136</v>
      </c>
      <c r="E153" s="234" t="s">
        <v>1</v>
      </c>
      <c r="F153" s="235" t="s">
        <v>358</v>
      </c>
      <c r="G153" s="233"/>
      <c r="H153" s="236">
        <v>198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136</v>
      </c>
      <c r="AU153" s="242" t="s">
        <v>85</v>
      </c>
      <c r="AV153" s="14" t="s">
        <v>85</v>
      </c>
      <c r="AW153" s="14" t="s">
        <v>32</v>
      </c>
      <c r="AX153" s="14" t="s">
        <v>76</v>
      </c>
      <c r="AY153" s="242" t="s">
        <v>127</v>
      </c>
    </row>
    <row r="154" spans="1:65" s="15" customFormat="1" ht="10.199999999999999">
      <c r="B154" s="243"/>
      <c r="C154" s="244"/>
      <c r="D154" s="223" t="s">
        <v>136</v>
      </c>
      <c r="E154" s="245" t="s">
        <v>1</v>
      </c>
      <c r="F154" s="246" t="s">
        <v>139</v>
      </c>
      <c r="G154" s="244"/>
      <c r="H154" s="247">
        <v>198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136</v>
      </c>
      <c r="AU154" s="253" t="s">
        <v>85</v>
      </c>
      <c r="AV154" s="15" t="s">
        <v>134</v>
      </c>
      <c r="AW154" s="15" t="s">
        <v>32</v>
      </c>
      <c r="AX154" s="15" t="s">
        <v>83</v>
      </c>
      <c r="AY154" s="253" t="s">
        <v>127</v>
      </c>
    </row>
    <row r="155" spans="1:65" s="2" customFormat="1" ht="16.5" customHeight="1">
      <c r="A155" s="34"/>
      <c r="B155" s="35"/>
      <c r="C155" s="208" t="s">
        <v>164</v>
      </c>
      <c r="D155" s="208" t="s">
        <v>129</v>
      </c>
      <c r="E155" s="209" t="s">
        <v>225</v>
      </c>
      <c r="F155" s="210" t="s">
        <v>226</v>
      </c>
      <c r="G155" s="211" t="s">
        <v>205</v>
      </c>
      <c r="H155" s="212">
        <v>110</v>
      </c>
      <c r="I155" s="213"/>
      <c r="J155" s="214">
        <f>ROUND(I155*H155,2)</f>
        <v>0</v>
      </c>
      <c r="K155" s="210" t="s">
        <v>133</v>
      </c>
      <c r="L155" s="39"/>
      <c r="M155" s="215" t="s">
        <v>1</v>
      </c>
      <c r="N155" s="216" t="s">
        <v>41</v>
      </c>
      <c r="O155" s="71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134</v>
      </c>
      <c r="AT155" s="219" t="s">
        <v>129</v>
      </c>
      <c r="AU155" s="219" t="s">
        <v>85</v>
      </c>
      <c r="AY155" s="17" t="s">
        <v>127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83</v>
      </c>
      <c r="BK155" s="220">
        <f>ROUND(I155*H155,2)</f>
        <v>0</v>
      </c>
      <c r="BL155" s="17" t="s">
        <v>134</v>
      </c>
      <c r="BM155" s="219" t="s">
        <v>359</v>
      </c>
    </row>
    <row r="156" spans="1:65" s="13" customFormat="1" ht="10.199999999999999">
      <c r="B156" s="221"/>
      <c r="C156" s="222"/>
      <c r="D156" s="223" t="s">
        <v>136</v>
      </c>
      <c r="E156" s="224" t="s">
        <v>1</v>
      </c>
      <c r="F156" s="225" t="s">
        <v>346</v>
      </c>
      <c r="G156" s="222"/>
      <c r="H156" s="224" t="s">
        <v>1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136</v>
      </c>
      <c r="AU156" s="231" t="s">
        <v>85</v>
      </c>
      <c r="AV156" s="13" t="s">
        <v>83</v>
      </c>
      <c r="AW156" s="13" t="s">
        <v>32</v>
      </c>
      <c r="AX156" s="13" t="s">
        <v>76</v>
      </c>
      <c r="AY156" s="231" t="s">
        <v>127</v>
      </c>
    </row>
    <row r="157" spans="1:65" s="14" customFormat="1" ht="10.199999999999999">
      <c r="B157" s="232"/>
      <c r="C157" s="233"/>
      <c r="D157" s="223" t="s">
        <v>136</v>
      </c>
      <c r="E157" s="234" t="s">
        <v>1</v>
      </c>
      <c r="F157" s="235" t="s">
        <v>347</v>
      </c>
      <c r="G157" s="233"/>
      <c r="H157" s="236">
        <v>110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136</v>
      </c>
      <c r="AU157" s="242" t="s">
        <v>85</v>
      </c>
      <c r="AV157" s="14" t="s">
        <v>85</v>
      </c>
      <c r="AW157" s="14" t="s">
        <v>32</v>
      </c>
      <c r="AX157" s="14" t="s">
        <v>76</v>
      </c>
      <c r="AY157" s="242" t="s">
        <v>127</v>
      </c>
    </row>
    <row r="158" spans="1:65" s="15" customFormat="1" ht="10.199999999999999">
      <c r="B158" s="243"/>
      <c r="C158" s="244"/>
      <c r="D158" s="223" t="s">
        <v>136</v>
      </c>
      <c r="E158" s="245" t="s">
        <v>1</v>
      </c>
      <c r="F158" s="246" t="s">
        <v>139</v>
      </c>
      <c r="G158" s="244"/>
      <c r="H158" s="247">
        <v>110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136</v>
      </c>
      <c r="AU158" s="253" t="s">
        <v>85</v>
      </c>
      <c r="AV158" s="15" t="s">
        <v>134</v>
      </c>
      <c r="AW158" s="15" t="s">
        <v>32</v>
      </c>
      <c r="AX158" s="15" t="s">
        <v>83</v>
      </c>
      <c r="AY158" s="253" t="s">
        <v>127</v>
      </c>
    </row>
    <row r="159" spans="1:65" s="2" customFormat="1" ht="16.5" customHeight="1">
      <c r="A159" s="34"/>
      <c r="B159" s="35"/>
      <c r="C159" s="208" t="s">
        <v>168</v>
      </c>
      <c r="D159" s="208" t="s">
        <v>129</v>
      </c>
      <c r="E159" s="209" t="s">
        <v>360</v>
      </c>
      <c r="F159" s="210" t="s">
        <v>361</v>
      </c>
      <c r="G159" s="211" t="s">
        <v>132</v>
      </c>
      <c r="H159" s="212">
        <v>470</v>
      </c>
      <c r="I159" s="213"/>
      <c r="J159" s="214">
        <f>ROUND(I159*H159,2)</f>
        <v>0</v>
      </c>
      <c r="K159" s="210" t="s">
        <v>133</v>
      </c>
      <c r="L159" s="39"/>
      <c r="M159" s="215" t="s">
        <v>1</v>
      </c>
      <c r="N159" s="216" t="s">
        <v>41</v>
      </c>
      <c r="O159" s="71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134</v>
      </c>
      <c r="AT159" s="219" t="s">
        <v>129</v>
      </c>
      <c r="AU159" s="219" t="s">
        <v>85</v>
      </c>
      <c r="AY159" s="17" t="s">
        <v>127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83</v>
      </c>
      <c r="BK159" s="220">
        <f>ROUND(I159*H159,2)</f>
        <v>0</v>
      </c>
      <c r="BL159" s="17" t="s">
        <v>134</v>
      </c>
      <c r="BM159" s="219" t="s">
        <v>362</v>
      </c>
    </row>
    <row r="160" spans="1:65" s="13" customFormat="1" ht="10.199999999999999">
      <c r="B160" s="221"/>
      <c r="C160" s="222"/>
      <c r="D160" s="223" t="s">
        <v>136</v>
      </c>
      <c r="E160" s="224" t="s">
        <v>1</v>
      </c>
      <c r="F160" s="225" t="s">
        <v>363</v>
      </c>
      <c r="G160" s="222"/>
      <c r="H160" s="224" t="s">
        <v>1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136</v>
      </c>
      <c r="AU160" s="231" t="s">
        <v>85</v>
      </c>
      <c r="AV160" s="13" t="s">
        <v>83</v>
      </c>
      <c r="AW160" s="13" t="s">
        <v>32</v>
      </c>
      <c r="AX160" s="13" t="s">
        <v>76</v>
      </c>
      <c r="AY160" s="231" t="s">
        <v>127</v>
      </c>
    </row>
    <row r="161" spans="1:65" s="14" customFormat="1" ht="10.199999999999999">
      <c r="B161" s="232"/>
      <c r="C161" s="233"/>
      <c r="D161" s="223" t="s">
        <v>136</v>
      </c>
      <c r="E161" s="234" t="s">
        <v>1</v>
      </c>
      <c r="F161" s="235" t="s">
        <v>364</v>
      </c>
      <c r="G161" s="233"/>
      <c r="H161" s="236">
        <v>470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136</v>
      </c>
      <c r="AU161" s="242" t="s">
        <v>85</v>
      </c>
      <c r="AV161" s="14" t="s">
        <v>85</v>
      </c>
      <c r="AW161" s="14" t="s">
        <v>32</v>
      </c>
      <c r="AX161" s="14" t="s">
        <v>76</v>
      </c>
      <c r="AY161" s="242" t="s">
        <v>127</v>
      </c>
    </row>
    <row r="162" spans="1:65" s="15" customFormat="1" ht="10.199999999999999">
      <c r="B162" s="243"/>
      <c r="C162" s="244"/>
      <c r="D162" s="223" t="s">
        <v>136</v>
      </c>
      <c r="E162" s="245" t="s">
        <v>1</v>
      </c>
      <c r="F162" s="246" t="s">
        <v>139</v>
      </c>
      <c r="G162" s="244"/>
      <c r="H162" s="247">
        <v>470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136</v>
      </c>
      <c r="AU162" s="253" t="s">
        <v>85</v>
      </c>
      <c r="AV162" s="15" t="s">
        <v>134</v>
      </c>
      <c r="AW162" s="15" t="s">
        <v>32</v>
      </c>
      <c r="AX162" s="15" t="s">
        <v>83</v>
      </c>
      <c r="AY162" s="253" t="s">
        <v>127</v>
      </c>
    </row>
    <row r="163" spans="1:65" s="12" customFormat="1" ht="22.8" customHeight="1">
      <c r="B163" s="192"/>
      <c r="C163" s="193"/>
      <c r="D163" s="194" t="s">
        <v>75</v>
      </c>
      <c r="E163" s="206" t="s">
        <v>154</v>
      </c>
      <c r="F163" s="206" t="s">
        <v>365</v>
      </c>
      <c r="G163" s="193"/>
      <c r="H163" s="193"/>
      <c r="I163" s="196"/>
      <c r="J163" s="207">
        <f>BK163</f>
        <v>0</v>
      </c>
      <c r="K163" s="193"/>
      <c r="L163" s="198"/>
      <c r="M163" s="199"/>
      <c r="N163" s="200"/>
      <c r="O163" s="200"/>
      <c r="P163" s="201">
        <f>SUM(P164:P255)</f>
        <v>0</v>
      </c>
      <c r="Q163" s="200"/>
      <c r="R163" s="201">
        <f>SUM(R164:R255)</f>
        <v>94.000696000000005</v>
      </c>
      <c r="S163" s="200"/>
      <c r="T163" s="202">
        <f>SUM(T164:T255)</f>
        <v>0</v>
      </c>
      <c r="AR163" s="203" t="s">
        <v>83</v>
      </c>
      <c r="AT163" s="204" t="s">
        <v>75</v>
      </c>
      <c r="AU163" s="204" t="s">
        <v>83</v>
      </c>
      <c r="AY163" s="203" t="s">
        <v>127</v>
      </c>
      <c r="BK163" s="205">
        <f>SUM(BK164:BK255)</f>
        <v>0</v>
      </c>
    </row>
    <row r="164" spans="1:65" s="2" customFormat="1" ht="16.5" customHeight="1">
      <c r="A164" s="34"/>
      <c r="B164" s="35"/>
      <c r="C164" s="208" t="s">
        <v>172</v>
      </c>
      <c r="D164" s="208" t="s">
        <v>129</v>
      </c>
      <c r="E164" s="209" t="s">
        <v>366</v>
      </c>
      <c r="F164" s="210" t="s">
        <v>367</v>
      </c>
      <c r="G164" s="211" t="s">
        <v>132</v>
      </c>
      <c r="H164" s="212">
        <v>88</v>
      </c>
      <c r="I164" s="213"/>
      <c r="J164" s="214">
        <f>ROUND(I164*H164,2)</f>
        <v>0</v>
      </c>
      <c r="K164" s="210" t="s">
        <v>133</v>
      </c>
      <c r="L164" s="39"/>
      <c r="M164" s="215" t="s">
        <v>1</v>
      </c>
      <c r="N164" s="216" t="s">
        <v>41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134</v>
      </c>
      <c r="AT164" s="219" t="s">
        <v>129</v>
      </c>
      <c r="AU164" s="219" t="s">
        <v>85</v>
      </c>
      <c r="AY164" s="17" t="s">
        <v>127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83</v>
      </c>
      <c r="BK164" s="220">
        <f>ROUND(I164*H164,2)</f>
        <v>0</v>
      </c>
      <c r="BL164" s="17" t="s">
        <v>134</v>
      </c>
      <c r="BM164" s="219" t="s">
        <v>368</v>
      </c>
    </row>
    <row r="165" spans="1:65" s="13" customFormat="1" ht="10.199999999999999">
      <c r="B165" s="221"/>
      <c r="C165" s="222"/>
      <c r="D165" s="223" t="s">
        <v>136</v>
      </c>
      <c r="E165" s="224" t="s">
        <v>1</v>
      </c>
      <c r="F165" s="225" t="s">
        <v>369</v>
      </c>
      <c r="G165" s="222"/>
      <c r="H165" s="224" t="s">
        <v>1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136</v>
      </c>
      <c r="AU165" s="231" t="s">
        <v>85</v>
      </c>
      <c r="AV165" s="13" t="s">
        <v>83</v>
      </c>
      <c r="AW165" s="13" t="s">
        <v>32</v>
      </c>
      <c r="AX165" s="13" t="s">
        <v>76</v>
      </c>
      <c r="AY165" s="231" t="s">
        <v>127</v>
      </c>
    </row>
    <row r="166" spans="1:65" s="14" customFormat="1" ht="10.199999999999999">
      <c r="B166" s="232"/>
      <c r="C166" s="233"/>
      <c r="D166" s="223" t="s">
        <v>136</v>
      </c>
      <c r="E166" s="234" t="s">
        <v>1</v>
      </c>
      <c r="F166" s="235" t="s">
        <v>370</v>
      </c>
      <c r="G166" s="233"/>
      <c r="H166" s="236">
        <v>88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136</v>
      </c>
      <c r="AU166" s="242" t="s">
        <v>85</v>
      </c>
      <c r="AV166" s="14" t="s">
        <v>85</v>
      </c>
      <c r="AW166" s="14" t="s">
        <v>32</v>
      </c>
      <c r="AX166" s="14" t="s">
        <v>76</v>
      </c>
      <c r="AY166" s="242" t="s">
        <v>127</v>
      </c>
    </row>
    <row r="167" spans="1:65" s="15" customFormat="1" ht="10.199999999999999">
      <c r="B167" s="243"/>
      <c r="C167" s="244"/>
      <c r="D167" s="223" t="s">
        <v>136</v>
      </c>
      <c r="E167" s="245" t="s">
        <v>1</v>
      </c>
      <c r="F167" s="246" t="s">
        <v>139</v>
      </c>
      <c r="G167" s="244"/>
      <c r="H167" s="247">
        <v>88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136</v>
      </c>
      <c r="AU167" s="253" t="s">
        <v>85</v>
      </c>
      <c r="AV167" s="15" t="s">
        <v>134</v>
      </c>
      <c r="AW167" s="15" t="s">
        <v>32</v>
      </c>
      <c r="AX167" s="15" t="s">
        <v>83</v>
      </c>
      <c r="AY167" s="253" t="s">
        <v>127</v>
      </c>
    </row>
    <row r="168" spans="1:65" s="2" customFormat="1" ht="16.5" customHeight="1">
      <c r="A168" s="34"/>
      <c r="B168" s="35"/>
      <c r="C168" s="208" t="s">
        <v>153</v>
      </c>
      <c r="D168" s="208" t="s">
        <v>129</v>
      </c>
      <c r="E168" s="209" t="s">
        <v>371</v>
      </c>
      <c r="F168" s="210" t="s">
        <v>372</v>
      </c>
      <c r="G168" s="211" t="s">
        <v>132</v>
      </c>
      <c r="H168" s="212">
        <v>342</v>
      </c>
      <c r="I168" s="213"/>
      <c r="J168" s="214">
        <f>ROUND(I168*H168,2)</f>
        <v>0</v>
      </c>
      <c r="K168" s="210" t="s">
        <v>133</v>
      </c>
      <c r="L168" s="39"/>
      <c r="M168" s="215" t="s">
        <v>1</v>
      </c>
      <c r="N168" s="216" t="s">
        <v>41</v>
      </c>
      <c r="O168" s="71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134</v>
      </c>
      <c r="AT168" s="219" t="s">
        <v>129</v>
      </c>
      <c r="AU168" s="219" t="s">
        <v>85</v>
      </c>
      <c r="AY168" s="17" t="s">
        <v>127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7" t="s">
        <v>83</v>
      </c>
      <c r="BK168" s="220">
        <f>ROUND(I168*H168,2)</f>
        <v>0</v>
      </c>
      <c r="BL168" s="17" t="s">
        <v>134</v>
      </c>
      <c r="BM168" s="219" t="s">
        <v>373</v>
      </c>
    </row>
    <row r="169" spans="1:65" s="13" customFormat="1" ht="10.199999999999999">
      <c r="B169" s="221"/>
      <c r="C169" s="222"/>
      <c r="D169" s="223" t="s">
        <v>136</v>
      </c>
      <c r="E169" s="224" t="s">
        <v>1</v>
      </c>
      <c r="F169" s="225" t="s">
        <v>374</v>
      </c>
      <c r="G169" s="222"/>
      <c r="H169" s="224" t="s">
        <v>1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136</v>
      </c>
      <c r="AU169" s="231" t="s">
        <v>85</v>
      </c>
      <c r="AV169" s="13" t="s">
        <v>83</v>
      </c>
      <c r="AW169" s="13" t="s">
        <v>32</v>
      </c>
      <c r="AX169" s="13" t="s">
        <v>76</v>
      </c>
      <c r="AY169" s="231" t="s">
        <v>127</v>
      </c>
    </row>
    <row r="170" spans="1:65" s="14" customFormat="1" ht="10.199999999999999">
      <c r="B170" s="232"/>
      <c r="C170" s="233"/>
      <c r="D170" s="223" t="s">
        <v>136</v>
      </c>
      <c r="E170" s="234" t="s">
        <v>1</v>
      </c>
      <c r="F170" s="235" t="s">
        <v>375</v>
      </c>
      <c r="G170" s="233"/>
      <c r="H170" s="236">
        <v>342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136</v>
      </c>
      <c r="AU170" s="242" t="s">
        <v>85</v>
      </c>
      <c r="AV170" s="14" t="s">
        <v>85</v>
      </c>
      <c r="AW170" s="14" t="s">
        <v>32</v>
      </c>
      <c r="AX170" s="14" t="s">
        <v>76</v>
      </c>
      <c r="AY170" s="242" t="s">
        <v>127</v>
      </c>
    </row>
    <row r="171" spans="1:65" s="15" customFormat="1" ht="10.199999999999999">
      <c r="B171" s="243"/>
      <c r="C171" s="244"/>
      <c r="D171" s="223" t="s">
        <v>136</v>
      </c>
      <c r="E171" s="245" t="s">
        <v>1</v>
      </c>
      <c r="F171" s="246" t="s">
        <v>139</v>
      </c>
      <c r="G171" s="244"/>
      <c r="H171" s="247">
        <v>342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136</v>
      </c>
      <c r="AU171" s="253" t="s">
        <v>85</v>
      </c>
      <c r="AV171" s="15" t="s">
        <v>134</v>
      </c>
      <c r="AW171" s="15" t="s">
        <v>32</v>
      </c>
      <c r="AX171" s="15" t="s">
        <v>83</v>
      </c>
      <c r="AY171" s="253" t="s">
        <v>127</v>
      </c>
    </row>
    <row r="172" spans="1:65" s="2" customFormat="1" ht="16.5" customHeight="1">
      <c r="A172" s="34"/>
      <c r="B172" s="35"/>
      <c r="C172" s="208" t="s">
        <v>181</v>
      </c>
      <c r="D172" s="208" t="s">
        <v>129</v>
      </c>
      <c r="E172" s="209" t="s">
        <v>371</v>
      </c>
      <c r="F172" s="210" t="s">
        <v>372</v>
      </c>
      <c r="G172" s="211" t="s">
        <v>132</v>
      </c>
      <c r="H172" s="212">
        <v>40</v>
      </c>
      <c r="I172" s="213"/>
      <c r="J172" s="214">
        <f>ROUND(I172*H172,2)</f>
        <v>0</v>
      </c>
      <c r="K172" s="210" t="s">
        <v>133</v>
      </c>
      <c r="L172" s="39"/>
      <c r="M172" s="215" t="s">
        <v>1</v>
      </c>
      <c r="N172" s="216" t="s">
        <v>41</v>
      </c>
      <c r="O172" s="71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134</v>
      </c>
      <c r="AT172" s="219" t="s">
        <v>129</v>
      </c>
      <c r="AU172" s="219" t="s">
        <v>85</v>
      </c>
      <c r="AY172" s="17" t="s">
        <v>127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7" t="s">
        <v>83</v>
      </c>
      <c r="BK172" s="220">
        <f>ROUND(I172*H172,2)</f>
        <v>0</v>
      </c>
      <c r="BL172" s="17" t="s">
        <v>134</v>
      </c>
      <c r="BM172" s="219" t="s">
        <v>376</v>
      </c>
    </row>
    <row r="173" spans="1:65" s="13" customFormat="1" ht="10.199999999999999">
      <c r="B173" s="221"/>
      <c r="C173" s="222"/>
      <c r="D173" s="223" t="s">
        <v>136</v>
      </c>
      <c r="E173" s="224" t="s">
        <v>1</v>
      </c>
      <c r="F173" s="225" t="s">
        <v>377</v>
      </c>
      <c r="G173" s="222"/>
      <c r="H173" s="224" t="s">
        <v>1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136</v>
      </c>
      <c r="AU173" s="231" t="s">
        <v>85</v>
      </c>
      <c r="AV173" s="13" t="s">
        <v>83</v>
      </c>
      <c r="AW173" s="13" t="s">
        <v>32</v>
      </c>
      <c r="AX173" s="13" t="s">
        <v>76</v>
      </c>
      <c r="AY173" s="231" t="s">
        <v>127</v>
      </c>
    </row>
    <row r="174" spans="1:65" s="14" customFormat="1" ht="10.199999999999999">
      <c r="B174" s="232"/>
      <c r="C174" s="233"/>
      <c r="D174" s="223" t="s">
        <v>136</v>
      </c>
      <c r="E174" s="234" t="s">
        <v>1</v>
      </c>
      <c r="F174" s="235" t="s">
        <v>142</v>
      </c>
      <c r="G174" s="233"/>
      <c r="H174" s="236">
        <v>40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136</v>
      </c>
      <c r="AU174" s="242" t="s">
        <v>85</v>
      </c>
      <c r="AV174" s="14" t="s">
        <v>85</v>
      </c>
      <c r="AW174" s="14" t="s">
        <v>32</v>
      </c>
      <c r="AX174" s="14" t="s">
        <v>76</v>
      </c>
      <c r="AY174" s="242" t="s">
        <v>127</v>
      </c>
    </row>
    <row r="175" spans="1:65" s="15" customFormat="1" ht="10.199999999999999">
      <c r="B175" s="243"/>
      <c r="C175" s="244"/>
      <c r="D175" s="223" t="s">
        <v>136</v>
      </c>
      <c r="E175" s="245" t="s">
        <v>1</v>
      </c>
      <c r="F175" s="246" t="s">
        <v>139</v>
      </c>
      <c r="G175" s="244"/>
      <c r="H175" s="247">
        <v>40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136</v>
      </c>
      <c r="AU175" s="253" t="s">
        <v>85</v>
      </c>
      <c r="AV175" s="15" t="s">
        <v>134</v>
      </c>
      <c r="AW175" s="15" t="s">
        <v>32</v>
      </c>
      <c r="AX175" s="15" t="s">
        <v>83</v>
      </c>
      <c r="AY175" s="253" t="s">
        <v>127</v>
      </c>
    </row>
    <row r="176" spans="1:65" s="2" customFormat="1" ht="16.5" customHeight="1">
      <c r="A176" s="34"/>
      <c r="B176" s="35"/>
      <c r="C176" s="208" t="s">
        <v>184</v>
      </c>
      <c r="D176" s="208" t="s">
        <v>129</v>
      </c>
      <c r="E176" s="209" t="s">
        <v>371</v>
      </c>
      <c r="F176" s="210" t="s">
        <v>372</v>
      </c>
      <c r="G176" s="211" t="s">
        <v>132</v>
      </c>
      <c r="H176" s="212">
        <v>470</v>
      </c>
      <c r="I176" s="213"/>
      <c r="J176" s="214">
        <f>ROUND(I176*H176,2)</f>
        <v>0</v>
      </c>
      <c r="K176" s="210" t="s">
        <v>133</v>
      </c>
      <c r="L176" s="39"/>
      <c r="M176" s="215" t="s">
        <v>1</v>
      </c>
      <c r="N176" s="216" t="s">
        <v>41</v>
      </c>
      <c r="O176" s="71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134</v>
      </c>
      <c r="AT176" s="219" t="s">
        <v>129</v>
      </c>
      <c r="AU176" s="219" t="s">
        <v>85</v>
      </c>
      <c r="AY176" s="17" t="s">
        <v>127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83</v>
      </c>
      <c r="BK176" s="220">
        <f>ROUND(I176*H176,2)</f>
        <v>0</v>
      </c>
      <c r="BL176" s="17" t="s">
        <v>134</v>
      </c>
      <c r="BM176" s="219" t="s">
        <v>378</v>
      </c>
    </row>
    <row r="177" spans="1:65" s="13" customFormat="1" ht="10.199999999999999">
      <c r="B177" s="221"/>
      <c r="C177" s="222"/>
      <c r="D177" s="223" t="s">
        <v>136</v>
      </c>
      <c r="E177" s="224" t="s">
        <v>1</v>
      </c>
      <c r="F177" s="225" t="s">
        <v>379</v>
      </c>
      <c r="G177" s="222"/>
      <c r="H177" s="224" t="s">
        <v>1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136</v>
      </c>
      <c r="AU177" s="231" t="s">
        <v>85</v>
      </c>
      <c r="AV177" s="13" t="s">
        <v>83</v>
      </c>
      <c r="AW177" s="13" t="s">
        <v>32</v>
      </c>
      <c r="AX177" s="13" t="s">
        <v>76</v>
      </c>
      <c r="AY177" s="231" t="s">
        <v>127</v>
      </c>
    </row>
    <row r="178" spans="1:65" s="14" customFormat="1" ht="10.199999999999999">
      <c r="B178" s="232"/>
      <c r="C178" s="233"/>
      <c r="D178" s="223" t="s">
        <v>136</v>
      </c>
      <c r="E178" s="234" t="s">
        <v>1</v>
      </c>
      <c r="F178" s="235" t="s">
        <v>364</v>
      </c>
      <c r="G178" s="233"/>
      <c r="H178" s="236">
        <v>470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136</v>
      </c>
      <c r="AU178" s="242" t="s">
        <v>85</v>
      </c>
      <c r="AV178" s="14" t="s">
        <v>85</v>
      </c>
      <c r="AW178" s="14" t="s">
        <v>32</v>
      </c>
      <c r="AX178" s="14" t="s">
        <v>76</v>
      </c>
      <c r="AY178" s="242" t="s">
        <v>127</v>
      </c>
    </row>
    <row r="179" spans="1:65" s="15" customFormat="1" ht="10.199999999999999">
      <c r="B179" s="243"/>
      <c r="C179" s="244"/>
      <c r="D179" s="223" t="s">
        <v>136</v>
      </c>
      <c r="E179" s="245" t="s">
        <v>1</v>
      </c>
      <c r="F179" s="246" t="s">
        <v>139</v>
      </c>
      <c r="G179" s="244"/>
      <c r="H179" s="247">
        <v>470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136</v>
      </c>
      <c r="AU179" s="253" t="s">
        <v>85</v>
      </c>
      <c r="AV179" s="15" t="s">
        <v>134</v>
      </c>
      <c r="AW179" s="15" t="s">
        <v>32</v>
      </c>
      <c r="AX179" s="15" t="s">
        <v>83</v>
      </c>
      <c r="AY179" s="253" t="s">
        <v>127</v>
      </c>
    </row>
    <row r="180" spans="1:65" s="2" customFormat="1" ht="16.5" customHeight="1">
      <c r="A180" s="34"/>
      <c r="B180" s="35"/>
      <c r="C180" s="208" t="s">
        <v>190</v>
      </c>
      <c r="D180" s="208" t="s">
        <v>129</v>
      </c>
      <c r="E180" s="209" t="s">
        <v>380</v>
      </c>
      <c r="F180" s="210" t="s">
        <v>381</v>
      </c>
      <c r="G180" s="211" t="s">
        <v>132</v>
      </c>
      <c r="H180" s="212">
        <v>183</v>
      </c>
      <c r="I180" s="213"/>
      <c r="J180" s="214">
        <f>ROUND(I180*H180,2)</f>
        <v>0</v>
      </c>
      <c r="K180" s="210" t="s">
        <v>133</v>
      </c>
      <c r="L180" s="39"/>
      <c r="M180" s="215" t="s">
        <v>1</v>
      </c>
      <c r="N180" s="216" t="s">
        <v>41</v>
      </c>
      <c r="O180" s="71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134</v>
      </c>
      <c r="AT180" s="219" t="s">
        <v>129</v>
      </c>
      <c r="AU180" s="219" t="s">
        <v>85</v>
      </c>
      <c r="AY180" s="17" t="s">
        <v>127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7" t="s">
        <v>83</v>
      </c>
      <c r="BK180" s="220">
        <f>ROUND(I180*H180,2)</f>
        <v>0</v>
      </c>
      <c r="BL180" s="17" t="s">
        <v>134</v>
      </c>
      <c r="BM180" s="219" t="s">
        <v>382</v>
      </c>
    </row>
    <row r="181" spans="1:65" s="13" customFormat="1" ht="10.199999999999999">
      <c r="B181" s="221"/>
      <c r="C181" s="222"/>
      <c r="D181" s="223" t="s">
        <v>136</v>
      </c>
      <c r="E181" s="224" t="s">
        <v>1</v>
      </c>
      <c r="F181" s="225" t="s">
        <v>383</v>
      </c>
      <c r="G181" s="222"/>
      <c r="H181" s="224" t="s">
        <v>1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136</v>
      </c>
      <c r="AU181" s="231" t="s">
        <v>85</v>
      </c>
      <c r="AV181" s="13" t="s">
        <v>83</v>
      </c>
      <c r="AW181" s="13" t="s">
        <v>32</v>
      </c>
      <c r="AX181" s="13" t="s">
        <v>76</v>
      </c>
      <c r="AY181" s="231" t="s">
        <v>127</v>
      </c>
    </row>
    <row r="182" spans="1:65" s="14" customFormat="1" ht="10.199999999999999">
      <c r="B182" s="232"/>
      <c r="C182" s="233"/>
      <c r="D182" s="223" t="s">
        <v>136</v>
      </c>
      <c r="E182" s="234" t="s">
        <v>1</v>
      </c>
      <c r="F182" s="235" t="s">
        <v>384</v>
      </c>
      <c r="G182" s="233"/>
      <c r="H182" s="236">
        <v>183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136</v>
      </c>
      <c r="AU182" s="242" t="s">
        <v>85</v>
      </c>
      <c r="AV182" s="14" t="s">
        <v>85</v>
      </c>
      <c r="AW182" s="14" t="s">
        <v>32</v>
      </c>
      <c r="AX182" s="14" t="s">
        <v>76</v>
      </c>
      <c r="AY182" s="242" t="s">
        <v>127</v>
      </c>
    </row>
    <row r="183" spans="1:65" s="15" customFormat="1" ht="10.199999999999999">
      <c r="B183" s="243"/>
      <c r="C183" s="244"/>
      <c r="D183" s="223" t="s">
        <v>136</v>
      </c>
      <c r="E183" s="245" t="s">
        <v>1</v>
      </c>
      <c r="F183" s="246" t="s">
        <v>139</v>
      </c>
      <c r="G183" s="244"/>
      <c r="H183" s="247">
        <v>183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136</v>
      </c>
      <c r="AU183" s="253" t="s">
        <v>85</v>
      </c>
      <c r="AV183" s="15" t="s">
        <v>134</v>
      </c>
      <c r="AW183" s="15" t="s">
        <v>32</v>
      </c>
      <c r="AX183" s="15" t="s">
        <v>83</v>
      </c>
      <c r="AY183" s="253" t="s">
        <v>127</v>
      </c>
    </row>
    <row r="184" spans="1:65" s="2" customFormat="1" ht="16.5" customHeight="1">
      <c r="A184" s="34"/>
      <c r="B184" s="35"/>
      <c r="C184" s="208" t="s">
        <v>197</v>
      </c>
      <c r="D184" s="208" t="s">
        <v>129</v>
      </c>
      <c r="E184" s="209" t="s">
        <v>385</v>
      </c>
      <c r="F184" s="210" t="s">
        <v>386</v>
      </c>
      <c r="G184" s="211" t="s">
        <v>132</v>
      </c>
      <c r="H184" s="212">
        <v>127</v>
      </c>
      <c r="I184" s="213"/>
      <c r="J184" s="214">
        <f>ROUND(I184*H184,2)</f>
        <v>0</v>
      </c>
      <c r="K184" s="210" t="s">
        <v>133</v>
      </c>
      <c r="L184" s="39"/>
      <c r="M184" s="215" t="s">
        <v>1</v>
      </c>
      <c r="N184" s="216" t="s">
        <v>41</v>
      </c>
      <c r="O184" s="71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134</v>
      </c>
      <c r="AT184" s="219" t="s">
        <v>129</v>
      </c>
      <c r="AU184" s="219" t="s">
        <v>85</v>
      </c>
      <c r="AY184" s="17" t="s">
        <v>127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7" t="s">
        <v>83</v>
      </c>
      <c r="BK184" s="220">
        <f>ROUND(I184*H184,2)</f>
        <v>0</v>
      </c>
      <c r="BL184" s="17" t="s">
        <v>134</v>
      </c>
      <c r="BM184" s="219" t="s">
        <v>387</v>
      </c>
    </row>
    <row r="185" spans="1:65" s="13" customFormat="1" ht="10.199999999999999">
      <c r="B185" s="221"/>
      <c r="C185" s="222"/>
      <c r="D185" s="223" t="s">
        <v>136</v>
      </c>
      <c r="E185" s="224" t="s">
        <v>1</v>
      </c>
      <c r="F185" s="225" t="s">
        <v>388</v>
      </c>
      <c r="G185" s="222"/>
      <c r="H185" s="224" t="s">
        <v>1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136</v>
      </c>
      <c r="AU185" s="231" t="s">
        <v>85</v>
      </c>
      <c r="AV185" s="13" t="s">
        <v>83</v>
      </c>
      <c r="AW185" s="13" t="s">
        <v>32</v>
      </c>
      <c r="AX185" s="13" t="s">
        <v>76</v>
      </c>
      <c r="AY185" s="231" t="s">
        <v>127</v>
      </c>
    </row>
    <row r="186" spans="1:65" s="14" customFormat="1" ht="10.199999999999999">
      <c r="B186" s="232"/>
      <c r="C186" s="233"/>
      <c r="D186" s="223" t="s">
        <v>136</v>
      </c>
      <c r="E186" s="234" t="s">
        <v>1</v>
      </c>
      <c r="F186" s="235" t="s">
        <v>389</v>
      </c>
      <c r="G186" s="233"/>
      <c r="H186" s="236">
        <v>127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136</v>
      </c>
      <c r="AU186" s="242" t="s">
        <v>85</v>
      </c>
      <c r="AV186" s="14" t="s">
        <v>85</v>
      </c>
      <c r="AW186" s="14" t="s">
        <v>32</v>
      </c>
      <c r="AX186" s="14" t="s">
        <v>76</v>
      </c>
      <c r="AY186" s="242" t="s">
        <v>127</v>
      </c>
    </row>
    <row r="187" spans="1:65" s="15" customFormat="1" ht="10.199999999999999">
      <c r="B187" s="243"/>
      <c r="C187" s="244"/>
      <c r="D187" s="223" t="s">
        <v>136</v>
      </c>
      <c r="E187" s="245" t="s">
        <v>1</v>
      </c>
      <c r="F187" s="246" t="s">
        <v>139</v>
      </c>
      <c r="G187" s="244"/>
      <c r="H187" s="247">
        <v>127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136</v>
      </c>
      <c r="AU187" s="253" t="s">
        <v>85</v>
      </c>
      <c r="AV187" s="15" t="s">
        <v>134</v>
      </c>
      <c r="AW187" s="15" t="s">
        <v>32</v>
      </c>
      <c r="AX187" s="15" t="s">
        <v>83</v>
      </c>
      <c r="AY187" s="253" t="s">
        <v>127</v>
      </c>
    </row>
    <row r="188" spans="1:65" s="2" customFormat="1" ht="16.5" customHeight="1">
      <c r="A188" s="34"/>
      <c r="B188" s="35"/>
      <c r="C188" s="208" t="s">
        <v>8</v>
      </c>
      <c r="D188" s="208" t="s">
        <v>129</v>
      </c>
      <c r="E188" s="209" t="s">
        <v>390</v>
      </c>
      <c r="F188" s="210" t="s">
        <v>391</v>
      </c>
      <c r="G188" s="211" t="s">
        <v>132</v>
      </c>
      <c r="H188" s="212">
        <v>88</v>
      </c>
      <c r="I188" s="213"/>
      <c r="J188" s="214">
        <f>ROUND(I188*H188,2)</f>
        <v>0</v>
      </c>
      <c r="K188" s="210" t="s">
        <v>133</v>
      </c>
      <c r="L188" s="39"/>
      <c r="M188" s="215" t="s">
        <v>1</v>
      </c>
      <c r="N188" s="216" t="s">
        <v>41</v>
      </c>
      <c r="O188" s="71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134</v>
      </c>
      <c r="AT188" s="219" t="s">
        <v>129</v>
      </c>
      <c r="AU188" s="219" t="s">
        <v>85</v>
      </c>
      <c r="AY188" s="17" t="s">
        <v>127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83</v>
      </c>
      <c r="BK188" s="220">
        <f>ROUND(I188*H188,2)</f>
        <v>0</v>
      </c>
      <c r="BL188" s="17" t="s">
        <v>134</v>
      </c>
      <c r="BM188" s="219" t="s">
        <v>392</v>
      </c>
    </row>
    <row r="189" spans="1:65" s="13" customFormat="1" ht="10.199999999999999">
      <c r="B189" s="221"/>
      <c r="C189" s="222"/>
      <c r="D189" s="223" t="s">
        <v>136</v>
      </c>
      <c r="E189" s="224" t="s">
        <v>1</v>
      </c>
      <c r="F189" s="225" t="s">
        <v>393</v>
      </c>
      <c r="G189" s="222"/>
      <c r="H189" s="224" t="s">
        <v>1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136</v>
      </c>
      <c r="AU189" s="231" t="s">
        <v>85</v>
      </c>
      <c r="AV189" s="13" t="s">
        <v>83</v>
      </c>
      <c r="AW189" s="13" t="s">
        <v>32</v>
      </c>
      <c r="AX189" s="13" t="s">
        <v>76</v>
      </c>
      <c r="AY189" s="231" t="s">
        <v>127</v>
      </c>
    </row>
    <row r="190" spans="1:65" s="14" customFormat="1" ht="10.199999999999999">
      <c r="B190" s="232"/>
      <c r="C190" s="233"/>
      <c r="D190" s="223" t="s">
        <v>136</v>
      </c>
      <c r="E190" s="234" t="s">
        <v>1</v>
      </c>
      <c r="F190" s="235" t="s">
        <v>394</v>
      </c>
      <c r="G190" s="233"/>
      <c r="H190" s="236">
        <v>88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136</v>
      </c>
      <c r="AU190" s="242" t="s">
        <v>85</v>
      </c>
      <c r="AV190" s="14" t="s">
        <v>85</v>
      </c>
      <c r="AW190" s="14" t="s">
        <v>32</v>
      </c>
      <c r="AX190" s="14" t="s">
        <v>76</v>
      </c>
      <c r="AY190" s="242" t="s">
        <v>127</v>
      </c>
    </row>
    <row r="191" spans="1:65" s="15" customFormat="1" ht="10.199999999999999">
      <c r="B191" s="243"/>
      <c r="C191" s="244"/>
      <c r="D191" s="223" t="s">
        <v>136</v>
      </c>
      <c r="E191" s="245" t="s">
        <v>1</v>
      </c>
      <c r="F191" s="246" t="s">
        <v>139</v>
      </c>
      <c r="G191" s="244"/>
      <c r="H191" s="247">
        <v>88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136</v>
      </c>
      <c r="AU191" s="253" t="s">
        <v>85</v>
      </c>
      <c r="AV191" s="15" t="s">
        <v>134</v>
      </c>
      <c r="AW191" s="15" t="s">
        <v>32</v>
      </c>
      <c r="AX191" s="15" t="s">
        <v>83</v>
      </c>
      <c r="AY191" s="253" t="s">
        <v>127</v>
      </c>
    </row>
    <row r="192" spans="1:65" s="2" customFormat="1" ht="16.5" customHeight="1">
      <c r="A192" s="34"/>
      <c r="B192" s="35"/>
      <c r="C192" s="208" t="s">
        <v>209</v>
      </c>
      <c r="D192" s="208" t="s">
        <v>129</v>
      </c>
      <c r="E192" s="209" t="s">
        <v>395</v>
      </c>
      <c r="F192" s="210" t="s">
        <v>396</v>
      </c>
      <c r="G192" s="211" t="s">
        <v>132</v>
      </c>
      <c r="H192" s="212">
        <v>183</v>
      </c>
      <c r="I192" s="213"/>
      <c r="J192" s="214">
        <f>ROUND(I192*H192,2)</f>
        <v>0</v>
      </c>
      <c r="K192" s="210" t="s">
        <v>133</v>
      </c>
      <c r="L192" s="39"/>
      <c r="M192" s="215" t="s">
        <v>1</v>
      </c>
      <c r="N192" s="216" t="s">
        <v>41</v>
      </c>
      <c r="O192" s="71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134</v>
      </c>
      <c r="AT192" s="219" t="s">
        <v>129</v>
      </c>
      <c r="AU192" s="219" t="s">
        <v>85</v>
      </c>
      <c r="AY192" s="17" t="s">
        <v>127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83</v>
      </c>
      <c r="BK192" s="220">
        <f>ROUND(I192*H192,2)</f>
        <v>0</v>
      </c>
      <c r="BL192" s="17" t="s">
        <v>134</v>
      </c>
      <c r="BM192" s="219" t="s">
        <v>397</v>
      </c>
    </row>
    <row r="193" spans="1:65" s="13" customFormat="1" ht="10.199999999999999">
      <c r="B193" s="221"/>
      <c r="C193" s="222"/>
      <c r="D193" s="223" t="s">
        <v>136</v>
      </c>
      <c r="E193" s="224" t="s">
        <v>1</v>
      </c>
      <c r="F193" s="225" t="s">
        <v>398</v>
      </c>
      <c r="G193" s="222"/>
      <c r="H193" s="224" t="s">
        <v>1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136</v>
      </c>
      <c r="AU193" s="231" t="s">
        <v>85</v>
      </c>
      <c r="AV193" s="13" t="s">
        <v>83</v>
      </c>
      <c r="AW193" s="13" t="s">
        <v>32</v>
      </c>
      <c r="AX193" s="13" t="s">
        <v>76</v>
      </c>
      <c r="AY193" s="231" t="s">
        <v>127</v>
      </c>
    </row>
    <row r="194" spans="1:65" s="14" customFormat="1" ht="10.199999999999999">
      <c r="B194" s="232"/>
      <c r="C194" s="233"/>
      <c r="D194" s="223" t="s">
        <v>136</v>
      </c>
      <c r="E194" s="234" t="s">
        <v>1</v>
      </c>
      <c r="F194" s="235" t="s">
        <v>384</v>
      </c>
      <c r="G194" s="233"/>
      <c r="H194" s="236">
        <v>183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136</v>
      </c>
      <c r="AU194" s="242" t="s">
        <v>85</v>
      </c>
      <c r="AV194" s="14" t="s">
        <v>85</v>
      </c>
      <c r="AW194" s="14" t="s">
        <v>32</v>
      </c>
      <c r="AX194" s="14" t="s">
        <v>76</v>
      </c>
      <c r="AY194" s="242" t="s">
        <v>127</v>
      </c>
    </row>
    <row r="195" spans="1:65" s="15" customFormat="1" ht="10.199999999999999">
      <c r="B195" s="243"/>
      <c r="C195" s="244"/>
      <c r="D195" s="223" t="s">
        <v>136</v>
      </c>
      <c r="E195" s="245" t="s">
        <v>1</v>
      </c>
      <c r="F195" s="246" t="s">
        <v>139</v>
      </c>
      <c r="G195" s="244"/>
      <c r="H195" s="247">
        <v>183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136</v>
      </c>
      <c r="AU195" s="253" t="s">
        <v>85</v>
      </c>
      <c r="AV195" s="15" t="s">
        <v>134</v>
      </c>
      <c r="AW195" s="15" t="s">
        <v>32</v>
      </c>
      <c r="AX195" s="15" t="s">
        <v>83</v>
      </c>
      <c r="AY195" s="253" t="s">
        <v>127</v>
      </c>
    </row>
    <row r="196" spans="1:65" s="2" customFormat="1" ht="16.5" customHeight="1">
      <c r="A196" s="34"/>
      <c r="B196" s="35"/>
      <c r="C196" s="208" t="s">
        <v>213</v>
      </c>
      <c r="D196" s="208" t="s">
        <v>129</v>
      </c>
      <c r="E196" s="209" t="s">
        <v>399</v>
      </c>
      <c r="F196" s="210" t="s">
        <v>400</v>
      </c>
      <c r="G196" s="211" t="s">
        <v>132</v>
      </c>
      <c r="H196" s="212">
        <v>127</v>
      </c>
      <c r="I196" s="213"/>
      <c r="J196" s="214">
        <f>ROUND(I196*H196,2)</f>
        <v>0</v>
      </c>
      <c r="K196" s="210" t="s">
        <v>133</v>
      </c>
      <c r="L196" s="39"/>
      <c r="M196" s="215" t="s">
        <v>1</v>
      </c>
      <c r="N196" s="216" t="s">
        <v>41</v>
      </c>
      <c r="O196" s="71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134</v>
      </c>
      <c r="AT196" s="219" t="s">
        <v>129</v>
      </c>
      <c r="AU196" s="219" t="s">
        <v>85</v>
      </c>
      <c r="AY196" s="17" t="s">
        <v>127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7" t="s">
        <v>83</v>
      </c>
      <c r="BK196" s="220">
        <f>ROUND(I196*H196,2)</f>
        <v>0</v>
      </c>
      <c r="BL196" s="17" t="s">
        <v>134</v>
      </c>
      <c r="BM196" s="219" t="s">
        <v>401</v>
      </c>
    </row>
    <row r="197" spans="1:65" s="13" customFormat="1" ht="10.199999999999999">
      <c r="B197" s="221"/>
      <c r="C197" s="222"/>
      <c r="D197" s="223" t="s">
        <v>136</v>
      </c>
      <c r="E197" s="224" t="s">
        <v>1</v>
      </c>
      <c r="F197" s="225" t="s">
        <v>398</v>
      </c>
      <c r="G197" s="222"/>
      <c r="H197" s="224" t="s">
        <v>1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136</v>
      </c>
      <c r="AU197" s="231" t="s">
        <v>85</v>
      </c>
      <c r="AV197" s="13" t="s">
        <v>83</v>
      </c>
      <c r="AW197" s="13" t="s">
        <v>32</v>
      </c>
      <c r="AX197" s="13" t="s">
        <v>76</v>
      </c>
      <c r="AY197" s="231" t="s">
        <v>127</v>
      </c>
    </row>
    <row r="198" spans="1:65" s="14" customFormat="1" ht="10.199999999999999">
      <c r="B198" s="232"/>
      <c r="C198" s="233"/>
      <c r="D198" s="223" t="s">
        <v>136</v>
      </c>
      <c r="E198" s="234" t="s">
        <v>1</v>
      </c>
      <c r="F198" s="235" t="s">
        <v>402</v>
      </c>
      <c r="G198" s="233"/>
      <c r="H198" s="236">
        <v>127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136</v>
      </c>
      <c r="AU198" s="242" t="s">
        <v>85</v>
      </c>
      <c r="AV198" s="14" t="s">
        <v>85</v>
      </c>
      <c r="AW198" s="14" t="s">
        <v>32</v>
      </c>
      <c r="AX198" s="14" t="s">
        <v>76</v>
      </c>
      <c r="AY198" s="242" t="s">
        <v>127</v>
      </c>
    </row>
    <row r="199" spans="1:65" s="15" customFormat="1" ht="10.199999999999999">
      <c r="B199" s="243"/>
      <c r="C199" s="244"/>
      <c r="D199" s="223" t="s">
        <v>136</v>
      </c>
      <c r="E199" s="245" t="s">
        <v>1</v>
      </c>
      <c r="F199" s="246" t="s">
        <v>139</v>
      </c>
      <c r="G199" s="244"/>
      <c r="H199" s="247">
        <v>127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136</v>
      </c>
      <c r="AU199" s="253" t="s">
        <v>85</v>
      </c>
      <c r="AV199" s="15" t="s">
        <v>134</v>
      </c>
      <c r="AW199" s="15" t="s">
        <v>32</v>
      </c>
      <c r="AX199" s="15" t="s">
        <v>83</v>
      </c>
      <c r="AY199" s="253" t="s">
        <v>127</v>
      </c>
    </row>
    <row r="200" spans="1:65" s="2" customFormat="1" ht="16.5" customHeight="1">
      <c r="A200" s="34"/>
      <c r="B200" s="35"/>
      <c r="C200" s="208" t="s">
        <v>218</v>
      </c>
      <c r="D200" s="208" t="s">
        <v>129</v>
      </c>
      <c r="E200" s="209" t="s">
        <v>403</v>
      </c>
      <c r="F200" s="210" t="s">
        <v>404</v>
      </c>
      <c r="G200" s="211" t="s">
        <v>132</v>
      </c>
      <c r="H200" s="212">
        <v>1001</v>
      </c>
      <c r="I200" s="213"/>
      <c r="J200" s="214">
        <f>ROUND(I200*H200,2)</f>
        <v>0</v>
      </c>
      <c r="K200" s="210" t="s">
        <v>133</v>
      </c>
      <c r="L200" s="39"/>
      <c r="M200" s="215" t="s">
        <v>1</v>
      </c>
      <c r="N200" s="216" t="s">
        <v>41</v>
      </c>
      <c r="O200" s="71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134</v>
      </c>
      <c r="AT200" s="219" t="s">
        <v>129</v>
      </c>
      <c r="AU200" s="219" t="s">
        <v>85</v>
      </c>
      <c r="AY200" s="17" t="s">
        <v>127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7" t="s">
        <v>83</v>
      </c>
      <c r="BK200" s="220">
        <f>ROUND(I200*H200,2)</f>
        <v>0</v>
      </c>
      <c r="BL200" s="17" t="s">
        <v>134</v>
      </c>
      <c r="BM200" s="219" t="s">
        <v>405</v>
      </c>
    </row>
    <row r="201" spans="1:65" s="13" customFormat="1" ht="10.199999999999999">
      <c r="B201" s="221"/>
      <c r="C201" s="222"/>
      <c r="D201" s="223" t="s">
        <v>136</v>
      </c>
      <c r="E201" s="224" t="s">
        <v>1</v>
      </c>
      <c r="F201" s="225" t="s">
        <v>406</v>
      </c>
      <c r="G201" s="222"/>
      <c r="H201" s="224" t="s">
        <v>1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136</v>
      </c>
      <c r="AU201" s="231" t="s">
        <v>85</v>
      </c>
      <c r="AV201" s="13" t="s">
        <v>83</v>
      </c>
      <c r="AW201" s="13" t="s">
        <v>32</v>
      </c>
      <c r="AX201" s="13" t="s">
        <v>76</v>
      </c>
      <c r="AY201" s="231" t="s">
        <v>127</v>
      </c>
    </row>
    <row r="202" spans="1:65" s="14" customFormat="1" ht="10.199999999999999">
      <c r="B202" s="232"/>
      <c r="C202" s="233"/>
      <c r="D202" s="223" t="s">
        <v>136</v>
      </c>
      <c r="E202" s="234" t="s">
        <v>1</v>
      </c>
      <c r="F202" s="235" t="s">
        <v>189</v>
      </c>
      <c r="G202" s="233"/>
      <c r="H202" s="236">
        <v>1001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136</v>
      </c>
      <c r="AU202" s="242" t="s">
        <v>85</v>
      </c>
      <c r="AV202" s="14" t="s">
        <v>85</v>
      </c>
      <c r="AW202" s="14" t="s">
        <v>32</v>
      </c>
      <c r="AX202" s="14" t="s">
        <v>76</v>
      </c>
      <c r="AY202" s="242" t="s">
        <v>127</v>
      </c>
    </row>
    <row r="203" spans="1:65" s="15" customFormat="1" ht="10.199999999999999">
      <c r="B203" s="243"/>
      <c r="C203" s="244"/>
      <c r="D203" s="223" t="s">
        <v>136</v>
      </c>
      <c r="E203" s="245" t="s">
        <v>1</v>
      </c>
      <c r="F203" s="246" t="s">
        <v>139</v>
      </c>
      <c r="G203" s="244"/>
      <c r="H203" s="247">
        <v>1001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136</v>
      </c>
      <c r="AU203" s="253" t="s">
        <v>85</v>
      </c>
      <c r="AV203" s="15" t="s">
        <v>134</v>
      </c>
      <c r="AW203" s="15" t="s">
        <v>32</v>
      </c>
      <c r="AX203" s="15" t="s">
        <v>83</v>
      </c>
      <c r="AY203" s="253" t="s">
        <v>127</v>
      </c>
    </row>
    <row r="204" spans="1:65" s="2" customFormat="1" ht="16.5" customHeight="1">
      <c r="A204" s="34"/>
      <c r="B204" s="35"/>
      <c r="C204" s="208" t="s">
        <v>224</v>
      </c>
      <c r="D204" s="208" t="s">
        <v>129</v>
      </c>
      <c r="E204" s="209" t="s">
        <v>407</v>
      </c>
      <c r="F204" s="210" t="s">
        <v>408</v>
      </c>
      <c r="G204" s="211" t="s">
        <v>132</v>
      </c>
      <c r="H204" s="212">
        <v>1001</v>
      </c>
      <c r="I204" s="213"/>
      <c r="J204" s="214">
        <f>ROUND(I204*H204,2)</f>
        <v>0</v>
      </c>
      <c r="K204" s="210" t="s">
        <v>133</v>
      </c>
      <c r="L204" s="39"/>
      <c r="M204" s="215" t="s">
        <v>1</v>
      </c>
      <c r="N204" s="216" t="s">
        <v>41</v>
      </c>
      <c r="O204" s="71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134</v>
      </c>
      <c r="AT204" s="219" t="s">
        <v>129</v>
      </c>
      <c r="AU204" s="219" t="s">
        <v>85</v>
      </c>
      <c r="AY204" s="17" t="s">
        <v>127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7" t="s">
        <v>83</v>
      </c>
      <c r="BK204" s="220">
        <f>ROUND(I204*H204,2)</f>
        <v>0</v>
      </c>
      <c r="BL204" s="17" t="s">
        <v>134</v>
      </c>
      <c r="BM204" s="219" t="s">
        <v>409</v>
      </c>
    </row>
    <row r="205" spans="1:65" s="13" customFormat="1" ht="10.199999999999999">
      <c r="B205" s="221"/>
      <c r="C205" s="222"/>
      <c r="D205" s="223" t="s">
        <v>136</v>
      </c>
      <c r="E205" s="224" t="s">
        <v>1</v>
      </c>
      <c r="F205" s="225" t="s">
        <v>410</v>
      </c>
      <c r="G205" s="222"/>
      <c r="H205" s="224" t="s">
        <v>1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136</v>
      </c>
      <c r="AU205" s="231" t="s">
        <v>85</v>
      </c>
      <c r="AV205" s="13" t="s">
        <v>83</v>
      </c>
      <c r="AW205" s="13" t="s">
        <v>32</v>
      </c>
      <c r="AX205" s="13" t="s">
        <v>76</v>
      </c>
      <c r="AY205" s="231" t="s">
        <v>127</v>
      </c>
    </row>
    <row r="206" spans="1:65" s="14" customFormat="1" ht="10.199999999999999">
      <c r="B206" s="232"/>
      <c r="C206" s="233"/>
      <c r="D206" s="223" t="s">
        <v>136</v>
      </c>
      <c r="E206" s="234" t="s">
        <v>1</v>
      </c>
      <c r="F206" s="235" t="s">
        <v>189</v>
      </c>
      <c r="G206" s="233"/>
      <c r="H206" s="236">
        <v>1001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136</v>
      </c>
      <c r="AU206" s="242" t="s">
        <v>85</v>
      </c>
      <c r="AV206" s="14" t="s">
        <v>85</v>
      </c>
      <c r="AW206" s="14" t="s">
        <v>32</v>
      </c>
      <c r="AX206" s="14" t="s">
        <v>76</v>
      </c>
      <c r="AY206" s="242" t="s">
        <v>127</v>
      </c>
    </row>
    <row r="207" spans="1:65" s="15" customFormat="1" ht="10.199999999999999">
      <c r="B207" s="243"/>
      <c r="C207" s="244"/>
      <c r="D207" s="223" t="s">
        <v>136</v>
      </c>
      <c r="E207" s="245" t="s">
        <v>1</v>
      </c>
      <c r="F207" s="246" t="s">
        <v>139</v>
      </c>
      <c r="G207" s="244"/>
      <c r="H207" s="247">
        <v>1001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136</v>
      </c>
      <c r="AU207" s="253" t="s">
        <v>85</v>
      </c>
      <c r="AV207" s="15" t="s">
        <v>134</v>
      </c>
      <c r="AW207" s="15" t="s">
        <v>32</v>
      </c>
      <c r="AX207" s="15" t="s">
        <v>83</v>
      </c>
      <c r="AY207" s="253" t="s">
        <v>127</v>
      </c>
    </row>
    <row r="208" spans="1:65" s="2" customFormat="1" ht="16.5" customHeight="1">
      <c r="A208" s="34"/>
      <c r="B208" s="35"/>
      <c r="C208" s="208" t="s">
        <v>228</v>
      </c>
      <c r="D208" s="208" t="s">
        <v>129</v>
      </c>
      <c r="E208" s="209" t="s">
        <v>411</v>
      </c>
      <c r="F208" s="210" t="s">
        <v>412</v>
      </c>
      <c r="G208" s="211" t="s">
        <v>132</v>
      </c>
      <c r="H208" s="212">
        <v>40</v>
      </c>
      <c r="I208" s="213"/>
      <c r="J208" s="214">
        <f>ROUND(I208*H208,2)</f>
        <v>0</v>
      </c>
      <c r="K208" s="210" t="s">
        <v>133</v>
      </c>
      <c r="L208" s="39"/>
      <c r="M208" s="215" t="s">
        <v>1</v>
      </c>
      <c r="N208" s="216" t="s">
        <v>41</v>
      </c>
      <c r="O208" s="71"/>
      <c r="P208" s="217">
        <f>O208*H208</f>
        <v>0</v>
      </c>
      <c r="Q208" s="217">
        <v>8.4250000000000005E-2</v>
      </c>
      <c r="R208" s="217">
        <f>Q208*H208</f>
        <v>3.37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134</v>
      </c>
      <c r="AT208" s="219" t="s">
        <v>129</v>
      </c>
      <c r="AU208" s="219" t="s">
        <v>85</v>
      </c>
      <c r="AY208" s="17" t="s">
        <v>127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7" t="s">
        <v>83</v>
      </c>
      <c r="BK208" s="220">
        <f>ROUND(I208*H208,2)</f>
        <v>0</v>
      </c>
      <c r="BL208" s="17" t="s">
        <v>134</v>
      </c>
      <c r="BM208" s="219" t="s">
        <v>413</v>
      </c>
    </row>
    <row r="209" spans="1:65" s="13" customFormat="1" ht="10.199999999999999">
      <c r="B209" s="221"/>
      <c r="C209" s="222"/>
      <c r="D209" s="223" t="s">
        <v>136</v>
      </c>
      <c r="E209" s="224" t="s">
        <v>1</v>
      </c>
      <c r="F209" s="225" t="s">
        <v>414</v>
      </c>
      <c r="G209" s="222"/>
      <c r="H209" s="224" t="s">
        <v>1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136</v>
      </c>
      <c r="AU209" s="231" t="s">
        <v>85</v>
      </c>
      <c r="AV209" s="13" t="s">
        <v>83</v>
      </c>
      <c r="AW209" s="13" t="s">
        <v>32</v>
      </c>
      <c r="AX209" s="13" t="s">
        <v>76</v>
      </c>
      <c r="AY209" s="231" t="s">
        <v>127</v>
      </c>
    </row>
    <row r="210" spans="1:65" s="14" customFormat="1" ht="10.199999999999999">
      <c r="B210" s="232"/>
      <c r="C210" s="233"/>
      <c r="D210" s="223" t="s">
        <v>136</v>
      </c>
      <c r="E210" s="234" t="s">
        <v>1</v>
      </c>
      <c r="F210" s="235" t="s">
        <v>142</v>
      </c>
      <c r="G210" s="233"/>
      <c r="H210" s="236">
        <v>40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136</v>
      </c>
      <c r="AU210" s="242" t="s">
        <v>85</v>
      </c>
      <c r="AV210" s="14" t="s">
        <v>85</v>
      </c>
      <c r="AW210" s="14" t="s">
        <v>32</v>
      </c>
      <c r="AX210" s="14" t="s">
        <v>76</v>
      </c>
      <c r="AY210" s="242" t="s">
        <v>127</v>
      </c>
    </row>
    <row r="211" spans="1:65" s="15" customFormat="1" ht="10.199999999999999">
      <c r="B211" s="243"/>
      <c r="C211" s="244"/>
      <c r="D211" s="223" t="s">
        <v>136</v>
      </c>
      <c r="E211" s="245" t="s">
        <v>1</v>
      </c>
      <c r="F211" s="246" t="s">
        <v>139</v>
      </c>
      <c r="G211" s="244"/>
      <c r="H211" s="247">
        <v>40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136</v>
      </c>
      <c r="AU211" s="253" t="s">
        <v>85</v>
      </c>
      <c r="AV211" s="15" t="s">
        <v>134</v>
      </c>
      <c r="AW211" s="15" t="s">
        <v>32</v>
      </c>
      <c r="AX211" s="15" t="s">
        <v>83</v>
      </c>
      <c r="AY211" s="253" t="s">
        <v>127</v>
      </c>
    </row>
    <row r="212" spans="1:65" s="2" customFormat="1" ht="16.5" customHeight="1">
      <c r="A212" s="34"/>
      <c r="B212" s="35"/>
      <c r="C212" s="254" t="s">
        <v>7</v>
      </c>
      <c r="D212" s="254" t="s">
        <v>238</v>
      </c>
      <c r="E212" s="255" t="s">
        <v>415</v>
      </c>
      <c r="F212" s="256" t="s">
        <v>416</v>
      </c>
      <c r="G212" s="257" t="s">
        <v>132</v>
      </c>
      <c r="H212" s="258">
        <v>6.3860000000000001</v>
      </c>
      <c r="I212" s="259"/>
      <c r="J212" s="260">
        <f>ROUND(I212*H212,2)</f>
        <v>0</v>
      </c>
      <c r="K212" s="256" t="s">
        <v>133</v>
      </c>
      <c r="L212" s="261"/>
      <c r="M212" s="262" t="s">
        <v>1</v>
      </c>
      <c r="N212" s="263" t="s">
        <v>41</v>
      </c>
      <c r="O212" s="71"/>
      <c r="P212" s="217">
        <f>O212*H212</f>
        <v>0</v>
      </c>
      <c r="Q212" s="217">
        <v>0.13100000000000001</v>
      </c>
      <c r="R212" s="217">
        <f>Q212*H212</f>
        <v>0.83656600000000003</v>
      </c>
      <c r="S212" s="217">
        <v>0</v>
      </c>
      <c r="T212" s="21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168</v>
      </c>
      <c r="AT212" s="219" t="s">
        <v>238</v>
      </c>
      <c r="AU212" s="219" t="s">
        <v>85</v>
      </c>
      <c r="AY212" s="17" t="s">
        <v>127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7" t="s">
        <v>83</v>
      </c>
      <c r="BK212" s="220">
        <f>ROUND(I212*H212,2)</f>
        <v>0</v>
      </c>
      <c r="BL212" s="17" t="s">
        <v>134</v>
      </c>
      <c r="BM212" s="219" t="s">
        <v>417</v>
      </c>
    </row>
    <row r="213" spans="1:65" s="13" customFormat="1" ht="10.199999999999999">
      <c r="B213" s="221"/>
      <c r="C213" s="222"/>
      <c r="D213" s="223" t="s">
        <v>136</v>
      </c>
      <c r="E213" s="224" t="s">
        <v>1</v>
      </c>
      <c r="F213" s="225" t="s">
        <v>418</v>
      </c>
      <c r="G213" s="222"/>
      <c r="H213" s="224" t="s">
        <v>1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136</v>
      </c>
      <c r="AU213" s="231" t="s">
        <v>85</v>
      </c>
      <c r="AV213" s="13" t="s">
        <v>83</v>
      </c>
      <c r="AW213" s="13" t="s">
        <v>32</v>
      </c>
      <c r="AX213" s="13" t="s">
        <v>76</v>
      </c>
      <c r="AY213" s="231" t="s">
        <v>127</v>
      </c>
    </row>
    <row r="214" spans="1:65" s="14" customFormat="1" ht="10.199999999999999">
      <c r="B214" s="232"/>
      <c r="C214" s="233"/>
      <c r="D214" s="223" t="s">
        <v>136</v>
      </c>
      <c r="E214" s="234" t="s">
        <v>1</v>
      </c>
      <c r="F214" s="235" t="s">
        <v>419</v>
      </c>
      <c r="G214" s="233"/>
      <c r="H214" s="236">
        <v>6.3860000000000001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136</v>
      </c>
      <c r="AU214" s="242" t="s">
        <v>85</v>
      </c>
      <c r="AV214" s="14" t="s">
        <v>85</v>
      </c>
      <c r="AW214" s="14" t="s">
        <v>32</v>
      </c>
      <c r="AX214" s="14" t="s">
        <v>76</v>
      </c>
      <c r="AY214" s="242" t="s">
        <v>127</v>
      </c>
    </row>
    <row r="215" spans="1:65" s="15" customFormat="1" ht="10.199999999999999">
      <c r="B215" s="243"/>
      <c r="C215" s="244"/>
      <c r="D215" s="223" t="s">
        <v>136</v>
      </c>
      <c r="E215" s="245" t="s">
        <v>1</v>
      </c>
      <c r="F215" s="246" t="s">
        <v>139</v>
      </c>
      <c r="G215" s="244"/>
      <c r="H215" s="247">
        <v>6.3860000000000001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136</v>
      </c>
      <c r="AU215" s="253" t="s">
        <v>85</v>
      </c>
      <c r="AV215" s="15" t="s">
        <v>134</v>
      </c>
      <c r="AW215" s="15" t="s">
        <v>32</v>
      </c>
      <c r="AX215" s="15" t="s">
        <v>83</v>
      </c>
      <c r="AY215" s="253" t="s">
        <v>127</v>
      </c>
    </row>
    <row r="216" spans="1:65" s="2" customFormat="1" ht="16.5" customHeight="1">
      <c r="A216" s="34"/>
      <c r="B216" s="35"/>
      <c r="C216" s="208" t="s">
        <v>237</v>
      </c>
      <c r="D216" s="208" t="s">
        <v>129</v>
      </c>
      <c r="E216" s="209" t="s">
        <v>407</v>
      </c>
      <c r="F216" s="210" t="s">
        <v>408</v>
      </c>
      <c r="G216" s="211" t="s">
        <v>132</v>
      </c>
      <c r="H216" s="212">
        <v>200</v>
      </c>
      <c r="I216" s="213"/>
      <c r="J216" s="214">
        <f>ROUND(I216*H216,2)</f>
        <v>0</v>
      </c>
      <c r="K216" s="210" t="s">
        <v>133</v>
      </c>
      <c r="L216" s="39"/>
      <c r="M216" s="215" t="s">
        <v>1</v>
      </c>
      <c r="N216" s="216" t="s">
        <v>41</v>
      </c>
      <c r="O216" s="71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134</v>
      </c>
      <c r="AT216" s="219" t="s">
        <v>129</v>
      </c>
      <c r="AU216" s="219" t="s">
        <v>85</v>
      </c>
      <c r="AY216" s="17" t="s">
        <v>127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7" t="s">
        <v>83</v>
      </c>
      <c r="BK216" s="220">
        <f>ROUND(I216*H216,2)</f>
        <v>0</v>
      </c>
      <c r="BL216" s="17" t="s">
        <v>134</v>
      </c>
      <c r="BM216" s="219" t="s">
        <v>420</v>
      </c>
    </row>
    <row r="217" spans="1:65" s="13" customFormat="1" ht="10.199999999999999">
      <c r="B217" s="221"/>
      <c r="C217" s="222"/>
      <c r="D217" s="223" t="s">
        <v>136</v>
      </c>
      <c r="E217" s="224" t="s">
        <v>1</v>
      </c>
      <c r="F217" s="225" t="s">
        <v>421</v>
      </c>
      <c r="G217" s="222"/>
      <c r="H217" s="224" t="s">
        <v>1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136</v>
      </c>
      <c r="AU217" s="231" t="s">
        <v>85</v>
      </c>
      <c r="AV217" s="13" t="s">
        <v>83</v>
      </c>
      <c r="AW217" s="13" t="s">
        <v>32</v>
      </c>
      <c r="AX217" s="13" t="s">
        <v>76</v>
      </c>
      <c r="AY217" s="231" t="s">
        <v>127</v>
      </c>
    </row>
    <row r="218" spans="1:65" s="14" customFormat="1" ht="10.199999999999999">
      <c r="B218" s="232"/>
      <c r="C218" s="233"/>
      <c r="D218" s="223" t="s">
        <v>136</v>
      </c>
      <c r="E218" s="234" t="s">
        <v>1</v>
      </c>
      <c r="F218" s="235" t="s">
        <v>422</v>
      </c>
      <c r="G218" s="233"/>
      <c r="H218" s="236">
        <v>200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136</v>
      </c>
      <c r="AU218" s="242" t="s">
        <v>85</v>
      </c>
      <c r="AV218" s="14" t="s">
        <v>85</v>
      </c>
      <c r="AW218" s="14" t="s">
        <v>32</v>
      </c>
      <c r="AX218" s="14" t="s">
        <v>76</v>
      </c>
      <c r="AY218" s="242" t="s">
        <v>127</v>
      </c>
    </row>
    <row r="219" spans="1:65" s="15" customFormat="1" ht="10.199999999999999">
      <c r="B219" s="243"/>
      <c r="C219" s="244"/>
      <c r="D219" s="223" t="s">
        <v>136</v>
      </c>
      <c r="E219" s="245" t="s">
        <v>1</v>
      </c>
      <c r="F219" s="246" t="s">
        <v>139</v>
      </c>
      <c r="G219" s="244"/>
      <c r="H219" s="247">
        <v>200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136</v>
      </c>
      <c r="AU219" s="253" t="s">
        <v>85</v>
      </c>
      <c r="AV219" s="15" t="s">
        <v>134</v>
      </c>
      <c r="AW219" s="15" t="s">
        <v>32</v>
      </c>
      <c r="AX219" s="15" t="s">
        <v>83</v>
      </c>
      <c r="AY219" s="253" t="s">
        <v>127</v>
      </c>
    </row>
    <row r="220" spans="1:65" s="2" customFormat="1" ht="16.5" customHeight="1">
      <c r="A220" s="34"/>
      <c r="B220" s="35"/>
      <c r="C220" s="208" t="s">
        <v>244</v>
      </c>
      <c r="D220" s="208" t="s">
        <v>129</v>
      </c>
      <c r="E220" s="209" t="s">
        <v>423</v>
      </c>
      <c r="F220" s="210" t="s">
        <v>424</v>
      </c>
      <c r="G220" s="211" t="s">
        <v>132</v>
      </c>
      <c r="H220" s="212">
        <v>342</v>
      </c>
      <c r="I220" s="213"/>
      <c r="J220" s="214">
        <f>ROUND(I220*H220,2)</f>
        <v>0</v>
      </c>
      <c r="K220" s="210" t="s">
        <v>133</v>
      </c>
      <c r="L220" s="39"/>
      <c r="M220" s="215" t="s">
        <v>1</v>
      </c>
      <c r="N220" s="216" t="s">
        <v>41</v>
      </c>
      <c r="O220" s="71"/>
      <c r="P220" s="217">
        <f>O220*H220</f>
        <v>0</v>
      </c>
      <c r="Q220" s="217">
        <v>8.4250000000000005E-2</v>
      </c>
      <c r="R220" s="217">
        <f>Q220*H220</f>
        <v>28.813500000000001</v>
      </c>
      <c r="S220" s="217">
        <v>0</v>
      </c>
      <c r="T220" s="21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134</v>
      </c>
      <c r="AT220" s="219" t="s">
        <v>129</v>
      </c>
      <c r="AU220" s="219" t="s">
        <v>85</v>
      </c>
      <c r="AY220" s="17" t="s">
        <v>127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83</v>
      </c>
      <c r="BK220" s="220">
        <f>ROUND(I220*H220,2)</f>
        <v>0</v>
      </c>
      <c r="BL220" s="17" t="s">
        <v>134</v>
      </c>
      <c r="BM220" s="219" t="s">
        <v>425</v>
      </c>
    </row>
    <row r="221" spans="1:65" s="13" customFormat="1" ht="10.199999999999999">
      <c r="B221" s="221"/>
      <c r="C221" s="222"/>
      <c r="D221" s="223" t="s">
        <v>136</v>
      </c>
      <c r="E221" s="224" t="s">
        <v>1</v>
      </c>
      <c r="F221" s="225" t="s">
        <v>426</v>
      </c>
      <c r="G221" s="222"/>
      <c r="H221" s="224" t="s">
        <v>1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136</v>
      </c>
      <c r="AU221" s="231" t="s">
        <v>85</v>
      </c>
      <c r="AV221" s="13" t="s">
        <v>83</v>
      </c>
      <c r="AW221" s="13" t="s">
        <v>32</v>
      </c>
      <c r="AX221" s="13" t="s">
        <v>76</v>
      </c>
      <c r="AY221" s="231" t="s">
        <v>127</v>
      </c>
    </row>
    <row r="222" spans="1:65" s="14" customFormat="1" ht="10.199999999999999">
      <c r="B222" s="232"/>
      <c r="C222" s="233"/>
      <c r="D222" s="223" t="s">
        <v>136</v>
      </c>
      <c r="E222" s="234" t="s">
        <v>1</v>
      </c>
      <c r="F222" s="235" t="s">
        <v>375</v>
      </c>
      <c r="G222" s="233"/>
      <c r="H222" s="236">
        <v>342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136</v>
      </c>
      <c r="AU222" s="242" t="s">
        <v>85</v>
      </c>
      <c r="AV222" s="14" t="s">
        <v>85</v>
      </c>
      <c r="AW222" s="14" t="s">
        <v>32</v>
      </c>
      <c r="AX222" s="14" t="s">
        <v>76</v>
      </c>
      <c r="AY222" s="242" t="s">
        <v>127</v>
      </c>
    </row>
    <row r="223" spans="1:65" s="15" customFormat="1" ht="10.199999999999999">
      <c r="B223" s="243"/>
      <c r="C223" s="244"/>
      <c r="D223" s="223" t="s">
        <v>136</v>
      </c>
      <c r="E223" s="245" t="s">
        <v>1</v>
      </c>
      <c r="F223" s="246" t="s">
        <v>139</v>
      </c>
      <c r="G223" s="244"/>
      <c r="H223" s="247">
        <v>342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136</v>
      </c>
      <c r="AU223" s="253" t="s">
        <v>85</v>
      </c>
      <c r="AV223" s="15" t="s">
        <v>134</v>
      </c>
      <c r="AW223" s="15" t="s">
        <v>32</v>
      </c>
      <c r="AX223" s="15" t="s">
        <v>83</v>
      </c>
      <c r="AY223" s="253" t="s">
        <v>127</v>
      </c>
    </row>
    <row r="224" spans="1:65" s="2" customFormat="1" ht="16.5" customHeight="1">
      <c r="A224" s="34"/>
      <c r="B224" s="35"/>
      <c r="C224" s="254" t="s">
        <v>250</v>
      </c>
      <c r="D224" s="254" t="s">
        <v>238</v>
      </c>
      <c r="E224" s="255" t="s">
        <v>427</v>
      </c>
      <c r="F224" s="256" t="s">
        <v>428</v>
      </c>
      <c r="G224" s="257" t="s">
        <v>132</v>
      </c>
      <c r="H224" s="258">
        <v>335.72399999999999</v>
      </c>
      <c r="I224" s="259"/>
      <c r="J224" s="260">
        <f>ROUND(I224*H224,2)</f>
        <v>0</v>
      </c>
      <c r="K224" s="256" t="s">
        <v>133</v>
      </c>
      <c r="L224" s="261"/>
      <c r="M224" s="262" t="s">
        <v>1</v>
      </c>
      <c r="N224" s="263" t="s">
        <v>41</v>
      </c>
      <c r="O224" s="71"/>
      <c r="P224" s="217">
        <f>O224*H224</f>
        <v>0</v>
      </c>
      <c r="Q224" s="217">
        <v>0.113</v>
      </c>
      <c r="R224" s="217">
        <f>Q224*H224</f>
        <v>37.936812000000003</v>
      </c>
      <c r="S224" s="217">
        <v>0</v>
      </c>
      <c r="T224" s="21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9" t="s">
        <v>168</v>
      </c>
      <c r="AT224" s="219" t="s">
        <v>238</v>
      </c>
      <c r="AU224" s="219" t="s">
        <v>85</v>
      </c>
      <c r="AY224" s="17" t="s">
        <v>127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7" t="s">
        <v>83</v>
      </c>
      <c r="BK224" s="220">
        <f>ROUND(I224*H224,2)</f>
        <v>0</v>
      </c>
      <c r="BL224" s="17" t="s">
        <v>134</v>
      </c>
      <c r="BM224" s="219" t="s">
        <v>429</v>
      </c>
    </row>
    <row r="225" spans="1:65" s="13" customFormat="1" ht="10.199999999999999">
      <c r="B225" s="221"/>
      <c r="C225" s="222"/>
      <c r="D225" s="223" t="s">
        <v>136</v>
      </c>
      <c r="E225" s="224" t="s">
        <v>1</v>
      </c>
      <c r="F225" s="225" t="s">
        <v>430</v>
      </c>
      <c r="G225" s="222"/>
      <c r="H225" s="224" t="s">
        <v>1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136</v>
      </c>
      <c r="AU225" s="231" t="s">
        <v>85</v>
      </c>
      <c r="AV225" s="13" t="s">
        <v>83</v>
      </c>
      <c r="AW225" s="13" t="s">
        <v>32</v>
      </c>
      <c r="AX225" s="13" t="s">
        <v>76</v>
      </c>
      <c r="AY225" s="231" t="s">
        <v>127</v>
      </c>
    </row>
    <row r="226" spans="1:65" s="14" customFormat="1" ht="10.199999999999999">
      <c r="B226" s="232"/>
      <c r="C226" s="233"/>
      <c r="D226" s="223" t="s">
        <v>136</v>
      </c>
      <c r="E226" s="234" t="s">
        <v>1</v>
      </c>
      <c r="F226" s="235" t="s">
        <v>431</v>
      </c>
      <c r="G226" s="233"/>
      <c r="H226" s="236">
        <v>335.72399999999999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136</v>
      </c>
      <c r="AU226" s="242" t="s">
        <v>85</v>
      </c>
      <c r="AV226" s="14" t="s">
        <v>85</v>
      </c>
      <c r="AW226" s="14" t="s">
        <v>32</v>
      </c>
      <c r="AX226" s="14" t="s">
        <v>76</v>
      </c>
      <c r="AY226" s="242" t="s">
        <v>127</v>
      </c>
    </row>
    <row r="227" spans="1:65" s="15" customFormat="1" ht="10.199999999999999">
      <c r="B227" s="243"/>
      <c r="C227" s="244"/>
      <c r="D227" s="223" t="s">
        <v>136</v>
      </c>
      <c r="E227" s="245" t="s">
        <v>1</v>
      </c>
      <c r="F227" s="246" t="s">
        <v>139</v>
      </c>
      <c r="G227" s="244"/>
      <c r="H227" s="247">
        <v>335.72399999999999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136</v>
      </c>
      <c r="AU227" s="253" t="s">
        <v>85</v>
      </c>
      <c r="AV227" s="15" t="s">
        <v>134</v>
      </c>
      <c r="AW227" s="15" t="s">
        <v>32</v>
      </c>
      <c r="AX227" s="15" t="s">
        <v>83</v>
      </c>
      <c r="AY227" s="253" t="s">
        <v>127</v>
      </c>
    </row>
    <row r="228" spans="1:65" s="2" customFormat="1" ht="16.5" customHeight="1">
      <c r="A228" s="34"/>
      <c r="B228" s="35"/>
      <c r="C228" s="254" t="s">
        <v>138</v>
      </c>
      <c r="D228" s="254" t="s">
        <v>238</v>
      </c>
      <c r="E228" s="255" t="s">
        <v>415</v>
      </c>
      <c r="F228" s="256" t="s">
        <v>416</v>
      </c>
      <c r="G228" s="257" t="s">
        <v>132</v>
      </c>
      <c r="H228" s="258">
        <v>9.8879999999999999</v>
      </c>
      <c r="I228" s="259"/>
      <c r="J228" s="260">
        <f>ROUND(I228*H228,2)</f>
        <v>0</v>
      </c>
      <c r="K228" s="256" t="s">
        <v>133</v>
      </c>
      <c r="L228" s="261"/>
      <c r="M228" s="262" t="s">
        <v>1</v>
      </c>
      <c r="N228" s="263" t="s">
        <v>41</v>
      </c>
      <c r="O228" s="71"/>
      <c r="P228" s="217">
        <f>O228*H228</f>
        <v>0</v>
      </c>
      <c r="Q228" s="217">
        <v>0.13100000000000001</v>
      </c>
      <c r="R228" s="217">
        <f>Q228*H228</f>
        <v>1.295328</v>
      </c>
      <c r="S228" s="217">
        <v>0</v>
      </c>
      <c r="T228" s="21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168</v>
      </c>
      <c r="AT228" s="219" t="s">
        <v>238</v>
      </c>
      <c r="AU228" s="219" t="s">
        <v>85</v>
      </c>
      <c r="AY228" s="17" t="s">
        <v>127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7" t="s">
        <v>83</v>
      </c>
      <c r="BK228" s="220">
        <f>ROUND(I228*H228,2)</f>
        <v>0</v>
      </c>
      <c r="BL228" s="17" t="s">
        <v>134</v>
      </c>
      <c r="BM228" s="219" t="s">
        <v>432</v>
      </c>
    </row>
    <row r="229" spans="1:65" s="13" customFormat="1" ht="10.199999999999999">
      <c r="B229" s="221"/>
      <c r="C229" s="222"/>
      <c r="D229" s="223" t="s">
        <v>136</v>
      </c>
      <c r="E229" s="224" t="s">
        <v>1</v>
      </c>
      <c r="F229" s="225" t="s">
        <v>433</v>
      </c>
      <c r="G229" s="222"/>
      <c r="H229" s="224" t="s">
        <v>1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136</v>
      </c>
      <c r="AU229" s="231" t="s">
        <v>85</v>
      </c>
      <c r="AV229" s="13" t="s">
        <v>83</v>
      </c>
      <c r="AW229" s="13" t="s">
        <v>32</v>
      </c>
      <c r="AX229" s="13" t="s">
        <v>76</v>
      </c>
      <c r="AY229" s="231" t="s">
        <v>127</v>
      </c>
    </row>
    <row r="230" spans="1:65" s="14" customFormat="1" ht="10.199999999999999">
      <c r="B230" s="232"/>
      <c r="C230" s="233"/>
      <c r="D230" s="223" t="s">
        <v>136</v>
      </c>
      <c r="E230" s="234" t="s">
        <v>1</v>
      </c>
      <c r="F230" s="235" t="s">
        <v>434</v>
      </c>
      <c r="G230" s="233"/>
      <c r="H230" s="236">
        <v>9.8879999999999999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136</v>
      </c>
      <c r="AU230" s="242" t="s">
        <v>85</v>
      </c>
      <c r="AV230" s="14" t="s">
        <v>85</v>
      </c>
      <c r="AW230" s="14" t="s">
        <v>32</v>
      </c>
      <c r="AX230" s="14" t="s">
        <v>76</v>
      </c>
      <c r="AY230" s="242" t="s">
        <v>127</v>
      </c>
    </row>
    <row r="231" spans="1:65" s="15" customFormat="1" ht="10.199999999999999">
      <c r="B231" s="243"/>
      <c r="C231" s="244"/>
      <c r="D231" s="223" t="s">
        <v>136</v>
      </c>
      <c r="E231" s="245" t="s">
        <v>1</v>
      </c>
      <c r="F231" s="246" t="s">
        <v>139</v>
      </c>
      <c r="G231" s="244"/>
      <c r="H231" s="247">
        <v>9.8879999999999999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136</v>
      </c>
      <c r="AU231" s="253" t="s">
        <v>85</v>
      </c>
      <c r="AV231" s="15" t="s">
        <v>134</v>
      </c>
      <c r="AW231" s="15" t="s">
        <v>32</v>
      </c>
      <c r="AX231" s="15" t="s">
        <v>83</v>
      </c>
      <c r="AY231" s="253" t="s">
        <v>127</v>
      </c>
    </row>
    <row r="232" spans="1:65" s="2" customFormat="1" ht="16.5" customHeight="1">
      <c r="A232" s="34"/>
      <c r="B232" s="35"/>
      <c r="C232" s="208" t="s">
        <v>257</v>
      </c>
      <c r="D232" s="208" t="s">
        <v>129</v>
      </c>
      <c r="E232" s="209" t="s">
        <v>435</v>
      </c>
      <c r="F232" s="210" t="s">
        <v>436</v>
      </c>
      <c r="G232" s="211" t="s">
        <v>132</v>
      </c>
      <c r="H232" s="212">
        <v>342</v>
      </c>
      <c r="I232" s="213"/>
      <c r="J232" s="214">
        <f>ROUND(I232*H232,2)</f>
        <v>0</v>
      </c>
      <c r="K232" s="210" t="s">
        <v>133</v>
      </c>
      <c r="L232" s="39"/>
      <c r="M232" s="215" t="s">
        <v>1</v>
      </c>
      <c r="N232" s="216" t="s">
        <v>41</v>
      </c>
      <c r="O232" s="71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9" t="s">
        <v>134</v>
      </c>
      <c r="AT232" s="219" t="s">
        <v>129</v>
      </c>
      <c r="AU232" s="219" t="s">
        <v>85</v>
      </c>
      <c r="AY232" s="17" t="s">
        <v>127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7" t="s">
        <v>83</v>
      </c>
      <c r="BK232" s="220">
        <f>ROUND(I232*H232,2)</f>
        <v>0</v>
      </c>
      <c r="BL232" s="17" t="s">
        <v>134</v>
      </c>
      <c r="BM232" s="219" t="s">
        <v>437</v>
      </c>
    </row>
    <row r="233" spans="1:65" s="13" customFormat="1" ht="10.199999999999999">
      <c r="B233" s="221"/>
      <c r="C233" s="222"/>
      <c r="D233" s="223" t="s">
        <v>136</v>
      </c>
      <c r="E233" s="224" t="s">
        <v>1</v>
      </c>
      <c r="F233" s="225" t="s">
        <v>426</v>
      </c>
      <c r="G233" s="222"/>
      <c r="H233" s="224" t="s">
        <v>1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136</v>
      </c>
      <c r="AU233" s="231" t="s">
        <v>85</v>
      </c>
      <c r="AV233" s="13" t="s">
        <v>83</v>
      </c>
      <c r="AW233" s="13" t="s">
        <v>32</v>
      </c>
      <c r="AX233" s="13" t="s">
        <v>76</v>
      </c>
      <c r="AY233" s="231" t="s">
        <v>127</v>
      </c>
    </row>
    <row r="234" spans="1:65" s="14" customFormat="1" ht="10.199999999999999">
      <c r="B234" s="232"/>
      <c r="C234" s="233"/>
      <c r="D234" s="223" t="s">
        <v>136</v>
      </c>
      <c r="E234" s="234" t="s">
        <v>1</v>
      </c>
      <c r="F234" s="235" t="s">
        <v>438</v>
      </c>
      <c r="G234" s="233"/>
      <c r="H234" s="236">
        <v>342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136</v>
      </c>
      <c r="AU234" s="242" t="s">
        <v>85</v>
      </c>
      <c r="AV234" s="14" t="s">
        <v>85</v>
      </c>
      <c r="AW234" s="14" t="s">
        <v>32</v>
      </c>
      <c r="AX234" s="14" t="s">
        <v>76</v>
      </c>
      <c r="AY234" s="242" t="s">
        <v>127</v>
      </c>
    </row>
    <row r="235" spans="1:65" s="15" customFormat="1" ht="10.199999999999999">
      <c r="B235" s="243"/>
      <c r="C235" s="244"/>
      <c r="D235" s="223" t="s">
        <v>136</v>
      </c>
      <c r="E235" s="245" t="s">
        <v>1</v>
      </c>
      <c r="F235" s="246" t="s">
        <v>139</v>
      </c>
      <c r="G235" s="244"/>
      <c r="H235" s="247">
        <v>342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136</v>
      </c>
      <c r="AU235" s="253" t="s">
        <v>85</v>
      </c>
      <c r="AV235" s="15" t="s">
        <v>134</v>
      </c>
      <c r="AW235" s="15" t="s">
        <v>32</v>
      </c>
      <c r="AX235" s="15" t="s">
        <v>83</v>
      </c>
      <c r="AY235" s="253" t="s">
        <v>127</v>
      </c>
    </row>
    <row r="236" spans="1:65" s="2" customFormat="1" ht="16.5" customHeight="1">
      <c r="A236" s="34"/>
      <c r="B236" s="35"/>
      <c r="C236" s="208" t="s">
        <v>265</v>
      </c>
      <c r="D236" s="208" t="s">
        <v>129</v>
      </c>
      <c r="E236" s="209" t="s">
        <v>435</v>
      </c>
      <c r="F236" s="210" t="s">
        <v>436</v>
      </c>
      <c r="G236" s="211" t="s">
        <v>132</v>
      </c>
      <c r="H236" s="212">
        <v>40</v>
      </c>
      <c r="I236" s="213"/>
      <c r="J236" s="214">
        <f>ROUND(I236*H236,2)</f>
        <v>0</v>
      </c>
      <c r="K236" s="210" t="s">
        <v>133</v>
      </c>
      <c r="L236" s="39"/>
      <c r="M236" s="215" t="s">
        <v>1</v>
      </c>
      <c r="N236" s="216" t="s">
        <v>41</v>
      </c>
      <c r="O236" s="71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9" t="s">
        <v>134</v>
      </c>
      <c r="AT236" s="219" t="s">
        <v>129</v>
      </c>
      <c r="AU236" s="219" t="s">
        <v>85</v>
      </c>
      <c r="AY236" s="17" t="s">
        <v>127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7" t="s">
        <v>83</v>
      </c>
      <c r="BK236" s="220">
        <f>ROUND(I236*H236,2)</f>
        <v>0</v>
      </c>
      <c r="BL236" s="17" t="s">
        <v>134</v>
      </c>
      <c r="BM236" s="219" t="s">
        <v>439</v>
      </c>
    </row>
    <row r="237" spans="1:65" s="13" customFormat="1" ht="10.199999999999999">
      <c r="B237" s="221"/>
      <c r="C237" s="222"/>
      <c r="D237" s="223" t="s">
        <v>136</v>
      </c>
      <c r="E237" s="224" t="s">
        <v>1</v>
      </c>
      <c r="F237" s="225" t="s">
        <v>176</v>
      </c>
      <c r="G237" s="222"/>
      <c r="H237" s="224" t="s">
        <v>1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136</v>
      </c>
      <c r="AU237" s="231" t="s">
        <v>85</v>
      </c>
      <c r="AV237" s="13" t="s">
        <v>83</v>
      </c>
      <c r="AW237" s="13" t="s">
        <v>32</v>
      </c>
      <c r="AX237" s="13" t="s">
        <v>76</v>
      </c>
      <c r="AY237" s="231" t="s">
        <v>127</v>
      </c>
    </row>
    <row r="238" spans="1:65" s="14" customFormat="1" ht="10.199999999999999">
      <c r="B238" s="232"/>
      <c r="C238" s="233"/>
      <c r="D238" s="223" t="s">
        <v>136</v>
      </c>
      <c r="E238" s="234" t="s">
        <v>1</v>
      </c>
      <c r="F238" s="235" t="s">
        <v>324</v>
      </c>
      <c r="G238" s="233"/>
      <c r="H238" s="236">
        <v>40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136</v>
      </c>
      <c r="AU238" s="242" t="s">
        <v>85</v>
      </c>
      <c r="AV238" s="14" t="s">
        <v>85</v>
      </c>
      <c r="AW238" s="14" t="s">
        <v>32</v>
      </c>
      <c r="AX238" s="14" t="s">
        <v>76</v>
      </c>
      <c r="AY238" s="242" t="s">
        <v>127</v>
      </c>
    </row>
    <row r="239" spans="1:65" s="15" customFormat="1" ht="10.199999999999999">
      <c r="B239" s="243"/>
      <c r="C239" s="244"/>
      <c r="D239" s="223" t="s">
        <v>136</v>
      </c>
      <c r="E239" s="245" t="s">
        <v>1</v>
      </c>
      <c r="F239" s="246" t="s">
        <v>139</v>
      </c>
      <c r="G239" s="244"/>
      <c r="H239" s="247">
        <v>40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136</v>
      </c>
      <c r="AU239" s="253" t="s">
        <v>85</v>
      </c>
      <c r="AV239" s="15" t="s">
        <v>134</v>
      </c>
      <c r="AW239" s="15" t="s">
        <v>32</v>
      </c>
      <c r="AX239" s="15" t="s">
        <v>83</v>
      </c>
      <c r="AY239" s="253" t="s">
        <v>127</v>
      </c>
    </row>
    <row r="240" spans="1:65" s="2" customFormat="1" ht="16.5" customHeight="1">
      <c r="A240" s="34"/>
      <c r="B240" s="35"/>
      <c r="C240" s="208" t="s">
        <v>271</v>
      </c>
      <c r="D240" s="208" t="s">
        <v>129</v>
      </c>
      <c r="E240" s="209" t="s">
        <v>440</v>
      </c>
      <c r="F240" s="210" t="s">
        <v>441</v>
      </c>
      <c r="G240" s="211" t="s">
        <v>132</v>
      </c>
      <c r="H240" s="212">
        <v>88</v>
      </c>
      <c r="I240" s="213"/>
      <c r="J240" s="214">
        <f>ROUND(I240*H240,2)</f>
        <v>0</v>
      </c>
      <c r="K240" s="210" t="s">
        <v>133</v>
      </c>
      <c r="L240" s="39"/>
      <c r="M240" s="215" t="s">
        <v>1</v>
      </c>
      <c r="N240" s="216" t="s">
        <v>41</v>
      </c>
      <c r="O240" s="71"/>
      <c r="P240" s="217">
        <f>O240*H240</f>
        <v>0</v>
      </c>
      <c r="Q240" s="217">
        <v>8.5650000000000004E-2</v>
      </c>
      <c r="R240" s="217">
        <f>Q240*H240</f>
        <v>7.5372000000000003</v>
      </c>
      <c r="S240" s="217">
        <v>0</v>
      </c>
      <c r="T240" s="21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9" t="s">
        <v>134</v>
      </c>
      <c r="AT240" s="219" t="s">
        <v>129</v>
      </c>
      <c r="AU240" s="219" t="s">
        <v>85</v>
      </c>
      <c r="AY240" s="17" t="s">
        <v>127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7" t="s">
        <v>83</v>
      </c>
      <c r="BK240" s="220">
        <f>ROUND(I240*H240,2)</f>
        <v>0</v>
      </c>
      <c r="BL240" s="17" t="s">
        <v>134</v>
      </c>
      <c r="BM240" s="219" t="s">
        <v>442</v>
      </c>
    </row>
    <row r="241" spans="1:65" s="13" customFormat="1" ht="10.199999999999999">
      <c r="B241" s="221"/>
      <c r="C241" s="222"/>
      <c r="D241" s="223" t="s">
        <v>136</v>
      </c>
      <c r="E241" s="224" t="s">
        <v>1</v>
      </c>
      <c r="F241" s="225" t="s">
        <v>393</v>
      </c>
      <c r="G241" s="222"/>
      <c r="H241" s="224" t="s">
        <v>1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136</v>
      </c>
      <c r="AU241" s="231" t="s">
        <v>85</v>
      </c>
      <c r="AV241" s="13" t="s">
        <v>83</v>
      </c>
      <c r="AW241" s="13" t="s">
        <v>32</v>
      </c>
      <c r="AX241" s="13" t="s">
        <v>76</v>
      </c>
      <c r="AY241" s="231" t="s">
        <v>127</v>
      </c>
    </row>
    <row r="242" spans="1:65" s="14" customFormat="1" ht="10.199999999999999">
      <c r="B242" s="232"/>
      <c r="C242" s="233"/>
      <c r="D242" s="223" t="s">
        <v>136</v>
      </c>
      <c r="E242" s="234" t="s">
        <v>1</v>
      </c>
      <c r="F242" s="235" t="s">
        <v>370</v>
      </c>
      <c r="G242" s="233"/>
      <c r="H242" s="236">
        <v>88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136</v>
      </c>
      <c r="AU242" s="242" t="s">
        <v>85</v>
      </c>
      <c r="AV242" s="14" t="s">
        <v>85</v>
      </c>
      <c r="AW242" s="14" t="s">
        <v>32</v>
      </c>
      <c r="AX242" s="14" t="s">
        <v>76</v>
      </c>
      <c r="AY242" s="242" t="s">
        <v>127</v>
      </c>
    </row>
    <row r="243" spans="1:65" s="15" customFormat="1" ht="10.199999999999999">
      <c r="B243" s="243"/>
      <c r="C243" s="244"/>
      <c r="D243" s="223" t="s">
        <v>136</v>
      </c>
      <c r="E243" s="245" t="s">
        <v>1</v>
      </c>
      <c r="F243" s="246" t="s">
        <v>139</v>
      </c>
      <c r="G243" s="244"/>
      <c r="H243" s="247">
        <v>88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136</v>
      </c>
      <c r="AU243" s="253" t="s">
        <v>85</v>
      </c>
      <c r="AV243" s="15" t="s">
        <v>134</v>
      </c>
      <c r="AW243" s="15" t="s">
        <v>32</v>
      </c>
      <c r="AX243" s="15" t="s">
        <v>83</v>
      </c>
      <c r="AY243" s="253" t="s">
        <v>127</v>
      </c>
    </row>
    <row r="244" spans="1:65" s="2" customFormat="1" ht="16.5" customHeight="1">
      <c r="A244" s="34"/>
      <c r="B244" s="35"/>
      <c r="C244" s="254" t="s">
        <v>275</v>
      </c>
      <c r="D244" s="254" t="s">
        <v>238</v>
      </c>
      <c r="E244" s="255" t="s">
        <v>443</v>
      </c>
      <c r="F244" s="256" t="s">
        <v>444</v>
      </c>
      <c r="G244" s="257" t="s">
        <v>132</v>
      </c>
      <c r="H244" s="258">
        <v>71.77</v>
      </c>
      <c r="I244" s="259"/>
      <c r="J244" s="260">
        <f>ROUND(I244*H244,2)</f>
        <v>0</v>
      </c>
      <c r="K244" s="256" t="s">
        <v>133</v>
      </c>
      <c r="L244" s="261"/>
      <c r="M244" s="262" t="s">
        <v>1</v>
      </c>
      <c r="N244" s="263" t="s">
        <v>41</v>
      </c>
      <c r="O244" s="71"/>
      <c r="P244" s="217">
        <f>O244*H244</f>
        <v>0</v>
      </c>
      <c r="Q244" s="217">
        <v>0.152</v>
      </c>
      <c r="R244" s="217">
        <f>Q244*H244</f>
        <v>10.909039999999999</v>
      </c>
      <c r="S244" s="217">
        <v>0</v>
      </c>
      <c r="T244" s="21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9" t="s">
        <v>168</v>
      </c>
      <c r="AT244" s="219" t="s">
        <v>238</v>
      </c>
      <c r="AU244" s="219" t="s">
        <v>85</v>
      </c>
      <c r="AY244" s="17" t="s">
        <v>127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7" t="s">
        <v>83</v>
      </c>
      <c r="BK244" s="220">
        <f>ROUND(I244*H244,2)</f>
        <v>0</v>
      </c>
      <c r="BL244" s="17" t="s">
        <v>134</v>
      </c>
      <c r="BM244" s="219" t="s">
        <v>445</v>
      </c>
    </row>
    <row r="245" spans="1:65" s="13" customFormat="1" ht="10.199999999999999">
      <c r="B245" s="221"/>
      <c r="C245" s="222"/>
      <c r="D245" s="223" t="s">
        <v>136</v>
      </c>
      <c r="E245" s="224" t="s">
        <v>1</v>
      </c>
      <c r="F245" s="225" t="s">
        <v>446</v>
      </c>
      <c r="G245" s="222"/>
      <c r="H245" s="224" t="s">
        <v>1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136</v>
      </c>
      <c r="AU245" s="231" t="s">
        <v>85</v>
      </c>
      <c r="AV245" s="13" t="s">
        <v>83</v>
      </c>
      <c r="AW245" s="13" t="s">
        <v>32</v>
      </c>
      <c r="AX245" s="13" t="s">
        <v>76</v>
      </c>
      <c r="AY245" s="231" t="s">
        <v>127</v>
      </c>
    </row>
    <row r="246" spans="1:65" s="14" customFormat="1" ht="10.199999999999999">
      <c r="B246" s="232"/>
      <c r="C246" s="233"/>
      <c r="D246" s="223" t="s">
        <v>136</v>
      </c>
      <c r="E246" s="234" t="s">
        <v>1</v>
      </c>
      <c r="F246" s="235" t="s">
        <v>447</v>
      </c>
      <c r="G246" s="233"/>
      <c r="H246" s="236">
        <v>71.77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136</v>
      </c>
      <c r="AU246" s="242" t="s">
        <v>85</v>
      </c>
      <c r="AV246" s="14" t="s">
        <v>85</v>
      </c>
      <c r="AW246" s="14" t="s">
        <v>32</v>
      </c>
      <c r="AX246" s="14" t="s">
        <v>76</v>
      </c>
      <c r="AY246" s="242" t="s">
        <v>127</v>
      </c>
    </row>
    <row r="247" spans="1:65" s="15" customFormat="1" ht="10.199999999999999">
      <c r="B247" s="243"/>
      <c r="C247" s="244"/>
      <c r="D247" s="223" t="s">
        <v>136</v>
      </c>
      <c r="E247" s="245" t="s">
        <v>1</v>
      </c>
      <c r="F247" s="246" t="s">
        <v>139</v>
      </c>
      <c r="G247" s="244"/>
      <c r="H247" s="247">
        <v>71.77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AT247" s="253" t="s">
        <v>136</v>
      </c>
      <c r="AU247" s="253" t="s">
        <v>85</v>
      </c>
      <c r="AV247" s="15" t="s">
        <v>134</v>
      </c>
      <c r="AW247" s="15" t="s">
        <v>32</v>
      </c>
      <c r="AX247" s="15" t="s">
        <v>83</v>
      </c>
      <c r="AY247" s="253" t="s">
        <v>127</v>
      </c>
    </row>
    <row r="248" spans="1:65" s="2" customFormat="1" ht="16.5" customHeight="1">
      <c r="A248" s="34"/>
      <c r="B248" s="35"/>
      <c r="C248" s="254" t="s">
        <v>281</v>
      </c>
      <c r="D248" s="254" t="s">
        <v>238</v>
      </c>
      <c r="E248" s="255" t="s">
        <v>448</v>
      </c>
      <c r="F248" s="256" t="s">
        <v>449</v>
      </c>
      <c r="G248" s="257" t="s">
        <v>132</v>
      </c>
      <c r="H248" s="258">
        <v>18.87</v>
      </c>
      <c r="I248" s="259"/>
      <c r="J248" s="260">
        <f>ROUND(I248*H248,2)</f>
        <v>0</v>
      </c>
      <c r="K248" s="256" t="s">
        <v>133</v>
      </c>
      <c r="L248" s="261"/>
      <c r="M248" s="262" t="s">
        <v>1</v>
      </c>
      <c r="N248" s="263" t="s">
        <v>41</v>
      </c>
      <c r="O248" s="71"/>
      <c r="P248" s="217">
        <f>O248*H248</f>
        <v>0</v>
      </c>
      <c r="Q248" s="217">
        <v>0.17499999999999999</v>
      </c>
      <c r="R248" s="217">
        <f>Q248*H248</f>
        <v>3.3022499999999999</v>
      </c>
      <c r="S248" s="217">
        <v>0</v>
      </c>
      <c r="T248" s="21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9" t="s">
        <v>168</v>
      </c>
      <c r="AT248" s="219" t="s">
        <v>238</v>
      </c>
      <c r="AU248" s="219" t="s">
        <v>85</v>
      </c>
      <c r="AY248" s="17" t="s">
        <v>127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7" t="s">
        <v>83</v>
      </c>
      <c r="BK248" s="220">
        <f>ROUND(I248*H248,2)</f>
        <v>0</v>
      </c>
      <c r="BL248" s="17" t="s">
        <v>134</v>
      </c>
      <c r="BM248" s="219" t="s">
        <v>450</v>
      </c>
    </row>
    <row r="249" spans="1:65" s="13" customFormat="1" ht="10.199999999999999">
      <c r="B249" s="221"/>
      <c r="C249" s="222"/>
      <c r="D249" s="223" t="s">
        <v>136</v>
      </c>
      <c r="E249" s="224" t="s">
        <v>1</v>
      </c>
      <c r="F249" s="225" t="s">
        <v>451</v>
      </c>
      <c r="G249" s="222"/>
      <c r="H249" s="224" t="s">
        <v>1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136</v>
      </c>
      <c r="AU249" s="231" t="s">
        <v>85</v>
      </c>
      <c r="AV249" s="13" t="s">
        <v>83</v>
      </c>
      <c r="AW249" s="13" t="s">
        <v>32</v>
      </c>
      <c r="AX249" s="13" t="s">
        <v>76</v>
      </c>
      <c r="AY249" s="231" t="s">
        <v>127</v>
      </c>
    </row>
    <row r="250" spans="1:65" s="14" customFormat="1" ht="10.199999999999999">
      <c r="B250" s="232"/>
      <c r="C250" s="233"/>
      <c r="D250" s="223" t="s">
        <v>136</v>
      </c>
      <c r="E250" s="234" t="s">
        <v>1</v>
      </c>
      <c r="F250" s="235" t="s">
        <v>452</v>
      </c>
      <c r="G250" s="233"/>
      <c r="H250" s="236">
        <v>18.87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AT250" s="242" t="s">
        <v>136</v>
      </c>
      <c r="AU250" s="242" t="s">
        <v>85</v>
      </c>
      <c r="AV250" s="14" t="s">
        <v>85</v>
      </c>
      <c r="AW250" s="14" t="s">
        <v>32</v>
      </c>
      <c r="AX250" s="14" t="s">
        <v>76</v>
      </c>
      <c r="AY250" s="242" t="s">
        <v>127</v>
      </c>
    </row>
    <row r="251" spans="1:65" s="15" customFormat="1" ht="10.199999999999999">
      <c r="B251" s="243"/>
      <c r="C251" s="244"/>
      <c r="D251" s="223" t="s">
        <v>136</v>
      </c>
      <c r="E251" s="245" t="s">
        <v>1</v>
      </c>
      <c r="F251" s="246" t="s">
        <v>139</v>
      </c>
      <c r="G251" s="244"/>
      <c r="H251" s="247">
        <v>18.87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136</v>
      </c>
      <c r="AU251" s="253" t="s">
        <v>85</v>
      </c>
      <c r="AV251" s="15" t="s">
        <v>134</v>
      </c>
      <c r="AW251" s="15" t="s">
        <v>32</v>
      </c>
      <c r="AX251" s="15" t="s">
        <v>83</v>
      </c>
      <c r="AY251" s="253" t="s">
        <v>127</v>
      </c>
    </row>
    <row r="252" spans="1:65" s="2" customFormat="1" ht="16.5" customHeight="1">
      <c r="A252" s="34"/>
      <c r="B252" s="35"/>
      <c r="C252" s="208" t="s">
        <v>285</v>
      </c>
      <c r="D252" s="208" t="s">
        <v>129</v>
      </c>
      <c r="E252" s="209" t="s">
        <v>453</v>
      </c>
      <c r="F252" s="210" t="s">
        <v>454</v>
      </c>
      <c r="G252" s="211" t="s">
        <v>132</v>
      </c>
      <c r="H252" s="212">
        <v>88</v>
      </c>
      <c r="I252" s="213"/>
      <c r="J252" s="214">
        <f>ROUND(I252*H252,2)</f>
        <v>0</v>
      </c>
      <c r="K252" s="210" t="s">
        <v>133</v>
      </c>
      <c r="L252" s="39"/>
      <c r="M252" s="215" t="s">
        <v>1</v>
      </c>
      <c r="N252" s="216" t="s">
        <v>41</v>
      </c>
      <c r="O252" s="71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9" t="s">
        <v>134</v>
      </c>
      <c r="AT252" s="219" t="s">
        <v>129</v>
      </c>
      <c r="AU252" s="219" t="s">
        <v>85</v>
      </c>
      <c r="AY252" s="17" t="s">
        <v>127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7" t="s">
        <v>83</v>
      </c>
      <c r="BK252" s="220">
        <f>ROUND(I252*H252,2)</f>
        <v>0</v>
      </c>
      <c r="BL252" s="17" t="s">
        <v>134</v>
      </c>
      <c r="BM252" s="219" t="s">
        <v>455</v>
      </c>
    </row>
    <row r="253" spans="1:65" s="13" customFormat="1" ht="10.199999999999999">
      <c r="B253" s="221"/>
      <c r="C253" s="222"/>
      <c r="D253" s="223" t="s">
        <v>136</v>
      </c>
      <c r="E253" s="224" t="s">
        <v>1</v>
      </c>
      <c r="F253" s="225" t="s">
        <v>393</v>
      </c>
      <c r="G253" s="222"/>
      <c r="H253" s="224" t="s">
        <v>1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136</v>
      </c>
      <c r="AU253" s="231" t="s">
        <v>85</v>
      </c>
      <c r="AV253" s="13" t="s">
        <v>83</v>
      </c>
      <c r="AW253" s="13" t="s">
        <v>32</v>
      </c>
      <c r="AX253" s="13" t="s">
        <v>76</v>
      </c>
      <c r="AY253" s="231" t="s">
        <v>127</v>
      </c>
    </row>
    <row r="254" spans="1:65" s="14" customFormat="1" ht="10.199999999999999">
      <c r="B254" s="232"/>
      <c r="C254" s="233"/>
      <c r="D254" s="223" t="s">
        <v>136</v>
      </c>
      <c r="E254" s="234" t="s">
        <v>1</v>
      </c>
      <c r="F254" s="235" t="s">
        <v>456</v>
      </c>
      <c r="G254" s="233"/>
      <c r="H254" s="236">
        <v>88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136</v>
      </c>
      <c r="AU254" s="242" t="s">
        <v>85</v>
      </c>
      <c r="AV254" s="14" t="s">
        <v>85</v>
      </c>
      <c r="AW254" s="14" t="s">
        <v>32</v>
      </c>
      <c r="AX254" s="14" t="s">
        <v>76</v>
      </c>
      <c r="AY254" s="242" t="s">
        <v>127</v>
      </c>
    </row>
    <row r="255" spans="1:65" s="15" customFormat="1" ht="10.199999999999999">
      <c r="B255" s="243"/>
      <c r="C255" s="244"/>
      <c r="D255" s="223" t="s">
        <v>136</v>
      </c>
      <c r="E255" s="245" t="s">
        <v>1</v>
      </c>
      <c r="F255" s="246" t="s">
        <v>139</v>
      </c>
      <c r="G255" s="244"/>
      <c r="H255" s="247">
        <v>88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136</v>
      </c>
      <c r="AU255" s="253" t="s">
        <v>85</v>
      </c>
      <c r="AV255" s="15" t="s">
        <v>134</v>
      </c>
      <c r="AW255" s="15" t="s">
        <v>32</v>
      </c>
      <c r="AX255" s="15" t="s">
        <v>83</v>
      </c>
      <c r="AY255" s="253" t="s">
        <v>127</v>
      </c>
    </row>
    <row r="256" spans="1:65" s="12" customFormat="1" ht="22.8" customHeight="1">
      <c r="B256" s="192"/>
      <c r="C256" s="193"/>
      <c r="D256" s="194" t="s">
        <v>75</v>
      </c>
      <c r="E256" s="206" t="s">
        <v>168</v>
      </c>
      <c r="F256" s="206" t="s">
        <v>457</v>
      </c>
      <c r="G256" s="193"/>
      <c r="H256" s="193"/>
      <c r="I256" s="196"/>
      <c r="J256" s="207">
        <f>BK256</f>
        <v>0</v>
      </c>
      <c r="K256" s="193"/>
      <c r="L256" s="198"/>
      <c r="M256" s="199"/>
      <c r="N256" s="200"/>
      <c r="O256" s="200"/>
      <c r="P256" s="201">
        <f>SUM(P257:P259)</f>
        <v>0</v>
      </c>
      <c r="Q256" s="200"/>
      <c r="R256" s="201">
        <f>SUM(R257:R259)</f>
        <v>6.2043599999999994</v>
      </c>
      <c r="S256" s="200"/>
      <c r="T256" s="202">
        <f>SUM(T257:T259)</f>
        <v>0</v>
      </c>
      <c r="AR256" s="203" t="s">
        <v>83</v>
      </c>
      <c r="AT256" s="204" t="s">
        <v>75</v>
      </c>
      <c r="AU256" s="204" t="s">
        <v>83</v>
      </c>
      <c r="AY256" s="203" t="s">
        <v>127</v>
      </c>
      <c r="BK256" s="205">
        <f>SUM(BK257:BK259)</f>
        <v>0</v>
      </c>
    </row>
    <row r="257" spans="1:65" s="2" customFormat="1" ht="16.5" customHeight="1">
      <c r="A257" s="34"/>
      <c r="B257" s="35"/>
      <c r="C257" s="208" t="s">
        <v>291</v>
      </c>
      <c r="D257" s="208" t="s">
        <v>129</v>
      </c>
      <c r="E257" s="209" t="s">
        <v>458</v>
      </c>
      <c r="F257" s="210" t="s">
        <v>459</v>
      </c>
      <c r="G257" s="211" t="s">
        <v>460</v>
      </c>
      <c r="H257" s="212">
        <v>7</v>
      </c>
      <c r="I257" s="213"/>
      <c r="J257" s="214">
        <f>ROUND(I257*H257,2)</f>
        <v>0</v>
      </c>
      <c r="K257" s="210" t="s">
        <v>133</v>
      </c>
      <c r="L257" s="39"/>
      <c r="M257" s="215" t="s">
        <v>1</v>
      </c>
      <c r="N257" s="216" t="s">
        <v>41</v>
      </c>
      <c r="O257" s="71"/>
      <c r="P257" s="217">
        <f>O257*H257</f>
        <v>0</v>
      </c>
      <c r="Q257" s="217">
        <v>0.42368</v>
      </c>
      <c r="R257" s="217">
        <f>Q257*H257</f>
        <v>2.96576</v>
      </c>
      <c r="S257" s="217">
        <v>0</v>
      </c>
      <c r="T257" s="21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9" t="s">
        <v>134</v>
      </c>
      <c r="AT257" s="219" t="s">
        <v>129</v>
      </c>
      <c r="AU257" s="219" t="s">
        <v>85</v>
      </c>
      <c r="AY257" s="17" t="s">
        <v>127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7" t="s">
        <v>83</v>
      </c>
      <c r="BK257" s="220">
        <f>ROUND(I257*H257,2)</f>
        <v>0</v>
      </c>
      <c r="BL257" s="17" t="s">
        <v>134</v>
      </c>
      <c r="BM257" s="219" t="s">
        <v>461</v>
      </c>
    </row>
    <row r="258" spans="1:65" s="2" customFormat="1" ht="16.5" customHeight="1">
      <c r="A258" s="34"/>
      <c r="B258" s="35"/>
      <c r="C258" s="208" t="s">
        <v>297</v>
      </c>
      <c r="D258" s="208" t="s">
        <v>129</v>
      </c>
      <c r="E258" s="209" t="s">
        <v>462</v>
      </c>
      <c r="F258" s="210" t="s">
        <v>463</v>
      </c>
      <c r="G258" s="211" t="s">
        <v>460</v>
      </c>
      <c r="H258" s="212">
        <v>4</v>
      </c>
      <c r="I258" s="213"/>
      <c r="J258" s="214">
        <f>ROUND(I258*H258,2)</f>
        <v>0</v>
      </c>
      <c r="K258" s="210" t="s">
        <v>133</v>
      </c>
      <c r="L258" s="39"/>
      <c r="M258" s="215" t="s">
        <v>1</v>
      </c>
      <c r="N258" s="216" t="s">
        <v>41</v>
      </c>
      <c r="O258" s="71"/>
      <c r="P258" s="217">
        <f>O258*H258</f>
        <v>0</v>
      </c>
      <c r="Q258" s="217">
        <v>0.42080000000000001</v>
      </c>
      <c r="R258" s="217">
        <f>Q258*H258</f>
        <v>1.6832</v>
      </c>
      <c r="S258" s="217">
        <v>0</v>
      </c>
      <c r="T258" s="21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134</v>
      </c>
      <c r="AT258" s="219" t="s">
        <v>129</v>
      </c>
      <c r="AU258" s="219" t="s">
        <v>85</v>
      </c>
      <c r="AY258" s="17" t="s">
        <v>127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7" t="s">
        <v>83</v>
      </c>
      <c r="BK258" s="220">
        <f>ROUND(I258*H258,2)</f>
        <v>0</v>
      </c>
      <c r="BL258" s="17" t="s">
        <v>134</v>
      </c>
      <c r="BM258" s="219" t="s">
        <v>464</v>
      </c>
    </row>
    <row r="259" spans="1:65" s="2" customFormat="1" ht="16.5" customHeight="1">
      <c r="A259" s="34"/>
      <c r="B259" s="35"/>
      <c r="C259" s="208" t="s">
        <v>301</v>
      </c>
      <c r="D259" s="208" t="s">
        <v>129</v>
      </c>
      <c r="E259" s="209" t="s">
        <v>465</v>
      </c>
      <c r="F259" s="210" t="s">
        <v>466</v>
      </c>
      <c r="G259" s="211" t="s">
        <v>460</v>
      </c>
      <c r="H259" s="212">
        <v>5</v>
      </c>
      <c r="I259" s="213"/>
      <c r="J259" s="214">
        <f>ROUND(I259*H259,2)</f>
        <v>0</v>
      </c>
      <c r="K259" s="210" t="s">
        <v>133</v>
      </c>
      <c r="L259" s="39"/>
      <c r="M259" s="215" t="s">
        <v>1</v>
      </c>
      <c r="N259" s="216" t="s">
        <v>41</v>
      </c>
      <c r="O259" s="71"/>
      <c r="P259" s="217">
        <f>O259*H259</f>
        <v>0</v>
      </c>
      <c r="Q259" s="217">
        <v>0.31108000000000002</v>
      </c>
      <c r="R259" s="217">
        <f>Q259*H259</f>
        <v>1.5554000000000001</v>
      </c>
      <c r="S259" s="217">
        <v>0</v>
      </c>
      <c r="T259" s="21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9" t="s">
        <v>134</v>
      </c>
      <c r="AT259" s="219" t="s">
        <v>129</v>
      </c>
      <c r="AU259" s="219" t="s">
        <v>85</v>
      </c>
      <c r="AY259" s="17" t="s">
        <v>127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7" t="s">
        <v>83</v>
      </c>
      <c r="BK259" s="220">
        <f>ROUND(I259*H259,2)</f>
        <v>0</v>
      </c>
      <c r="BL259" s="17" t="s">
        <v>134</v>
      </c>
      <c r="BM259" s="219" t="s">
        <v>467</v>
      </c>
    </row>
    <row r="260" spans="1:65" s="12" customFormat="1" ht="22.8" customHeight="1">
      <c r="B260" s="192"/>
      <c r="C260" s="193"/>
      <c r="D260" s="194" t="s">
        <v>75</v>
      </c>
      <c r="E260" s="206" t="s">
        <v>172</v>
      </c>
      <c r="F260" s="206" t="s">
        <v>243</v>
      </c>
      <c r="G260" s="193"/>
      <c r="H260" s="193"/>
      <c r="I260" s="196"/>
      <c r="J260" s="207">
        <f>BK260</f>
        <v>0</v>
      </c>
      <c r="K260" s="193"/>
      <c r="L260" s="198"/>
      <c r="M260" s="199"/>
      <c r="N260" s="200"/>
      <c r="O260" s="200"/>
      <c r="P260" s="201">
        <f>SUM(P261:P300)</f>
        <v>0</v>
      </c>
      <c r="Q260" s="200"/>
      <c r="R260" s="201">
        <f>SUM(R261:R300)</f>
        <v>58.166260000000008</v>
      </c>
      <c r="S260" s="200"/>
      <c r="T260" s="202">
        <f>SUM(T261:T300)</f>
        <v>20.02</v>
      </c>
      <c r="AR260" s="203" t="s">
        <v>83</v>
      </c>
      <c r="AT260" s="204" t="s">
        <v>75</v>
      </c>
      <c r="AU260" s="204" t="s">
        <v>83</v>
      </c>
      <c r="AY260" s="203" t="s">
        <v>127</v>
      </c>
      <c r="BK260" s="205">
        <f>SUM(BK261:BK300)</f>
        <v>0</v>
      </c>
    </row>
    <row r="261" spans="1:65" s="2" customFormat="1" ht="16.5" customHeight="1">
      <c r="A261" s="34"/>
      <c r="B261" s="35"/>
      <c r="C261" s="208" t="s">
        <v>303</v>
      </c>
      <c r="D261" s="208" t="s">
        <v>129</v>
      </c>
      <c r="E261" s="209" t="s">
        <v>468</v>
      </c>
      <c r="F261" s="210" t="s">
        <v>469</v>
      </c>
      <c r="G261" s="211" t="s">
        <v>193</v>
      </c>
      <c r="H261" s="212">
        <v>238</v>
      </c>
      <c r="I261" s="213"/>
      <c r="J261" s="214">
        <f>ROUND(I261*H261,2)</f>
        <v>0</v>
      </c>
      <c r="K261" s="210" t="s">
        <v>133</v>
      </c>
      <c r="L261" s="39"/>
      <c r="M261" s="215" t="s">
        <v>1</v>
      </c>
      <c r="N261" s="216" t="s">
        <v>41</v>
      </c>
      <c r="O261" s="71"/>
      <c r="P261" s="217">
        <f>O261*H261</f>
        <v>0</v>
      </c>
      <c r="Q261" s="217">
        <v>0.1295</v>
      </c>
      <c r="R261" s="217">
        <f>Q261*H261</f>
        <v>30.821000000000002</v>
      </c>
      <c r="S261" s="217">
        <v>0</v>
      </c>
      <c r="T261" s="21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9" t="s">
        <v>134</v>
      </c>
      <c r="AT261" s="219" t="s">
        <v>129</v>
      </c>
      <c r="AU261" s="219" t="s">
        <v>85</v>
      </c>
      <c r="AY261" s="17" t="s">
        <v>127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7" t="s">
        <v>83</v>
      </c>
      <c r="BK261" s="220">
        <f>ROUND(I261*H261,2)</f>
        <v>0</v>
      </c>
      <c r="BL261" s="17" t="s">
        <v>134</v>
      </c>
      <c r="BM261" s="219" t="s">
        <v>470</v>
      </c>
    </row>
    <row r="262" spans="1:65" s="13" customFormat="1" ht="10.199999999999999">
      <c r="B262" s="221"/>
      <c r="C262" s="222"/>
      <c r="D262" s="223" t="s">
        <v>136</v>
      </c>
      <c r="E262" s="224" t="s">
        <v>1</v>
      </c>
      <c r="F262" s="225" t="s">
        <v>471</v>
      </c>
      <c r="G262" s="222"/>
      <c r="H262" s="224" t="s">
        <v>1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136</v>
      </c>
      <c r="AU262" s="231" t="s">
        <v>85</v>
      </c>
      <c r="AV262" s="13" t="s">
        <v>83</v>
      </c>
      <c r="AW262" s="13" t="s">
        <v>32</v>
      </c>
      <c r="AX262" s="13" t="s">
        <v>76</v>
      </c>
      <c r="AY262" s="231" t="s">
        <v>127</v>
      </c>
    </row>
    <row r="263" spans="1:65" s="14" customFormat="1" ht="10.199999999999999">
      <c r="B263" s="232"/>
      <c r="C263" s="233"/>
      <c r="D263" s="223" t="s">
        <v>136</v>
      </c>
      <c r="E263" s="234" t="s">
        <v>1</v>
      </c>
      <c r="F263" s="235" t="s">
        <v>472</v>
      </c>
      <c r="G263" s="233"/>
      <c r="H263" s="236">
        <v>238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136</v>
      </c>
      <c r="AU263" s="242" t="s">
        <v>85</v>
      </c>
      <c r="AV263" s="14" t="s">
        <v>85</v>
      </c>
      <c r="AW263" s="14" t="s">
        <v>32</v>
      </c>
      <c r="AX263" s="14" t="s">
        <v>76</v>
      </c>
      <c r="AY263" s="242" t="s">
        <v>127</v>
      </c>
    </row>
    <row r="264" spans="1:65" s="15" customFormat="1" ht="10.199999999999999">
      <c r="B264" s="243"/>
      <c r="C264" s="244"/>
      <c r="D264" s="223" t="s">
        <v>136</v>
      </c>
      <c r="E264" s="245" t="s">
        <v>1</v>
      </c>
      <c r="F264" s="246" t="s">
        <v>139</v>
      </c>
      <c r="G264" s="244"/>
      <c r="H264" s="247">
        <v>238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136</v>
      </c>
      <c r="AU264" s="253" t="s">
        <v>85</v>
      </c>
      <c r="AV264" s="15" t="s">
        <v>134</v>
      </c>
      <c r="AW264" s="15" t="s">
        <v>32</v>
      </c>
      <c r="AX264" s="15" t="s">
        <v>83</v>
      </c>
      <c r="AY264" s="253" t="s">
        <v>127</v>
      </c>
    </row>
    <row r="265" spans="1:65" s="2" customFormat="1" ht="16.5" customHeight="1">
      <c r="A265" s="34"/>
      <c r="B265" s="35"/>
      <c r="C265" s="254" t="s">
        <v>307</v>
      </c>
      <c r="D265" s="254" t="s">
        <v>238</v>
      </c>
      <c r="E265" s="255" t="s">
        <v>473</v>
      </c>
      <c r="F265" s="256" t="s">
        <v>474</v>
      </c>
      <c r="G265" s="257" t="s">
        <v>193</v>
      </c>
      <c r="H265" s="258">
        <v>240.38</v>
      </c>
      <c r="I265" s="259"/>
      <c r="J265" s="260">
        <f>ROUND(I265*H265,2)</f>
        <v>0</v>
      </c>
      <c r="K265" s="256" t="s">
        <v>133</v>
      </c>
      <c r="L265" s="261"/>
      <c r="M265" s="262" t="s">
        <v>1</v>
      </c>
      <c r="N265" s="263" t="s">
        <v>41</v>
      </c>
      <c r="O265" s="71"/>
      <c r="P265" s="217">
        <f>O265*H265</f>
        <v>0</v>
      </c>
      <c r="Q265" s="217">
        <v>8.5000000000000006E-2</v>
      </c>
      <c r="R265" s="217">
        <f>Q265*H265</f>
        <v>20.432300000000001</v>
      </c>
      <c r="S265" s="217">
        <v>0</v>
      </c>
      <c r="T265" s="21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9" t="s">
        <v>168</v>
      </c>
      <c r="AT265" s="219" t="s">
        <v>238</v>
      </c>
      <c r="AU265" s="219" t="s">
        <v>85</v>
      </c>
      <c r="AY265" s="17" t="s">
        <v>127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7" t="s">
        <v>83</v>
      </c>
      <c r="BK265" s="220">
        <f>ROUND(I265*H265,2)</f>
        <v>0</v>
      </c>
      <c r="BL265" s="17" t="s">
        <v>134</v>
      </c>
      <c r="BM265" s="219" t="s">
        <v>475</v>
      </c>
    </row>
    <row r="266" spans="1:65" s="13" customFormat="1" ht="10.199999999999999">
      <c r="B266" s="221"/>
      <c r="C266" s="222"/>
      <c r="D266" s="223" t="s">
        <v>136</v>
      </c>
      <c r="E266" s="224" t="s">
        <v>1</v>
      </c>
      <c r="F266" s="225" t="s">
        <v>476</v>
      </c>
      <c r="G266" s="222"/>
      <c r="H266" s="224" t="s">
        <v>1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136</v>
      </c>
      <c r="AU266" s="231" t="s">
        <v>85</v>
      </c>
      <c r="AV266" s="13" t="s">
        <v>83</v>
      </c>
      <c r="AW266" s="13" t="s">
        <v>32</v>
      </c>
      <c r="AX266" s="13" t="s">
        <v>76</v>
      </c>
      <c r="AY266" s="231" t="s">
        <v>127</v>
      </c>
    </row>
    <row r="267" spans="1:65" s="14" customFormat="1" ht="10.199999999999999">
      <c r="B267" s="232"/>
      <c r="C267" s="233"/>
      <c r="D267" s="223" t="s">
        <v>136</v>
      </c>
      <c r="E267" s="234" t="s">
        <v>1</v>
      </c>
      <c r="F267" s="235" t="s">
        <v>477</v>
      </c>
      <c r="G267" s="233"/>
      <c r="H267" s="236">
        <v>240.38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136</v>
      </c>
      <c r="AU267" s="242" t="s">
        <v>85</v>
      </c>
      <c r="AV267" s="14" t="s">
        <v>85</v>
      </c>
      <c r="AW267" s="14" t="s">
        <v>32</v>
      </c>
      <c r="AX267" s="14" t="s">
        <v>76</v>
      </c>
      <c r="AY267" s="242" t="s">
        <v>127</v>
      </c>
    </row>
    <row r="268" spans="1:65" s="15" customFormat="1" ht="10.199999999999999">
      <c r="B268" s="243"/>
      <c r="C268" s="244"/>
      <c r="D268" s="223" t="s">
        <v>136</v>
      </c>
      <c r="E268" s="245" t="s">
        <v>1</v>
      </c>
      <c r="F268" s="246" t="s">
        <v>139</v>
      </c>
      <c r="G268" s="244"/>
      <c r="H268" s="247">
        <v>240.38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AT268" s="253" t="s">
        <v>136</v>
      </c>
      <c r="AU268" s="253" t="s">
        <v>85</v>
      </c>
      <c r="AV268" s="15" t="s">
        <v>134</v>
      </c>
      <c r="AW268" s="15" t="s">
        <v>32</v>
      </c>
      <c r="AX268" s="15" t="s">
        <v>83</v>
      </c>
      <c r="AY268" s="253" t="s">
        <v>127</v>
      </c>
    </row>
    <row r="269" spans="1:65" s="2" customFormat="1" ht="16.5" customHeight="1">
      <c r="A269" s="34"/>
      <c r="B269" s="35"/>
      <c r="C269" s="208" t="s">
        <v>312</v>
      </c>
      <c r="D269" s="208" t="s">
        <v>129</v>
      </c>
      <c r="E269" s="209" t="s">
        <v>478</v>
      </c>
      <c r="F269" s="210" t="s">
        <v>479</v>
      </c>
      <c r="G269" s="211" t="s">
        <v>193</v>
      </c>
      <c r="H269" s="212">
        <v>33</v>
      </c>
      <c r="I269" s="213"/>
      <c r="J269" s="214">
        <f>ROUND(I269*H269,2)</f>
        <v>0</v>
      </c>
      <c r="K269" s="210" t="s">
        <v>133</v>
      </c>
      <c r="L269" s="39"/>
      <c r="M269" s="215" t="s">
        <v>1</v>
      </c>
      <c r="N269" s="216" t="s">
        <v>41</v>
      </c>
      <c r="O269" s="71"/>
      <c r="P269" s="217">
        <f>O269*H269</f>
        <v>0</v>
      </c>
      <c r="Q269" s="217">
        <v>0.10095</v>
      </c>
      <c r="R269" s="217">
        <f>Q269*H269</f>
        <v>3.33135</v>
      </c>
      <c r="S269" s="217">
        <v>0</v>
      </c>
      <c r="T269" s="21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9" t="s">
        <v>134</v>
      </c>
      <c r="AT269" s="219" t="s">
        <v>129</v>
      </c>
      <c r="AU269" s="219" t="s">
        <v>85</v>
      </c>
      <c r="AY269" s="17" t="s">
        <v>127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7" t="s">
        <v>83</v>
      </c>
      <c r="BK269" s="220">
        <f>ROUND(I269*H269,2)</f>
        <v>0</v>
      </c>
      <c r="BL269" s="17" t="s">
        <v>134</v>
      </c>
      <c r="BM269" s="219" t="s">
        <v>480</v>
      </c>
    </row>
    <row r="270" spans="1:65" s="13" customFormat="1" ht="10.199999999999999">
      <c r="B270" s="221"/>
      <c r="C270" s="222"/>
      <c r="D270" s="223" t="s">
        <v>136</v>
      </c>
      <c r="E270" s="224" t="s">
        <v>1</v>
      </c>
      <c r="F270" s="225" t="s">
        <v>481</v>
      </c>
      <c r="G270" s="222"/>
      <c r="H270" s="224" t="s">
        <v>1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136</v>
      </c>
      <c r="AU270" s="231" t="s">
        <v>85</v>
      </c>
      <c r="AV270" s="13" t="s">
        <v>83</v>
      </c>
      <c r="AW270" s="13" t="s">
        <v>32</v>
      </c>
      <c r="AX270" s="13" t="s">
        <v>76</v>
      </c>
      <c r="AY270" s="231" t="s">
        <v>127</v>
      </c>
    </row>
    <row r="271" spans="1:65" s="14" customFormat="1" ht="10.199999999999999">
      <c r="B271" s="232"/>
      <c r="C271" s="233"/>
      <c r="D271" s="223" t="s">
        <v>136</v>
      </c>
      <c r="E271" s="234" t="s">
        <v>1</v>
      </c>
      <c r="F271" s="235" t="s">
        <v>482</v>
      </c>
      <c r="G271" s="233"/>
      <c r="H271" s="236">
        <v>33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136</v>
      </c>
      <c r="AU271" s="242" t="s">
        <v>85</v>
      </c>
      <c r="AV271" s="14" t="s">
        <v>85</v>
      </c>
      <c r="AW271" s="14" t="s">
        <v>32</v>
      </c>
      <c r="AX271" s="14" t="s">
        <v>76</v>
      </c>
      <c r="AY271" s="242" t="s">
        <v>127</v>
      </c>
    </row>
    <row r="272" spans="1:65" s="15" customFormat="1" ht="10.199999999999999">
      <c r="B272" s="243"/>
      <c r="C272" s="244"/>
      <c r="D272" s="223" t="s">
        <v>136</v>
      </c>
      <c r="E272" s="245" t="s">
        <v>1</v>
      </c>
      <c r="F272" s="246" t="s">
        <v>139</v>
      </c>
      <c r="G272" s="244"/>
      <c r="H272" s="247">
        <v>33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136</v>
      </c>
      <c r="AU272" s="253" t="s">
        <v>85</v>
      </c>
      <c r="AV272" s="15" t="s">
        <v>134</v>
      </c>
      <c r="AW272" s="15" t="s">
        <v>32</v>
      </c>
      <c r="AX272" s="15" t="s">
        <v>83</v>
      </c>
      <c r="AY272" s="253" t="s">
        <v>127</v>
      </c>
    </row>
    <row r="273" spans="1:65" s="2" customFormat="1" ht="16.5" customHeight="1">
      <c r="A273" s="34"/>
      <c r="B273" s="35"/>
      <c r="C273" s="254" t="s">
        <v>315</v>
      </c>
      <c r="D273" s="254" t="s">
        <v>238</v>
      </c>
      <c r="E273" s="255" t="s">
        <v>483</v>
      </c>
      <c r="F273" s="256" t="s">
        <v>484</v>
      </c>
      <c r="G273" s="257" t="s">
        <v>193</v>
      </c>
      <c r="H273" s="258">
        <v>33.33</v>
      </c>
      <c r="I273" s="259"/>
      <c r="J273" s="260">
        <f>ROUND(I273*H273,2)</f>
        <v>0</v>
      </c>
      <c r="K273" s="256" t="s">
        <v>133</v>
      </c>
      <c r="L273" s="261"/>
      <c r="M273" s="262" t="s">
        <v>1</v>
      </c>
      <c r="N273" s="263" t="s">
        <v>41</v>
      </c>
      <c r="O273" s="71"/>
      <c r="P273" s="217">
        <f>O273*H273</f>
        <v>0</v>
      </c>
      <c r="Q273" s="217">
        <v>2.1999999999999999E-2</v>
      </c>
      <c r="R273" s="217">
        <f>Q273*H273</f>
        <v>0.73325999999999991</v>
      </c>
      <c r="S273" s="217">
        <v>0</v>
      </c>
      <c r="T273" s="21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9" t="s">
        <v>168</v>
      </c>
      <c r="AT273" s="219" t="s">
        <v>238</v>
      </c>
      <c r="AU273" s="219" t="s">
        <v>85</v>
      </c>
      <c r="AY273" s="17" t="s">
        <v>127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7" t="s">
        <v>83</v>
      </c>
      <c r="BK273" s="220">
        <f>ROUND(I273*H273,2)</f>
        <v>0</v>
      </c>
      <c r="BL273" s="17" t="s">
        <v>134</v>
      </c>
      <c r="BM273" s="219" t="s">
        <v>485</v>
      </c>
    </row>
    <row r="274" spans="1:65" s="13" customFormat="1" ht="10.199999999999999">
      <c r="B274" s="221"/>
      <c r="C274" s="222"/>
      <c r="D274" s="223" t="s">
        <v>136</v>
      </c>
      <c r="E274" s="224" t="s">
        <v>1</v>
      </c>
      <c r="F274" s="225" t="s">
        <v>486</v>
      </c>
      <c r="G274" s="222"/>
      <c r="H274" s="224" t="s">
        <v>1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136</v>
      </c>
      <c r="AU274" s="231" t="s">
        <v>85</v>
      </c>
      <c r="AV274" s="13" t="s">
        <v>83</v>
      </c>
      <c r="AW274" s="13" t="s">
        <v>32</v>
      </c>
      <c r="AX274" s="13" t="s">
        <v>76</v>
      </c>
      <c r="AY274" s="231" t="s">
        <v>127</v>
      </c>
    </row>
    <row r="275" spans="1:65" s="14" customFormat="1" ht="10.199999999999999">
      <c r="B275" s="232"/>
      <c r="C275" s="233"/>
      <c r="D275" s="223" t="s">
        <v>136</v>
      </c>
      <c r="E275" s="234" t="s">
        <v>1</v>
      </c>
      <c r="F275" s="235" t="s">
        <v>487</v>
      </c>
      <c r="G275" s="233"/>
      <c r="H275" s="236">
        <v>33.33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136</v>
      </c>
      <c r="AU275" s="242" t="s">
        <v>85</v>
      </c>
      <c r="AV275" s="14" t="s">
        <v>85</v>
      </c>
      <c r="AW275" s="14" t="s">
        <v>32</v>
      </c>
      <c r="AX275" s="14" t="s">
        <v>76</v>
      </c>
      <c r="AY275" s="242" t="s">
        <v>127</v>
      </c>
    </row>
    <row r="276" spans="1:65" s="15" customFormat="1" ht="10.199999999999999">
      <c r="B276" s="243"/>
      <c r="C276" s="244"/>
      <c r="D276" s="223" t="s">
        <v>136</v>
      </c>
      <c r="E276" s="245" t="s">
        <v>1</v>
      </c>
      <c r="F276" s="246" t="s">
        <v>139</v>
      </c>
      <c r="G276" s="244"/>
      <c r="H276" s="247">
        <v>33.33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AT276" s="253" t="s">
        <v>136</v>
      </c>
      <c r="AU276" s="253" t="s">
        <v>85</v>
      </c>
      <c r="AV276" s="15" t="s">
        <v>134</v>
      </c>
      <c r="AW276" s="15" t="s">
        <v>32</v>
      </c>
      <c r="AX276" s="15" t="s">
        <v>83</v>
      </c>
      <c r="AY276" s="253" t="s">
        <v>127</v>
      </c>
    </row>
    <row r="277" spans="1:65" s="2" customFormat="1" ht="16.5" customHeight="1">
      <c r="A277" s="34"/>
      <c r="B277" s="35"/>
      <c r="C277" s="208" t="s">
        <v>320</v>
      </c>
      <c r="D277" s="208" t="s">
        <v>129</v>
      </c>
      <c r="E277" s="209" t="s">
        <v>478</v>
      </c>
      <c r="F277" s="210" t="s">
        <v>479</v>
      </c>
      <c r="G277" s="211" t="s">
        <v>193</v>
      </c>
      <c r="H277" s="212">
        <v>19</v>
      </c>
      <c r="I277" s="213"/>
      <c r="J277" s="214">
        <f>ROUND(I277*H277,2)</f>
        <v>0</v>
      </c>
      <c r="K277" s="210" t="s">
        <v>133</v>
      </c>
      <c r="L277" s="39"/>
      <c r="M277" s="215" t="s">
        <v>1</v>
      </c>
      <c r="N277" s="216" t="s">
        <v>41</v>
      </c>
      <c r="O277" s="71"/>
      <c r="P277" s="217">
        <f>O277*H277</f>
        <v>0</v>
      </c>
      <c r="Q277" s="217">
        <v>0.10095</v>
      </c>
      <c r="R277" s="217">
        <f>Q277*H277</f>
        <v>1.91805</v>
      </c>
      <c r="S277" s="217">
        <v>0</v>
      </c>
      <c r="T277" s="21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9" t="s">
        <v>134</v>
      </c>
      <c r="AT277" s="219" t="s">
        <v>129</v>
      </c>
      <c r="AU277" s="219" t="s">
        <v>85</v>
      </c>
      <c r="AY277" s="17" t="s">
        <v>127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7" t="s">
        <v>83</v>
      </c>
      <c r="BK277" s="220">
        <f>ROUND(I277*H277,2)</f>
        <v>0</v>
      </c>
      <c r="BL277" s="17" t="s">
        <v>134</v>
      </c>
      <c r="BM277" s="219" t="s">
        <v>488</v>
      </c>
    </row>
    <row r="278" spans="1:65" s="13" customFormat="1" ht="10.199999999999999">
      <c r="B278" s="221"/>
      <c r="C278" s="222"/>
      <c r="D278" s="223" t="s">
        <v>136</v>
      </c>
      <c r="E278" s="224" t="s">
        <v>1</v>
      </c>
      <c r="F278" s="225" t="s">
        <v>481</v>
      </c>
      <c r="G278" s="222"/>
      <c r="H278" s="224" t="s">
        <v>1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136</v>
      </c>
      <c r="AU278" s="231" t="s">
        <v>85</v>
      </c>
      <c r="AV278" s="13" t="s">
        <v>83</v>
      </c>
      <c r="AW278" s="13" t="s">
        <v>32</v>
      </c>
      <c r="AX278" s="13" t="s">
        <v>76</v>
      </c>
      <c r="AY278" s="231" t="s">
        <v>127</v>
      </c>
    </row>
    <row r="279" spans="1:65" s="14" customFormat="1" ht="10.199999999999999">
      <c r="B279" s="232"/>
      <c r="C279" s="233"/>
      <c r="D279" s="223" t="s">
        <v>136</v>
      </c>
      <c r="E279" s="234" t="s">
        <v>1</v>
      </c>
      <c r="F279" s="235" t="s">
        <v>489</v>
      </c>
      <c r="G279" s="233"/>
      <c r="H279" s="236">
        <v>19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AT279" s="242" t="s">
        <v>136</v>
      </c>
      <c r="AU279" s="242" t="s">
        <v>85</v>
      </c>
      <c r="AV279" s="14" t="s">
        <v>85</v>
      </c>
      <c r="AW279" s="14" t="s">
        <v>32</v>
      </c>
      <c r="AX279" s="14" t="s">
        <v>76</v>
      </c>
      <c r="AY279" s="242" t="s">
        <v>127</v>
      </c>
    </row>
    <row r="280" spans="1:65" s="15" customFormat="1" ht="10.199999999999999">
      <c r="B280" s="243"/>
      <c r="C280" s="244"/>
      <c r="D280" s="223" t="s">
        <v>136</v>
      </c>
      <c r="E280" s="245" t="s">
        <v>1</v>
      </c>
      <c r="F280" s="246" t="s">
        <v>139</v>
      </c>
      <c r="G280" s="244"/>
      <c r="H280" s="247">
        <v>19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AT280" s="253" t="s">
        <v>136</v>
      </c>
      <c r="AU280" s="253" t="s">
        <v>85</v>
      </c>
      <c r="AV280" s="15" t="s">
        <v>134</v>
      </c>
      <c r="AW280" s="15" t="s">
        <v>32</v>
      </c>
      <c r="AX280" s="15" t="s">
        <v>83</v>
      </c>
      <c r="AY280" s="253" t="s">
        <v>127</v>
      </c>
    </row>
    <row r="281" spans="1:65" s="2" customFormat="1" ht="16.5" customHeight="1">
      <c r="A281" s="34"/>
      <c r="B281" s="35"/>
      <c r="C281" s="254" t="s">
        <v>324</v>
      </c>
      <c r="D281" s="254" t="s">
        <v>238</v>
      </c>
      <c r="E281" s="255" t="s">
        <v>490</v>
      </c>
      <c r="F281" s="256" t="s">
        <v>491</v>
      </c>
      <c r="G281" s="257" t="s">
        <v>193</v>
      </c>
      <c r="H281" s="258">
        <v>19.190000000000001</v>
      </c>
      <c r="I281" s="259"/>
      <c r="J281" s="260">
        <f>ROUND(I281*H281,2)</f>
        <v>0</v>
      </c>
      <c r="K281" s="256" t="s">
        <v>133</v>
      </c>
      <c r="L281" s="261"/>
      <c r="M281" s="262" t="s">
        <v>1</v>
      </c>
      <c r="N281" s="263" t="s">
        <v>41</v>
      </c>
      <c r="O281" s="71"/>
      <c r="P281" s="217">
        <f>O281*H281</f>
        <v>0</v>
      </c>
      <c r="Q281" s="217">
        <v>4.8000000000000001E-2</v>
      </c>
      <c r="R281" s="217">
        <f>Q281*H281</f>
        <v>0.92112000000000005</v>
      </c>
      <c r="S281" s="217">
        <v>0</v>
      </c>
      <c r="T281" s="21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9" t="s">
        <v>168</v>
      </c>
      <c r="AT281" s="219" t="s">
        <v>238</v>
      </c>
      <c r="AU281" s="219" t="s">
        <v>85</v>
      </c>
      <c r="AY281" s="17" t="s">
        <v>127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7" t="s">
        <v>83</v>
      </c>
      <c r="BK281" s="220">
        <f>ROUND(I281*H281,2)</f>
        <v>0</v>
      </c>
      <c r="BL281" s="17" t="s">
        <v>134</v>
      </c>
      <c r="BM281" s="219" t="s">
        <v>492</v>
      </c>
    </row>
    <row r="282" spans="1:65" s="13" customFormat="1" ht="10.199999999999999">
      <c r="B282" s="221"/>
      <c r="C282" s="222"/>
      <c r="D282" s="223" t="s">
        <v>136</v>
      </c>
      <c r="E282" s="224" t="s">
        <v>1</v>
      </c>
      <c r="F282" s="225" t="s">
        <v>486</v>
      </c>
      <c r="G282" s="222"/>
      <c r="H282" s="224" t="s">
        <v>1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136</v>
      </c>
      <c r="AU282" s="231" t="s">
        <v>85</v>
      </c>
      <c r="AV282" s="13" t="s">
        <v>83</v>
      </c>
      <c r="AW282" s="13" t="s">
        <v>32</v>
      </c>
      <c r="AX282" s="13" t="s">
        <v>76</v>
      </c>
      <c r="AY282" s="231" t="s">
        <v>127</v>
      </c>
    </row>
    <row r="283" spans="1:65" s="14" customFormat="1" ht="10.199999999999999">
      <c r="B283" s="232"/>
      <c r="C283" s="233"/>
      <c r="D283" s="223" t="s">
        <v>136</v>
      </c>
      <c r="E283" s="234" t="s">
        <v>1</v>
      </c>
      <c r="F283" s="235" t="s">
        <v>493</v>
      </c>
      <c r="G283" s="233"/>
      <c r="H283" s="236">
        <v>19.190000000000001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AT283" s="242" t="s">
        <v>136</v>
      </c>
      <c r="AU283" s="242" t="s">
        <v>85</v>
      </c>
      <c r="AV283" s="14" t="s">
        <v>85</v>
      </c>
      <c r="AW283" s="14" t="s">
        <v>32</v>
      </c>
      <c r="AX283" s="14" t="s">
        <v>76</v>
      </c>
      <c r="AY283" s="242" t="s">
        <v>127</v>
      </c>
    </row>
    <row r="284" spans="1:65" s="15" customFormat="1" ht="10.199999999999999">
      <c r="B284" s="243"/>
      <c r="C284" s="244"/>
      <c r="D284" s="223" t="s">
        <v>136</v>
      </c>
      <c r="E284" s="245" t="s">
        <v>1</v>
      </c>
      <c r="F284" s="246" t="s">
        <v>139</v>
      </c>
      <c r="G284" s="244"/>
      <c r="H284" s="247">
        <v>19.190000000000001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AT284" s="253" t="s">
        <v>136</v>
      </c>
      <c r="AU284" s="253" t="s">
        <v>85</v>
      </c>
      <c r="AV284" s="15" t="s">
        <v>134</v>
      </c>
      <c r="AW284" s="15" t="s">
        <v>32</v>
      </c>
      <c r="AX284" s="15" t="s">
        <v>83</v>
      </c>
      <c r="AY284" s="253" t="s">
        <v>127</v>
      </c>
    </row>
    <row r="285" spans="1:65" s="2" customFormat="1" ht="16.5" customHeight="1">
      <c r="A285" s="34"/>
      <c r="B285" s="35"/>
      <c r="C285" s="208" t="s">
        <v>330</v>
      </c>
      <c r="D285" s="208" t="s">
        <v>129</v>
      </c>
      <c r="E285" s="209" t="s">
        <v>494</v>
      </c>
      <c r="F285" s="210" t="s">
        <v>495</v>
      </c>
      <c r="G285" s="211" t="s">
        <v>193</v>
      </c>
      <c r="H285" s="212">
        <v>27</v>
      </c>
      <c r="I285" s="213"/>
      <c r="J285" s="214">
        <f>ROUND(I285*H285,2)</f>
        <v>0</v>
      </c>
      <c r="K285" s="210" t="s">
        <v>133</v>
      </c>
      <c r="L285" s="39"/>
      <c r="M285" s="215" t="s">
        <v>1</v>
      </c>
      <c r="N285" s="216" t="s">
        <v>41</v>
      </c>
      <c r="O285" s="71"/>
      <c r="P285" s="217">
        <f>O285*H285</f>
        <v>0</v>
      </c>
      <c r="Q285" s="217">
        <v>3.4000000000000002E-4</v>
      </c>
      <c r="R285" s="217">
        <f>Q285*H285</f>
        <v>9.1800000000000007E-3</v>
      </c>
      <c r="S285" s="217">
        <v>0</v>
      </c>
      <c r="T285" s="21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9" t="s">
        <v>134</v>
      </c>
      <c r="AT285" s="219" t="s">
        <v>129</v>
      </c>
      <c r="AU285" s="219" t="s">
        <v>85</v>
      </c>
      <c r="AY285" s="17" t="s">
        <v>127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7" t="s">
        <v>83</v>
      </c>
      <c r="BK285" s="220">
        <f>ROUND(I285*H285,2)</f>
        <v>0</v>
      </c>
      <c r="BL285" s="17" t="s">
        <v>134</v>
      </c>
      <c r="BM285" s="219" t="s">
        <v>496</v>
      </c>
    </row>
    <row r="286" spans="1:65" s="13" customFormat="1" ht="10.199999999999999">
      <c r="B286" s="221"/>
      <c r="C286" s="222"/>
      <c r="D286" s="223" t="s">
        <v>136</v>
      </c>
      <c r="E286" s="224" t="s">
        <v>1</v>
      </c>
      <c r="F286" s="225" t="s">
        <v>497</v>
      </c>
      <c r="G286" s="222"/>
      <c r="H286" s="224" t="s">
        <v>1</v>
      </c>
      <c r="I286" s="226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136</v>
      </c>
      <c r="AU286" s="231" t="s">
        <v>85</v>
      </c>
      <c r="AV286" s="13" t="s">
        <v>83</v>
      </c>
      <c r="AW286" s="13" t="s">
        <v>32</v>
      </c>
      <c r="AX286" s="13" t="s">
        <v>76</v>
      </c>
      <c r="AY286" s="231" t="s">
        <v>127</v>
      </c>
    </row>
    <row r="287" spans="1:65" s="14" customFormat="1" ht="10.199999999999999">
      <c r="B287" s="232"/>
      <c r="C287" s="233"/>
      <c r="D287" s="223" t="s">
        <v>136</v>
      </c>
      <c r="E287" s="234" t="s">
        <v>1</v>
      </c>
      <c r="F287" s="235" t="s">
        <v>249</v>
      </c>
      <c r="G287" s="233"/>
      <c r="H287" s="236">
        <v>27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AT287" s="242" t="s">
        <v>136</v>
      </c>
      <c r="AU287" s="242" t="s">
        <v>85</v>
      </c>
      <c r="AV287" s="14" t="s">
        <v>85</v>
      </c>
      <c r="AW287" s="14" t="s">
        <v>32</v>
      </c>
      <c r="AX287" s="14" t="s">
        <v>76</v>
      </c>
      <c r="AY287" s="242" t="s">
        <v>127</v>
      </c>
    </row>
    <row r="288" spans="1:65" s="15" customFormat="1" ht="10.199999999999999">
      <c r="B288" s="243"/>
      <c r="C288" s="244"/>
      <c r="D288" s="223" t="s">
        <v>136</v>
      </c>
      <c r="E288" s="245" t="s">
        <v>1</v>
      </c>
      <c r="F288" s="246" t="s">
        <v>139</v>
      </c>
      <c r="G288" s="244"/>
      <c r="H288" s="247">
        <v>27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136</v>
      </c>
      <c r="AU288" s="253" t="s">
        <v>85</v>
      </c>
      <c r="AV288" s="15" t="s">
        <v>134</v>
      </c>
      <c r="AW288" s="15" t="s">
        <v>32</v>
      </c>
      <c r="AX288" s="15" t="s">
        <v>83</v>
      </c>
      <c r="AY288" s="253" t="s">
        <v>127</v>
      </c>
    </row>
    <row r="289" spans="1:65" s="2" customFormat="1" ht="16.5" customHeight="1">
      <c r="A289" s="34"/>
      <c r="B289" s="35"/>
      <c r="C289" s="208" t="s">
        <v>334</v>
      </c>
      <c r="D289" s="208" t="s">
        <v>129</v>
      </c>
      <c r="E289" s="209" t="s">
        <v>498</v>
      </c>
      <c r="F289" s="210" t="s">
        <v>499</v>
      </c>
      <c r="G289" s="211" t="s">
        <v>132</v>
      </c>
      <c r="H289" s="212">
        <v>1001</v>
      </c>
      <c r="I289" s="213"/>
      <c r="J289" s="214">
        <f>ROUND(I289*H289,2)</f>
        <v>0</v>
      </c>
      <c r="K289" s="210" t="s">
        <v>133</v>
      </c>
      <c r="L289" s="39"/>
      <c r="M289" s="215" t="s">
        <v>1</v>
      </c>
      <c r="N289" s="216" t="s">
        <v>41</v>
      </c>
      <c r="O289" s="71"/>
      <c r="P289" s="217">
        <f>O289*H289</f>
        <v>0</v>
      </c>
      <c r="Q289" s="217">
        <v>0</v>
      </c>
      <c r="R289" s="217">
        <f>Q289*H289</f>
        <v>0</v>
      </c>
      <c r="S289" s="217">
        <v>0.02</v>
      </c>
      <c r="T289" s="218">
        <f>S289*H289</f>
        <v>20.02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9" t="s">
        <v>134</v>
      </c>
      <c r="AT289" s="219" t="s">
        <v>129</v>
      </c>
      <c r="AU289" s="219" t="s">
        <v>85</v>
      </c>
      <c r="AY289" s="17" t="s">
        <v>127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7" t="s">
        <v>83</v>
      </c>
      <c r="BK289" s="220">
        <f>ROUND(I289*H289,2)</f>
        <v>0</v>
      </c>
      <c r="BL289" s="17" t="s">
        <v>134</v>
      </c>
      <c r="BM289" s="219" t="s">
        <v>500</v>
      </c>
    </row>
    <row r="290" spans="1:65" s="13" customFormat="1" ht="10.199999999999999">
      <c r="B290" s="221"/>
      <c r="C290" s="222"/>
      <c r="D290" s="223" t="s">
        <v>136</v>
      </c>
      <c r="E290" s="224" t="s">
        <v>1</v>
      </c>
      <c r="F290" s="225" t="s">
        <v>501</v>
      </c>
      <c r="G290" s="222"/>
      <c r="H290" s="224" t="s">
        <v>1</v>
      </c>
      <c r="I290" s="226"/>
      <c r="J290" s="222"/>
      <c r="K290" s="222"/>
      <c r="L290" s="227"/>
      <c r="M290" s="228"/>
      <c r="N290" s="229"/>
      <c r="O290" s="229"/>
      <c r="P290" s="229"/>
      <c r="Q290" s="229"/>
      <c r="R290" s="229"/>
      <c r="S290" s="229"/>
      <c r="T290" s="230"/>
      <c r="AT290" s="231" t="s">
        <v>136</v>
      </c>
      <c r="AU290" s="231" t="s">
        <v>85</v>
      </c>
      <c r="AV290" s="13" t="s">
        <v>83</v>
      </c>
      <c r="AW290" s="13" t="s">
        <v>32</v>
      </c>
      <c r="AX290" s="13" t="s">
        <v>76</v>
      </c>
      <c r="AY290" s="231" t="s">
        <v>127</v>
      </c>
    </row>
    <row r="291" spans="1:65" s="14" customFormat="1" ht="10.199999999999999">
      <c r="B291" s="232"/>
      <c r="C291" s="233"/>
      <c r="D291" s="223" t="s">
        <v>136</v>
      </c>
      <c r="E291" s="234" t="s">
        <v>1</v>
      </c>
      <c r="F291" s="235" t="s">
        <v>502</v>
      </c>
      <c r="G291" s="233"/>
      <c r="H291" s="236">
        <v>1001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AT291" s="242" t="s">
        <v>136</v>
      </c>
      <c r="AU291" s="242" t="s">
        <v>85</v>
      </c>
      <c r="AV291" s="14" t="s">
        <v>85</v>
      </c>
      <c r="AW291" s="14" t="s">
        <v>32</v>
      </c>
      <c r="AX291" s="14" t="s">
        <v>76</v>
      </c>
      <c r="AY291" s="242" t="s">
        <v>127</v>
      </c>
    </row>
    <row r="292" spans="1:65" s="15" customFormat="1" ht="10.199999999999999">
      <c r="B292" s="243"/>
      <c r="C292" s="244"/>
      <c r="D292" s="223" t="s">
        <v>136</v>
      </c>
      <c r="E292" s="245" t="s">
        <v>1</v>
      </c>
      <c r="F292" s="246" t="s">
        <v>139</v>
      </c>
      <c r="G292" s="244"/>
      <c r="H292" s="247">
        <v>1001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136</v>
      </c>
      <c r="AU292" s="253" t="s">
        <v>85</v>
      </c>
      <c r="AV292" s="15" t="s">
        <v>134</v>
      </c>
      <c r="AW292" s="15" t="s">
        <v>32</v>
      </c>
      <c r="AX292" s="15" t="s">
        <v>83</v>
      </c>
      <c r="AY292" s="253" t="s">
        <v>127</v>
      </c>
    </row>
    <row r="293" spans="1:65" s="2" customFormat="1" ht="16.5" customHeight="1">
      <c r="A293" s="34"/>
      <c r="B293" s="35"/>
      <c r="C293" s="208" t="s">
        <v>503</v>
      </c>
      <c r="D293" s="208" t="s">
        <v>129</v>
      </c>
      <c r="E293" s="209" t="s">
        <v>504</v>
      </c>
      <c r="F293" s="210" t="s">
        <v>505</v>
      </c>
      <c r="G293" s="211" t="s">
        <v>460</v>
      </c>
      <c r="H293" s="212">
        <v>7</v>
      </c>
      <c r="I293" s="213"/>
      <c r="J293" s="214">
        <f>ROUND(I293*H293,2)</f>
        <v>0</v>
      </c>
      <c r="K293" s="210" t="s">
        <v>1</v>
      </c>
      <c r="L293" s="39"/>
      <c r="M293" s="215" t="s">
        <v>1</v>
      </c>
      <c r="N293" s="216" t="s">
        <v>41</v>
      </c>
      <c r="O293" s="71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9" t="s">
        <v>134</v>
      </c>
      <c r="AT293" s="219" t="s">
        <v>129</v>
      </c>
      <c r="AU293" s="219" t="s">
        <v>85</v>
      </c>
      <c r="AY293" s="17" t="s">
        <v>127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7" t="s">
        <v>83</v>
      </c>
      <c r="BK293" s="220">
        <f>ROUND(I293*H293,2)</f>
        <v>0</v>
      </c>
      <c r="BL293" s="17" t="s">
        <v>134</v>
      </c>
      <c r="BM293" s="219" t="s">
        <v>506</v>
      </c>
    </row>
    <row r="294" spans="1:65" s="13" customFormat="1" ht="10.199999999999999">
      <c r="B294" s="221"/>
      <c r="C294" s="222"/>
      <c r="D294" s="223" t="s">
        <v>136</v>
      </c>
      <c r="E294" s="224" t="s">
        <v>1</v>
      </c>
      <c r="F294" s="225" t="s">
        <v>507</v>
      </c>
      <c r="G294" s="222"/>
      <c r="H294" s="224" t="s">
        <v>1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136</v>
      </c>
      <c r="AU294" s="231" t="s">
        <v>85</v>
      </c>
      <c r="AV294" s="13" t="s">
        <v>83</v>
      </c>
      <c r="AW294" s="13" t="s">
        <v>32</v>
      </c>
      <c r="AX294" s="13" t="s">
        <v>76</v>
      </c>
      <c r="AY294" s="231" t="s">
        <v>127</v>
      </c>
    </row>
    <row r="295" spans="1:65" s="14" customFormat="1" ht="10.199999999999999">
      <c r="B295" s="232"/>
      <c r="C295" s="233"/>
      <c r="D295" s="223" t="s">
        <v>136</v>
      </c>
      <c r="E295" s="234" t="s">
        <v>1</v>
      </c>
      <c r="F295" s="235" t="s">
        <v>164</v>
      </c>
      <c r="G295" s="233"/>
      <c r="H295" s="236">
        <v>7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AT295" s="242" t="s">
        <v>136</v>
      </c>
      <c r="AU295" s="242" t="s">
        <v>85</v>
      </c>
      <c r="AV295" s="14" t="s">
        <v>85</v>
      </c>
      <c r="AW295" s="14" t="s">
        <v>32</v>
      </c>
      <c r="AX295" s="14" t="s">
        <v>76</v>
      </c>
      <c r="AY295" s="242" t="s">
        <v>127</v>
      </c>
    </row>
    <row r="296" spans="1:65" s="15" customFormat="1" ht="10.199999999999999">
      <c r="B296" s="243"/>
      <c r="C296" s="244"/>
      <c r="D296" s="223" t="s">
        <v>136</v>
      </c>
      <c r="E296" s="245" t="s">
        <v>1</v>
      </c>
      <c r="F296" s="246" t="s">
        <v>139</v>
      </c>
      <c r="G296" s="244"/>
      <c r="H296" s="247">
        <v>7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AT296" s="253" t="s">
        <v>136</v>
      </c>
      <c r="AU296" s="253" t="s">
        <v>85</v>
      </c>
      <c r="AV296" s="15" t="s">
        <v>134</v>
      </c>
      <c r="AW296" s="15" t="s">
        <v>32</v>
      </c>
      <c r="AX296" s="15" t="s">
        <v>83</v>
      </c>
      <c r="AY296" s="253" t="s">
        <v>127</v>
      </c>
    </row>
    <row r="297" spans="1:65" s="2" customFormat="1" ht="16.5" customHeight="1">
      <c r="A297" s="34"/>
      <c r="B297" s="35"/>
      <c r="C297" s="208" t="s">
        <v>508</v>
      </c>
      <c r="D297" s="208" t="s">
        <v>129</v>
      </c>
      <c r="E297" s="209" t="s">
        <v>509</v>
      </c>
      <c r="F297" s="210" t="s">
        <v>510</v>
      </c>
      <c r="G297" s="211" t="s">
        <v>460</v>
      </c>
      <c r="H297" s="212">
        <v>1</v>
      </c>
      <c r="I297" s="213"/>
      <c r="J297" s="214">
        <f>ROUND(I297*H297,2)</f>
        <v>0</v>
      </c>
      <c r="K297" s="210" t="s">
        <v>1</v>
      </c>
      <c r="L297" s="39"/>
      <c r="M297" s="215" t="s">
        <v>1</v>
      </c>
      <c r="N297" s="216" t="s">
        <v>41</v>
      </c>
      <c r="O297" s="71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9" t="s">
        <v>134</v>
      </c>
      <c r="AT297" s="219" t="s">
        <v>129</v>
      </c>
      <c r="AU297" s="219" t="s">
        <v>85</v>
      </c>
      <c r="AY297" s="17" t="s">
        <v>127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7" t="s">
        <v>83</v>
      </c>
      <c r="BK297" s="220">
        <f>ROUND(I297*H297,2)</f>
        <v>0</v>
      </c>
      <c r="BL297" s="17" t="s">
        <v>134</v>
      </c>
      <c r="BM297" s="219" t="s">
        <v>511</v>
      </c>
    </row>
    <row r="298" spans="1:65" s="13" customFormat="1" ht="20.399999999999999">
      <c r="B298" s="221"/>
      <c r="C298" s="222"/>
      <c r="D298" s="223" t="s">
        <v>136</v>
      </c>
      <c r="E298" s="224" t="s">
        <v>1</v>
      </c>
      <c r="F298" s="225" t="s">
        <v>512</v>
      </c>
      <c r="G298" s="222"/>
      <c r="H298" s="224" t="s">
        <v>1</v>
      </c>
      <c r="I298" s="226"/>
      <c r="J298" s="222"/>
      <c r="K298" s="222"/>
      <c r="L298" s="227"/>
      <c r="M298" s="228"/>
      <c r="N298" s="229"/>
      <c r="O298" s="229"/>
      <c r="P298" s="229"/>
      <c r="Q298" s="229"/>
      <c r="R298" s="229"/>
      <c r="S298" s="229"/>
      <c r="T298" s="230"/>
      <c r="AT298" s="231" t="s">
        <v>136</v>
      </c>
      <c r="AU298" s="231" t="s">
        <v>85</v>
      </c>
      <c r="AV298" s="13" t="s">
        <v>83</v>
      </c>
      <c r="AW298" s="13" t="s">
        <v>32</v>
      </c>
      <c r="AX298" s="13" t="s">
        <v>76</v>
      </c>
      <c r="AY298" s="231" t="s">
        <v>127</v>
      </c>
    </row>
    <row r="299" spans="1:65" s="14" customFormat="1" ht="10.199999999999999">
      <c r="B299" s="232"/>
      <c r="C299" s="233"/>
      <c r="D299" s="223" t="s">
        <v>136</v>
      </c>
      <c r="E299" s="234" t="s">
        <v>1</v>
      </c>
      <c r="F299" s="235" t="s">
        <v>83</v>
      </c>
      <c r="G299" s="233"/>
      <c r="H299" s="236">
        <v>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AT299" s="242" t="s">
        <v>136</v>
      </c>
      <c r="AU299" s="242" t="s">
        <v>85</v>
      </c>
      <c r="AV299" s="14" t="s">
        <v>85</v>
      </c>
      <c r="AW299" s="14" t="s">
        <v>32</v>
      </c>
      <c r="AX299" s="14" t="s">
        <v>76</v>
      </c>
      <c r="AY299" s="242" t="s">
        <v>127</v>
      </c>
    </row>
    <row r="300" spans="1:65" s="15" customFormat="1" ht="10.199999999999999">
      <c r="B300" s="243"/>
      <c r="C300" s="244"/>
      <c r="D300" s="223" t="s">
        <v>136</v>
      </c>
      <c r="E300" s="245" t="s">
        <v>1</v>
      </c>
      <c r="F300" s="246" t="s">
        <v>139</v>
      </c>
      <c r="G300" s="244"/>
      <c r="H300" s="247">
        <v>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136</v>
      </c>
      <c r="AU300" s="253" t="s">
        <v>85</v>
      </c>
      <c r="AV300" s="15" t="s">
        <v>134</v>
      </c>
      <c r="AW300" s="15" t="s">
        <v>32</v>
      </c>
      <c r="AX300" s="15" t="s">
        <v>83</v>
      </c>
      <c r="AY300" s="253" t="s">
        <v>127</v>
      </c>
    </row>
    <row r="301" spans="1:65" s="12" customFormat="1" ht="22.8" customHeight="1">
      <c r="B301" s="192"/>
      <c r="C301" s="193"/>
      <c r="D301" s="194" t="s">
        <v>75</v>
      </c>
      <c r="E301" s="206" t="s">
        <v>328</v>
      </c>
      <c r="F301" s="206" t="s">
        <v>329</v>
      </c>
      <c r="G301" s="193"/>
      <c r="H301" s="193"/>
      <c r="I301" s="196"/>
      <c r="J301" s="207">
        <f>BK301</f>
        <v>0</v>
      </c>
      <c r="K301" s="193"/>
      <c r="L301" s="198"/>
      <c r="M301" s="199"/>
      <c r="N301" s="200"/>
      <c r="O301" s="200"/>
      <c r="P301" s="201">
        <f>SUM(P302:P303)</f>
        <v>0</v>
      </c>
      <c r="Q301" s="200"/>
      <c r="R301" s="201">
        <f>SUM(R302:R303)</f>
        <v>0</v>
      </c>
      <c r="S301" s="200"/>
      <c r="T301" s="202">
        <f>SUM(T302:T303)</f>
        <v>0</v>
      </c>
      <c r="AR301" s="203" t="s">
        <v>83</v>
      </c>
      <c r="AT301" s="204" t="s">
        <v>75</v>
      </c>
      <c r="AU301" s="204" t="s">
        <v>83</v>
      </c>
      <c r="AY301" s="203" t="s">
        <v>127</v>
      </c>
      <c r="BK301" s="205">
        <f>SUM(BK302:BK303)</f>
        <v>0</v>
      </c>
    </row>
    <row r="302" spans="1:65" s="2" customFormat="1" ht="16.5" customHeight="1">
      <c r="A302" s="34"/>
      <c r="B302" s="35"/>
      <c r="C302" s="208" t="s">
        <v>513</v>
      </c>
      <c r="D302" s="208" t="s">
        <v>129</v>
      </c>
      <c r="E302" s="209" t="s">
        <v>331</v>
      </c>
      <c r="F302" s="210" t="s">
        <v>332</v>
      </c>
      <c r="G302" s="211" t="s">
        <v>221</v>
      </c>
      <c r="H302" s="212">
        <v>158.37100000000001</v>
      </c>
      <c r="I302" s="213"/>
      <c r="J302" s="214">
        <f>ROUND(I302*H302,2)</f>
        <v>0</v>
      </c>
      <c r="K302" s="210" t="s">
        <v>133</v>
      </c>
      <c r="L302" s="39"/>
      <c r="M302" s="215" t="s">
        <v>1</v>
      </c>
      <c r="N302" s="216" t="s">
        <v>41</v>
      </c>
      <c r="O302" s="71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9" t="s">
        <v>134</v>
      </c>
      <c r="AT302" s="219" t="s">
        <v>129</v>
      </c>
      <c r="AU302" s="219" t="s">
        <v>85</v>
      </c>
      <c r="AY302" s="17" t="s">
        <v>127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7" t="s">
        <v>83</v>
      </c>
      <c r="BK302" s="220">
        <f>ROUND(I302*H302,2)</f>
        <v>0</v>
      </c>
      <c r="BL302" s="17" t="s">
        <v>134</v>
      </c>
      <c r="BM302" s="219" t="s">
        <v>514</v>
      </c>
    </row>
    <row r="303" spans="1:65" s="2" customFormat="1" ht="16.5" customHeight="1">
      <c r="A303" s="34"/>
      <c r="B303" s="35"/>
      <c r="C303" s="208" t="s">
        <v>515</v>
      </c>
      <c r="D303" s="208" t="s">
        <v>129</v>
      </c>
      <c r="E303" s="209" t="s">
        <v>335</v>
      </c>
      <c r="F303" s="210" t="s">
        <v>336</v>
      </c>
      <c r="G303" s="211" t="s">
        <v>221</v>
      </c>
      <c r="H303" s="212">
        <v>158.37100000000001</v>
      </c>
      <c r="I303" s="213"/>
      <c r="J303" s="214">
        <f>ROUND(I303*H303,2)</f>
        <v>0</v>
      </c>
      <c r="K303" s="210" t="s">
        <v>133</v>
      </c>
      <c r="L303" s="39"/>
      <c r="M303" s="215" t="s">
        <v>1</v>
      </c>
      <c r="N303" s="216" t="s">
        <v>41</v>
      </c>
      <c r="O303" s="71"/>
      <c r="P303" s="217">
        <f>O303*H303</f>
        <v>0</v>
      </c>
      <c r="Q303" s="217">
        <v>0</v>
      </c>
      <c r="R303" s="217">
        <f>Q303*H303</f>
        <v>0</v>
      </c>
      <c r="S303" s="217">
        <v>0</v>
      </c>
      <c r="T303" s="21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9" t="s">
        <v>134</v>
      </c>
      <c r="AT303" s="219" t="s">
        <v>129</v>
      </c>
      <c r="AU303" s="219" t="s">
        <v>85</v>
      </c>
      <c r="AY303" s="17" t="s">
        <v>127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7" t="s">
        <v>83</v>
      </c>
      <c r="BK303" s="220">
        <f>ROUND(I303*H303,2)</f>
        <v>0</v>
      </c>
      <c r="BL303" s="17" t="s">
        <v>134</v>
      </c>
      <c r="BM303" s="219" t="s">
        <v>516</v>
      </c>
    </row>
    <row r="304" spans="1:65" s="12" customFormat="1" ht="25.95" customHeight="1">
      <c r="B304" s="192"/>
      <c r="C304" s="193"/>
      <c r="D304" s="194" t="s">
        <v>75</v>
      </c>
      <c r="E304" s="195" t="s">
        <v>517</v>
      </c>
      <c r="F304" s="195" t="s">
        <v>518</v>
      </c>
      <c r="G304" s="193"/>
      <c r="H304" s="193"/>
      <c r="I304" s="196"/>
      <c r="J304" s="197">
        <f>BK304</f>
        <v>0</v>
      </c>
      <c r="K304" s="193"/>
      <c r="L304" s="198"/>
      <c r="M304" s="199"/>
      <c r="N304" s="200"/>
      <c r="O304" s="200"/>
      <c r="P304" s="201">
        <f>P305</f>
        <v>0</v>
      </c>
      <c r="Q304" s="200"/>
      <c r="R304" s="201">
        <f>R305</f>
        <v>3.9800000000000002E-2</v>
      </c>
      <c r="S304" s="200"/>
      <c r="T304" s="202">
        <f>T305</f>
        <v>0</v>
      </c>
      <c r="AR304" s="203" t="s">
        <v>85</v>
      </c>
      <c r="AT304" s="204" t="s">
        <v>75</v>
      </c>
      <c r="AU304" s="204" t="s">
        <v>76</v>
      </c>
      <c r="AY304" s="203" t="s">
        <v>127</v>
      </c>
      <c r="BK304" s="205">
        <f>BK305</f>
        <v>0</v>
      </c>
    </row>
    <row r="305" spans="1:65" s="12" customFormat="1" ht="22.8" customHeight="1">
      <c r="B305" s="192"/>
      <c r="C305" s="193"/>
      <c r="D305" s="194" t="s">
        <v>75</v>
      </c>
      <c r="E305" s="206" t="s">
        <v>519</v>
      </c>
      <c r="F305" s="206" t="s">
        <v>520</v>
      </c>
      <c r="G305" s="193"/>
      <c r="H305" s="193"/>
      <c r="I305" s="196"/>
      <c r="J305" s="207">
        <f>BK305</f>
        <v>0</v>
      </c>
      <c r="K305" s="193"/>
      <c r="L305" s="198"/>
      <c r="M305" s="199"/>
      <c r="N305" s="200"/>
      <c r="O305" s="200"/>
      <c r="P305" s="201">
        <f>SUM(P306:P309)</f>
        <v>0</v>
      </c>
      <c r="Q305" s="200"/>
      <c r="R305" s="201">
        <f>SUM(R306:R309)</f>
        <v>3.9800000000000002E-2</v>
      </c>
      <c r="S305" s="200"/>
      <c r="T305" s="202">
        <f>SUM(T306:T309)</f>
        <v>0</v>
      </c>
      <c r="AR305" s="203" t="s">
        <v>85</v>
      </c>
      <c r="AT305" s="204" t="s">
        <v>75</v>
      </c>
      <c r="AU305" s="204" t="s">
        <v>83</v>
      </c>
      <c r="AY305" s="203" t="s">
        <v>127</v>
      </c>
      <c r="BK305" s="205">
        <f>SUM(BK306:BK309)</f>
        <v>0</v>
      </c>
    </row>
    <row r="306" spans="1:65" s="2" customFormat="1" ht="16.5" customHeight="1">
      <c r="A306" s="34"/>
      <c r="B306" s="35"/>
      <c r="C306" s="208" t="s">
        <v>521</v>
      </c>
      <c r="D306" s="208" t="s">
        <v>129</v>
      </c>
      <c r="E306" s="209" t="s">
        <v>522</v>
      </c>
      <c r="F306" s="210" t="s">
        <v>523</v>
      </c>
      <c r="G306" s="211" t="s">
        <v>132</v>
      </c>
      <c r="H306" s="212">
        <v>99.5</v>
      </c>
      <c r="I306" s="213"/>
      <c r="J306" s="214">
        <f>ROUND(I306*H306,2)</f>
        <v>0</v>
      </c>
      <c r="K306" s="210" t="s">
        <v>133</v>
      </c>
      <c r="L306" s="39"/>
      <c r="M306" s="215" t="s">
        <v>1</v>
      </c>
      <c r="N306" s="216" t="s">
        <v>41</v>
      </c>
      <c r="O306" s="71"/>
      <c r="P306" s="217">
        <f>O306*H306</f>
        <v>0</v>
      </c>
      <c r="Q306" s="217">
        <v>4.0000000000000002E-4</v>
      </c>
      <c r="R306" s="217">
        <f>Q306*H306</f>
        <v>3.9800000000000002E-2</v>
      </c>
      <c r="S306" s="217">
        <v>0</v>
      </c>
      <c r="T306" s="21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9" t="s">
        <v>209</v>
      </c>
      <c r="AT306" s="219" t="s">
        <v>129</v>
      </c>
      <c r="AU306" s="219" t="s">
        <v>85</v>
      </c>
      <c r="AY306" s="17" t="s">
        <v>127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7" t="s">
        <v>83</v>
      </c>
      <c r="BK306" s="220">
        <f>ROUND(I306*H306,2)</f>
        <v>0</v>
      </c>
      <c r="BL306" s="17" t="s">
        <v>209</v>
      </c>
      <c r="BM306" s="219" t="s">
        <v>524</v>
      </c>
    </row>
    <row r="307" spans="1:65" s="13" customFormat="1" ht="10.199999999999999">
      <c r="B307" s="221"/>
      <c r="C307" s="222"/>
      <c r="D307" s="223" t="s">
        <v>136</v>
      </c>
      <c r="E307" s="224" t="s">
        <v>1</v>
      </c>
      <c r="F307" s="225" t="s">
        <v>525</v>
      </c>
      <c r="G307" s="222"/>
      <c r="H307" s="224" t="s">
        <v>1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136</v>
      </c>
      <c r="AU307" s="231" t="s">
        <v>85</v>
      </c>
      <c r="AV307" s="13" t="s">
        <v>83</v>
      </c>
      <c r="AW307" s="13" t="s">
        <v>32</v>
      </c>
      <c r="AX307" s="13" t="s">
        <v>76</v>
      </c>
      <c r="AY307" s="231" t="s">
        <v>127</v>
      </c>
    </row>
    <row r="308" spans="1:65" s="14" customFormat="1" ht="10.199999999999999">
      <c r="B308" s="232"/>
      <c r="C308" s="233"/>
      <c r="D308" s="223" t="s">
        <v>136</v>
      </c>
      <c r="E308" s="234" t="s">
        <v>1</v>
      </c>
      <c r="F308" s="235" t="s">
        <v>526</v>
      </c>
      <c r="G308" s="233"/>
      <c r="H308" s="236">
        <v>99.5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AT308" s="242" t="s">
        <v>136</v>
      </c>
      <c r="AU308" s="242" t="s">
        <v>85</v>
      </c>
      <c r="AV308" s="14" t="s">
        <v>85</v>
      </c>
      <c r="AW308" s="14" t="s">
        <v>32</v>
      </c>
      <c r="AX308" s="14" t="s">
        <v>76</v>
      </c>
      <c r="AY308" s="242" t="s">
        <v>127</v>
      </c>
    </row>
    <row r="309" spans="1:65" s="15" customFormat="1" ht="10.199999999999999">
      <c r="B309" s="243"/>
      <c r="C309" s="244"/>
      <c r="D309" s="223" t="s">
        <v>136</v>
      </c>
      <c r="E309" s="245" t="s">
        <v>1</v>
      </c>
      <c r="F309" s="246" t="s">
        <v>139</v>
      </c>
      <c r="G309" s="244"/>
      <c r="H309" s="247">
        <v>99.5</v>
      </c>
      <c r="I309" s="248"/>
      <c r="J309" s="244"/>
      <c r="K309" s="244"/>
      <c r="L309" s="249"/>
      <c r="M309" s="269"/>
      <c r="N309" s="270"/>
      <c r="O309" s="270"/>
      <c r="P309" s="270"/>
      <c r="Q309" s="270"/>
      <c r="R309" s="270"/>
      <c r="S309" s="270"/>
      <c r="T309" s="271"/>
      <c r="AT309" s="253" t="s">
        <v>136</v>
      </c>
      <c r="AU309" s="253" t="s">
        <v>85</v>
      </c>
      <c r="AV309" s="15" t="s">
        <v>134</v>
      </c>
      <c r="AW309" s="15" t="s">
        <v>32</v>
      </c>
      <c r="AX309" s="15" t="s">
        <v>83</v>
      </c>
      <c r="AY309" s="253" t="s">
        <v>127</v>
      </c>
    </row>
    <row r="310" spans="1:65" s="2" customFormat="1" ht="6.9" customHeight="1">
      <c r="A310" s="34"/>
      <c r="B310" s="54"/>
      <c r="C310" s="55"/>
      <c r="D310" s="55"/>
      <c r="E310" s="55"/>
      <c r="F310" s="55"/>
      <c r="G310" s="55"/>
      <c r="H310" s="55"/>
      <c r="I310" s="158"/>
      <c r="J310" s="55"/>
      <c r="K310" s="55"/>
      <c r="L310" s="39"/>
      <c r="M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</row>
  </sheetData>
  <sheetProtection algorithmName="SHA-512" hashValue="Q+eoUTpaTEc6iq4kBfhuTIaF1lbFg7nffyfuh89ze9ouDuqHrP3mySUIvnva0XQ+B2A6+Gbus4yt3gf7gjy3Ug==" saltValue="soqV8iQuuFUORFWPyZUrJJomqn/7FTSh89Kl9CQbMq9Tl7GMIND3/KzRHkemvl/xNX+dKmEV5m/SVQ7jhLQzQA==" spinCount="100000" sheet="1" objects="1" scenarios="1" formatColumns="0" formatRows="0" autoFilter="0"/>
  <autoFilter ref="C127:K309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17" t="s">
        <v>96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" customHeight="1">
      <c r="B4" s="20"/>
      <c r="D4" s="119" t="s">
        <v>97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7" t="str">
        <f>'Rekapitulace stavby'!K6</f>
        <v>Rychnov nad Kněžnou, ulice Smetanova, Oprava komunikace a chodníků</v>
      </c>
      <c r="F7" s="318"/>
      <c r="G7" s="318"/>
      <c r="H7" s="318"/>
      <c r="I7" s="115"/>
      <c r="L7" s="20"/>
    </row>
    <row r="8" spans="1:46" s="2" customFormat="1" ht="12" customHeight="1">
      <c r="A8" s="34"/>
      <c r="B8" s="39"/>
      <c r="C8" s="34"/>
      <c r="D8" s="121" t="s">
        <v>98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0" t="s">
        <v>527</v>
      </c>
      <c r="F9" s="319"/>
      <c r="G9" s="319"/>
      <c r="H9" s="31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</v>
      </c>
      <c r="G11" s="34"/>
      <c r="H11" s="34"/>
      <c r="I11" s="123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20</v>
      </c>
      <c r="E12" s="34"/>
      <c r="F12" s="110" t="s">
        <v>21</v>
      </c>
      <c r="G12" s="34"/>
      <c r="H12" s="34"/>
      <c r="I12" s="123" t="s">
        <v>22</v>
      </c>
      <c r="J12" s="124" t="str">
        <f>'Rekapitulace stavby'!AN8</f>
        <v>31. 1. 2020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24</v>
      </c>
      <c r="E14" s="34"/>
      <c r="F14" s="34"/>
      <c r="G14" s="34"/>
      <c r="H14" s="34"/>
      <c r="I14" s="123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23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28</v>
      </c>
      <c r="E17" s="34"/>
      <c r="F17" s="34"/>
      <c r="G17" s="34"/>
      <c r="H17" s="34"/>
      <c r="I17" s="12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1" t="str">
        <f>'Rekapitulace stavby'!E14</f>
        <v>Vyplň údaj</v>
      </c>
      <c r="F18" s="322"/>
      <c r="G18" s="322"/>
      <c r="H18" s="322"/>
      <c r="I18" s="12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30</v>
      </c>
      <c r="E20" s="34"/>
      <c r="F20" s="34"/>
      <c r="G20" s="34"/>
      <c r="H20" s="34"/>
      <c r="I20" s="123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31</v>
      </c>
      <c r="F21" s="34"/>
      <c r="G21" s="34"/>
      <c r="H21" s="34"/>
      <c r="I21" s="123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33</v>
      </c>
      <c r="E23" s="34"/>
      <c r="F23" s="34"/>
      <c r="G23" s="34"/>
      <c r="H23" s="34"/>
      <c r="I23" s="123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35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3" t="s">
        <v>1</v>
      </c>
      <c r="F27" s="323"/>
      <c r="G27" s="323"/>
      <c r="H27" s="323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36</v>
      </c>
      <c r="E30" s="34"/>
      <c r="F30" s="34"/>
      <c r="G30" s="34"/>
      <c r="H30" s="34"/>
      <c r="I30" s="122"/>
      <c r="J30" s="13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38</v>
      </c>
      <c r="G32" s="34"/>
      <c r="H32" s="34"/>
      <c r="I32" s="134" t="s">
        <v>37</v>
      </c>
      <c r="J32" s="133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40</v>
      </c>
      <c r="E33" s="121" t="s">
        <v>41</v>
      </c>
      <c r="F33" s="136">
        <f>ROUND((SUM(BE122:BE145)),  2)</f>
        <v>0</v>
      </c>
      <c r="G33" s="34"/>
      <c r="H33" s="34"/>
      <c r="I33" s="137">
        <v>0.21</v>
      </c>
      <c r="J33" s="136">
        <f>ROUND(((SUM(BE122:BE145))*I33),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42</v>
      </c>
      <c r="F34" s="136">
        <f>ROUND((SUM(BF122:BF145)),  2)</f>
        <v>0</v>
      </c>
      <c r="G34" s="34"/>
      <c r="H34" s="34"/>
      <c r="I34" s="137">
        <v>0.15</v>
      </c>
      <c r="J34" s="136">
        <f>ROUND(((SUM(BF122:BF145))*I34),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43</v>
      </c>
      <c r="F35" s="136">
        <f>ROUND((SUM(BG122:BG145)),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44</v>
      </c>
      <c r="F36" s="136">
        <f>ROUND((SUM(BH122:BH145)),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45</v>
      </c>
      <c r="F37" s="136">
        <f>ROUND((SUM(BI122:BI145)),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46</v>
      </c>
      <c r="E39" s="140"/>
      <c r="F39" s="140"/>
      <c r="G39" s="141" t="s">
        <v>47</v>
      </c>
      <c r="H39" s="142" t="s">
        <v>48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4" t="str">
        <f>E7</f>
        <v>Rychnov nad Kněžnou, ulice Smetanova, Oprava komunikace a chodníků</v>
      </c>
      <c r="F85" s="325"/>
      <c r="G85" s="325"/>
      <c r="H85" s="32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98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B - Vedlejší a ostatní náklady</v>
      </c>
      <c r="F87" s="326"/>
      <c r="G87" s="326"/>
      <c r="H87" s="32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Rychnov nad Kněžnou</v>
      </c>
      <c r="G89" s="36"/>
      <c r="H89" s="36"/>
      <c r="I89" s="123" t="s">
        <v>22</v>
      </c>
      <c r="J89" s="66" t="str">
        <f>IF(J12="","",J12)</f>
        <v>31. 1. 2020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23" t="s">
        <v>30</v>
      </c>
      <c r="J91" s="32" t="str">
        <f>E21</f>
        <v>VIAPROJEKT s.r.o. HK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23" t="s">
        <v>33</v>
      </c>
      <c r="J92" s="32" t="str">
        <f>E24</f>
        <v>B.Burešová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103</v>
      </c>
      <c r="D94" s="163"/>
      <c r="E94" s="163"/>
      <c r="F94" s="163"/>
      <c r="G94" s="163"/>
      <c r="H94" s="163"/>
      <c r="I94" s="164"/>
      <c r="J94" s="165" t="s">
        <v>104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105</v>
      </c>
      <c r="D96" s="36"/>
      <c r="E96" s="36"/>
      <c r="F96" s="36"/>
      <c r="G96" s="36"/>
      <c r="H96" s="36"/>
      <c r="I96" s="122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" customHeight="1">
      <c r="B97" s="167"/>
      <c r="C97" s="168"/>
      <c r="D97" s="169" t="s">
        <v>528</v>
      </c>
      <c r="E97" s="170"/>
      <c r="F97" s="170"/>
      <c r="G97" s="170"/>
      <c r="H97" s="170"/>
      <c r="I97" s="171"/>
      <c r="J97" s="172">
        <f>J123</f>
        <v>0</v>
      </c>
      <c r="K97" s="168"/>
      <c r="L97" s="173"/>
    </row>
    <row r="98" spans="1:31" s="10" customFormat="1" ht="19.95" customHeight="1">
      <c r="B98" s="174"/>
      <c r="C98" s="104"/>
      <c r="D98" s="175" t="s">
        <v>529</v>
      </c>
      <c r="E98" s="176"/>
      <c r="F98" s="176"/>
      <c r="G98" s="176"/>
      <c r="H98" s="176"/>
      <c r="I98" s="177"/>
      <c r="J98" s="178">
        <f>J124</f>
        <v>0</v>
      </c>
      <c r="K98" s="104"/>
      <c r="L98" s="179"/>
    </row>
    <row r="99" spans="1:31" s="10" customFormat="1" ht="19.95" customHeight="1">
      <c r="B99" s="174"/>
      <c r="C99" s="104"/>
      <c r="D99" s="175" t="s">
        <v>530</v>
      </c>
      <c r="E99" s="176"/>
      <c r="F99" s="176"/>
      <c r="G99" s="176"/>
      <c r="H99" s="176"/>
      <c r="I99" s="177"/>
      <c r="J99" s="178">
        <f>J128</f>
        <v>0</v>
      </c>
      <c r="K99" s="104"/>
      <c r="L99" s="179"/>
    </row>
    <row r="100" spans="1:31" s="10" customFormat="1" ht="19.95" customHeight="1">
      <c r="B100" s="174"/>
      <c r="C100" s="104"/>
      <c r="D100" s="175" t="s">
        <v>531</v>
      </c>
      <c r="E100" s="176"/>
      <c r="F100" s="176"/>
      <c r="G100" s="176"/>
      <c r="H100" s="176"/>
      <c r="I100" s="177"/>
      <c r="J100" s="178">
        <f>J137</f>
        <v>0</v>
      </c>
      <c r="K100" s="104"/>
      <c r="L100" s="179"/>
    </row>
    <row r="101" spans="1:31" s="10" customFormat="1" ht="19.95" customHeight="1">
      <c r="B101" s="174"/>
      <c r="C101" s="104"/>
      <c r="D101" s="175" t="s">
        <v>532</v>
      </c>
      <c r="E101" s="176"/>
      <c r="F101" s="176"/>
      <c r="G101" s="176"/>
      <c r="H101" s="176"/>
      <c r="I101" s="177"/>
      <c r="J101" s="178">
        <f>J139</f>
        <v>0</v>
      </c>
      <c r="K101" s="104"/>
      <c r="L101" s="179"/>
    </row>
    <row r="102" spans="1:31" s="10" customFormat="1" ht="19.95" customHeight="1">
      <c r="B102" s="174"/>
      <c r="C102" s="104"/>
      <c r="D102" s="175" t="s">
        <v>533</v>
      </c>
      <c r="E102" s="176"/>
      <c r="F102" s="176"/>
      <c r="G102" s="176"/>
      <c r="H102" s="176"/>
      <c r="I102" s="177"/>
      <c r="J102" s="178">
        <f>J144</f>
        <v>0</v>
      </c>
      <c r="K102" s="104"/>
      <c r="L102" s="179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" customHeight="1">
      <c r="A109" s="34"/>
      <c r="B109" s="35"/>
      <c r="C109" s="23" t="s">
        <v>112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24" t="str">
        <f>E7</f>
        <v>Rychnov nad Kněžnou, ulice Smetanova, Oprava komunikace a chodníků</v>
      </c>
      <c r="F112" s="325"/>
      <c r="G112" s="325"/>
      <c r="H112" s="325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98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2" t="str">
        <f>E9</f>
        <v>B - Vedlejší a ostatní náklady</v>
      </c>
      <c r="F114" s="326"/>
      <c r="G114" s="326"/>
      <c r="H114" s="32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Rychnov nad Kněžnou</v>
      </c>
      <c r="G116" s="36"/>
      <c r="H116" s="36"/>
      <c r="I116" s="123" t="s">
        <v>22</v>
      </c>
      <c r="J116" s="66" t="str">
        <f>IF(J12="","",J12)</f>
        <v>31. 1. 2020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65" customHeight="1">
      <c r="A118" s="34"/>
      <c r="B118" s="35"/>
      <c r="C118" s="29" t="s">
        <v>24</v>
      </c>
      <c r="D118" s="36"/>
      <c r="E118" s="36"/>
      <c r="F118" s="27" t="str">
        <f>E15</f>
        <v xml:space="preserve"> </v>
      </c>
      <c r="G118" s="36"/>
      <c r="H118" s="36"/>
      <c r="I118" s="123" t="s">
        <v>30</v>
      </c>
      <c r="J118" s="32" t="str">
        <f>E21</f>
        <v>VIAPROJEKT s.r.o. HK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15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123" t="s">
        <v>33</v>
      </c>
      <c r="J119" s="32" t="str">
        <f>E24</f>
        <v>B.Burešová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80"/>
      <c r="B121" s="181"/>
      <c r="C121" s="182" t="s">
        <v>113</v>
      </c>
      <c r="D121" s="183" t="s">
        <v>61</v>
      </c>
      <c r="E121" s="183" t="s">
        <v>57</v>
      </c>
      <c r="F121" s="183" t="s">
        <v>58</v>
      </c>
      <c r="G121" s="183" t="s">
        <v>114</v>
      </c>
      <c r="H121" s="183" t="s">
        <v>115</v>
      </c>
      <c r="I121" s="184" t="s">
        <v>116</v>
      </c>
      <c r="J121" s="183" t="s">
        <v>104</v>
      </c>
      <c r="K121" s="185" t="s">
        <v>117</v>
      </c>
      <c r="L121" s="186"/>
      <c r="M121" s="75" t="s">
        <v>1</v>
      </c>
      <c r="N121" s="76" t="s">
        <v>40</v>
      </c>
      <c r="O121" s="76" t="s">
        <v>118</v>
      </c>
      <c r="P121" s="76" t="s">
        <v>119</v>
      </c>
      <c r="Q121" s="76" t="s">
        <v>120</v>
      </c>
      <c r="R121" s="76" t="s">
        <v>121</v>
      </c>
      <c r="S121" s="76" t="s">
        <v>122</v>
      </c>
      <c r="T121" s="77" t="s">
        <v>123</v>
      </c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</row>
    <row r="122" spans="1:65" s="2" customFormat="1" ht="22.8" customHeight="1">
      <c r="A122" s="34"/>
      <c r="B122" s="35"/>
      <c r="C122" s="82" t="s">
        <v>124</v>
      </c>
      <c r="D122" s="36"/>
      <c r="E122" s="36"/>
      <c r="F122" s="36"/>
      <c r="G122" s="36"/>
      <c r="H122" s="36"/>
      <c r="I122" s="122"/>
      <c r="J122" s="187">
        <f>BK122</f>
        <v>0</v>
      </c>
      <c r="K122" s="36"/>
      <c r="L122" s="39"/>
      <c r="M122" s="78"/>
      <c r="N122" s="188"/>
      <c r="O122" s="79"/>
      <c r="P122" s="189">
        <f>P123</f>
        <v>0</v>
      </c>
      <c r="Q122" s="79"/>
      <c r="R122" s="189">
        <f>R123</f>
        <v>0</v>
      </c>
      <c r="S122" s="79"/>
      <c r="T122" s="19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106</v>
      </c>
      <c r="BK122" s="191">
        <f>BK123</f>
        <v>0</v>
      </c>
    </row>
    <row r="123" spans="1:65" s="12" customFormat="1" ht="25.95" customHeight="1">
      <c r="B123" s="192"/>
      <c r="C123" s="193"/>
      <c r="D123" s="194" t="s">
        <v>75</v>
      </c>
      <c r="E123" s="195" t="s">
        <v>534</v>
      </c>
      <c r="F123" s="195" t="s">
        <v>535</v>
      </c>
      <c r="G123" s="193"/>
      <c r="H123" s="193"/>
      <c r="I123" s="196"/>
      <c r="J123" s="197">
        <f>BK123</f>
        <v>0</v>
      </c>
      <c r="K123" s="193"/>
      <c r="L123" s="198"/>
      <c r="M123" s="199"/>
      <c r="N123" s="200"/>
      <c r="O123" s="200"/>
      <c r="P123" s="201">
        <f>P124+P128+P137+P139+P144</f>
        <v>0</v>
      </c>
      <c r="Q123" s="200"/>
      <c r="R123" s="201">
        <f>R124+R128+R137+R139+R144</f>
        <v>0</v>
      </c>
      <c r="S123" s="200"/>
      <c r="T123" s="202">
        <f>T124+T128+T137+T139+T144</f>
        <v>0</v>
      </c>
      <c r="AR123" s="203" t="s">
        <v>154</v>
      </c>
      <c r="AT123" s="204" t="s">
        <v>75</v>
      </c>
      <c r="AU123" s="204" t="s">
        <v>76</v>
      </c>
      <c r="AY123" s="203" t="s">
        <v>127</v>
      </c>
      <c r="BK123" s="205">
        <f>BK124+BK128+BK137+BK139+BK144</f>
        <v>0</v>
      </c>
    </row>
    <row r="124" spans="1:65" s="12" customFormat="1" ht="22.8" customHeight="1">
      <c r="B124" s="192"/>
      <c r="C124" s="193"/>
      <c r="D124" s="194" t="s">
        <v>75</v>
      </c>
      <c r="E124" s="206" t="s">
        <v>536</v>
      </c>
      <c r="F124" s="206" t="s">
        <v>537</v>
      </c>
      <c r="G124" s="193"/>
      <c r="H124" s="193"/>
      <c r="I124" s="196"/>
      <c r="J124" s="207">
        <f>BK124</f>
        <v>0</v>
      </c>
      <c r="K124" s="193"/>
      <c r="L124" s="198"/>
      <c r="M124" s="199"/>
      <c r="N124" s="200"/>
      <c r="O124" s="200"/>
      <c r="P124" s="201">
        <f>SUM(P125:P127)</f>
        <v>0</v>
      </c>
      <c r="Q124" s="200"/>
      <c r="R124" s="201">
        <f>SUM(R125:R127)</f>
        <v>0</v>
      </c>
      <c r="S124" s="200"/>
      <c r="T124" s="202">
        <f>SUM(T125:T127)</f>
        <v>0</v>
      </c>
      <c r="AR124" s="203" t="s">
        <v>154</v>
      </c>
      <c r="AT124" s="204" t="s">
        <v>75</v>
      </c>
      <c r="AU124" s="204" t="s">
        <v>83</v>
      </c>
      <c r="AY124" s="203" t="s">
        <v>127</v>
      </c>
      <c r="BK124" s="205">
        <f>SUM(BK125:BK127)</f>
        <v>0</v>
      </c>
    </row>
    <row r="125" spans="1:65" s="2" customFormat="1" ht="16.5" customHeight="1">
      <c r="A125" s="34"/>
      <c r="B125" s="35"/>
      <c r="C125" s="208" t="s">
        <v>83</v>
      </c>
      <c r="D125" s="208" t="s">
        <v>129</v>
      </c>
      <c r="E125" s="209" t="s">
        <v>538</v>
      </c>
      <c r="F125" s="210" t="s">
        <v>539</v>
      </c>
      <c r="G125" s="211" t="s">
        <v>540</v>
      </c>
      <c r="H125" s="212">
        <v>1</v>
      </c>
      <c r="I125" s="213"/>
      <c r="J125" s="214">
        <f>ROUND(I125*H125,2)</f>
        <v>0</v>
      </c>
      <c r="K125" s="210" t="s">
        <v>133</v>
      </c>
      <c r="L125" s="39"/>
      <c r="M125" s="215" t="s">
        <v>1</v>
      </c>
      <c r="N125" s="216" t="s">
        <v>41</v>
      </c>
      <c r="O125" s="71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541</v>
      </c>
      <c r="AT125" s="219" t="s">
        <v>129</v>
      </c>
      <c r="AU125" s="219" t="s">
        <v>85</v>
      </c>
      <c r="AY125" s="17" t="s">
        <v>127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7" t="s">
        <v>83</v>
      </c>
      <c r="BK125" s="220">
        <f>ROUND(I125*H125,2)</f>
        <v>0</v>
      </c>
      <c r="BL125" s="17" t="s">
        <v>541</v>
      </c>
      <c r="BM125" s="219" t="s">
        <v>542</v>
      </c>
    </row>
    <row r="126" spans="1:65" s="2" customFormat="1" ht="16.5" customHeight="1">
      <c r="A126" s="34"/>
      <c r="B126" s="35"/>
      <c r="C126" s="208" t="s">
        <v>85</v>
      </c>
      <c r="D126" s="208" t="s">
        <v>129</v>
      </c>
      <c r="E126" s="209" t="s">
        <v>543</v>
      </c>
      <c r="F126" s="210" t="s">
        <v>544</v>
      </c>
      <c r="G126" s="211" t="s">
        <v>540</v>
      </c>
      <c r="H126" s="212">
        <v>1</v>
      </c>
      <c r="I126" s="213"/>
      <c r="J126" s="214">
        <f>ROUND(I126*H126,2)</f>
        <v>0</v>
      </c>
      <c r="K126" s="210" t="s">
        <v>133</v>
      </c>
      <c r="L126" s="39"/>
      <c r="M126" s="215" t="s">
        <v>1</v>
      </c>
      <c r="N126" s="216" t="s">
        <v>41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541</v>
      </c>
      <c r="AT126" s="219" t="s">
        <v>129</v>
      </c>
      <c r="AU126" s="219" t="s">
        <v>85</v>
      </c>
      <c r="AY126" s="17" t="s">
        <v>127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83</v>
      </c>
      <c r="BK126" s="220">
        <f>ROUND(I126*H126,2)</f>
        <v>0</v>
      </c>
      <c r="BL126" s="17" t="s">
        <v>541</v>
      </c>
      <c r="BM126" s="219" t="s">
        <v>545</v>
      </c>
    </row>
    <row r="127" spans="1:65" s="2" customFormat="1" ht="16.5" customHeight="1">
      <c r="A127" s="34"/>
      <c r="B127" s="35"/>
      <c r="C127" s="208" t="s">
        <v>143</v>
      </c>
      <c r="D127" s="208" t="s">
        <v>129</v>
      </c>
      <c r="E127" s="209" t="s">
        <v>546</v>
      </c>
      <c r="F127" s="210" t="s">
        <v>547</v>
      </c>
      <c r="G127" s="211" t="s">
        <v>540</v>
      </c>
      <c r="H127" s="212">
        <v>1</v>
      </c>
      <c r="I127" s="213"/>
      <c r="J127" s="214">
        <f>ROUND(I127*H127,2)</f>
        <v>0</v>
      </c>
      <c r="K127" s="210" t="s">
        <v>133</v>
      </c>
      <c r="L127" s="39"/>
      <c r="M127" s="215" t="s">
        <v>1</v>
      </c>
      <c r="N127" s="216" t="s">
        <v>41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541</v>
      </c>
      <c r="AT127" s="219" t="s">
        <v>129</v>
      </c>
      <c r="AU127" s="219" t="s">
        <v>85</v>
      </c>
      <c r="AY127" s="17" t="s">
        <v>127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7" t="s">
        <v>83</v>
      </c>
      <c r="BK127" s="220">
        <f>ROUND(I127*H127,2)</f>
        <v>0</v>
      </c>
      <c r="BL127" s="17" t="s">
        <v>541</v>
      </c>
      <c r="BM127" s="219" t="s">
        <v>548</v>
      </c>
    </row>
    <row r="128" spans="1:65" s="12" customFormat="1" ht="22.8" customHeight="1">
      <c r="B128" s="192"/>
      <c r="C128" s="193"/>
      <c r="D128" s="194" t="s">
        <v>75</v>
      </c>
      <c r="E128" s="206" t="s">
        <v>549</v>
      </c>
      <c r="F128" s="206" t="s">
        <v>550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SUM(P129:P136)</f>
        <v>0</v>
      </c>
      <c r="Q128" s="200"/>
      <c r="R128" s="201">
        <f>SUM(R129:R136)</f>
        <v>0</v>
      </c>
      <c r="S128" s="200"/>
      <c r="T128" s="202">
        <f>SUM(T129:T136)</f>
        <v>0</v>
      </c>
      <c r="AR128" s="203" t="s">
        <v>154</v>
      </c>
      <c r="AT128" s="204" t="s">
        <v>75</v>
      </c>
      <c r="AU128" s="204" t="s">
        <v>83</v>
      </c>
      <c r="AY128" s="203" t="s">
        <v>127</v>
      </c>
      <c r="BK128" s="205">
        <f>SUM(BK129:BK136)</f>
        <v>0</v>
      </c>
    </row>
    <row r="129" spans="1:65" s="2" customFormat="1" ht="16.5" customHeight="1">
      <c r="A129" s="34"/>
      <c r="B129" s="35"/>
      <c r="C129" s="208" t="s">
        <v>134</v>
      </c>
      <c r="D129" s="208" t="s">
        <v>129</v>
      </c>
      <c r="E129" s="209" t="s">
        <v>551</v>
      </c>
      <c r="F129" s="210" t="s">
        <v>550</v>
      </c>
      <c r="G129" s="211" t="s">
        <v>540</v>
      </c>
      <c r="H129" s="212">
        <v>1</v>
      </c>
      <c r="I129" s="213"/>
      <c r="J129" s="214">
        <f>ROUND(I129*H129,2)</f>
        <v>0</v>
      </c>
      <c r="K129" s="210" t="s">
        <v>133</v>
      </c>
      <c r="L129" s="39"/>
      <c r="M129" s="215" t="s">
        <v>1</v>
      </c>
      <c r="N129" s="216" t="s">
        <v>41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541</v>
      </c>
      <c r="AT129" s="219" t="s">
        <v>129</v>
      </c>
      <c r="AU129" s="219" t="s">
        <v>85</v>
      </c>
      <c r="AY129" s="17" t="s">
        <v>127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83</v>
      </c>
      <c r="BK129" s="220">
        <f>ROUND(I129*H129,2)</f>
        <v>0</v>
      </c>
      <c r="BL129" s="17" t="s">
        <v>541</v>
      </c>
      <c r="BM129" s="219" t="s">
        <v>552</v>
      </c>
    </row>
    <row r="130" spans="1:65" s="13" customFormat="1" ht="10.199999999999999">
      <c r="B130" s="221"/>
      <c r="C130" s="222"/>
      <c r="D130" s="223" t="s">
        <v>136</v>
      </c>
      <c r="E130" s="224" t="s">
        <v>1</v>
      </c>
      <c r="F130" s="225" t="s">
        <v>553</v>
      </c>
      <c r="G130" s="222"/>
      <c r="H130" s="224" t="s">
        <v>1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136</v>
      </c>
      <c r="AU130" s="231" t="s">
        <v>85</v>
      </c>
      <c r="AV130" s="13" t="s">
        <v>83</v>
      </c>
      <c r="AW130" s="13" t="s">
        <v>32</v>
      </c>
      <c r="AX130" s="13" t="s">
        <v>76</v>
      </c>
      <c r="AY130" s="231" t="s">
        <v>127</v>
      </c>
    </row>
    <row r="131" spans="1:65" s="14" customFormat="1" ht="10.199999999999999">
      <c r="B131" s="232"/>
      <c r="C131" s="233"/>
      <c r="D131" s="223" t="s">
        <v>136</v>
      </c>
      <c r="E131" s="234" t="s">
        <v>1</v>
      </c>
      <c r="F131" s="235" t="s">
        <v>83</v>
      </c>
      <c r="G131" s="233"/>
      <c r="H131" s="236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136</v>
      </c>
      <c r="AU131" s="242" t="s">
        <v>85</v>
      </c>
      <c r="AV131" s="14" t="s">
        <v>85</v>
      </c>
      <c r="AW131" s="14" t="s">
        <v>32</v>
      </c>
      <c r="AX131" s="14" t="s">
        <v>76</v>
      </c>
      <c r="AY131" s="242" t="s">
        <v>127</v>
      </c>
    </row>
    <row r="132" spans="1:65" s="15" customFormat="1" ht="10.199999999999999">
      <c r="B132" s="243"/>
      <c r="C132" s="244"/>
      <c r="D132" s="223" t="s">
        <v>136</v>
      </c>
      <c r="E132" s="245" t="s">
        <v>1</v>
      </c>
      <c r="F132" s="246" t="s">
        <v>139</v>
      </c>
      <c r="G132" s="244"/>
      <c r="H132" s="247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136</v>
      </c>
      <c r="AU132" s="253" t="s">
        <v>85</v>
      </c>
      <c r="AV132" s="15" t="s">
        <v>134</v>
      </c>
      <c r="AW132" s="15" t="s">
        <v>32</v>
      </c>
      <c r="AX132" s="15" t="s">
        <v>83</v>
      </c>
      <c r="AY132" s="253" t="s">
        <v>127</v>
      </c>
    </row>
    <row r="133" spans="1:65" s="2" customFormat="1" ht="16.5" customHeight="1">
      <c r="A133" s="34"/>
      <c r="B133" s="35"/>
      <c r="C133" s="208" t="s">
        <v>154</v>
      </c>
      <c r="D133" s="208" t="s">
        <v>129</v>
      </c>
      <c r="E133" s="209" t="s">
        <v>554</v>
      </c>
      <c r="F133" s="210" t="s">
        <v>555</v>
      </c>
      <c r="G133" s="211" t="s">
        <v>540</v>
      </c>
      <c r="H133" s="212">
        <v>1</v>
      </c>
      <c r="I133" s="213"/>
      <c r="J133" s="214">
        <f>ROUND(I133*H133,2)</f>
        <v>0</v>
      </c>
      <c r="K133" s="210" t="s">
        <v>133</v>
      </c>
      <c r="L133" s="39"/>
      <c r="M133" s="215" t="s">
        <v>1</v>
      </c>
      <c r="N133" s="216" t="s">
        <v>41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541</v>
      </c>
      <c r="AT133" s="219" t="s">
        <v>129</v>
      </c>
      <c r="AU133" s="219" t="s">
        <v>85</v>
      </c>
      <c r="AY133" s="17" t="s">
        <v>127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83</v>
      </c>
      <c r="BK133" s="220">
        <f>ROUND(I133*H133,2)</f>
        <v>0</v>
      </c>
      <c r="BL133" s="17" t="s">
        <v>541</v>
      </c>
      <c r="BM133" s="219" t="s">
        <v>556</v>
      </c>
    </row>
    <row r="134" spans="1:65" s="13" customFormat="1" ht="10.199999999999999">
      <c r="B134" s="221"/>
      <c r="C134" s="222"/>
      <c r="D134" s="223" t="s">
        <v>136</v>
      </c>
      <c r="E134" s="224" t="s">
        <v>1</v>
      </c>
      <c r="F134" s="225" t="s">
        <v>557</v>
      </c>
      <c r="G134" s="222"/>
      <c r="H134" s="224" t="s">
        <v>1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136</v>
      </c>
      <c r="AU134" s="231" t="s">
        <v>85</v>
      </c>
      <c r="AV134" s="13" t="s">
        <v>83</v>
      </c>
      <c r="AW134" s="13" t="s">
        <v>32</v>
      </c>
      <c r="AX134" s="13" t="s">
        <v>76</v>
      </c>
      <c r="AY134" s="231" t="s">
        <v>127</v>
      </c>
    </row>
    <row r="135" spans="1:65" s="14" customFormat="1" ht="10.199999999999999">
      <c r="B135" s="232"/>
      <c r="C135" s="233"/>
      <c r="D135" s="223" t="s">
        <v>136</v>
      </c>
      <c r="E135" s="234" t="s">
        <v>1</v>
      </c>
      <c r="F135" s="235" t="s">
        <v>83</v>
      </c>
      <c r="G135" s="233"/>
      <c r="H135" s="236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136</v>
      </c>
      <c r="AU135" s="242" t="s">
        <v>85</v>
      </c>
      <c r="AV135" s="14" t="s">
        <v>85</v>
      </c>
      <c r="AW135" s="14" t="s">
        <v>32</v>
      </c>
      <c r="AX135" s="14" t="s">
        <v>76</v>
      </c>
      <c r="AY135" s="242" t="s">
        <v>127</v>
      </c>
    </row>
    <row r="136" spans="1:65" s="15" customFormat="1" ht="10.199999999999999">
      <c r="B136" s="243"/>
      <c r="C136" s="244"/>
      <c r="D136" s="223" t="s">
        <v>136</v>
      </c>
      <c r="E136" s="245" t="s">
        <v>1</v>
      </c>
      <c r="F136" s="246" t="s">
        <v>139</v>
      </c>
      <c r="G136" s="244"/>
      <c r="H136" s="247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136</v>
      </c>
      <c r="AU136" s="253" t="s">
        <v>85</v>
      </c>
      <c r="AV136" s="15" t="s">
        <v>134</v>
      </c>
      <c r="AW136" s="15" t="s">
        <v>32</v>
      </c>
      <c r="AX136" s="15" t="s">
        <v>83</v>
      </c>
      <c r="AY136" s="253" t="s">
        <v>127</v>
      </c>
    </row>
    <row r="137" spans="1:65" s="12" customFormat="1" ht="22.8" customHeight="1">
      <c r="B137" s="192"/>
      <c r="C137" s="193"/>
      <c r="D137" s="194" t="s">
        <v>75</v>
      </c>
      <c r="E137" s="206" t="s">
        <v>558</v>
      </c>
      <c r="F137" s="206" t="s">
        <v>559</v>
      </c>
      <c r="G137" s="193"/>
      <c r="H137" s="193"/>
      <c r="I137" s="196"/>
      <c r="J137" s="207">
        <f>BK137</f>
        <v>0</v>
      </c>
      <c r="K137" s="193"/>
      <c r="L137" s="198"/>
      <c r="M137" s="199"/>
      <c r="N137" s="200"/>
      <c r="O137" s="200"/>
      <c r="P137" s="201">
        <f>P138</f>
        <v>0</v>
      </c>
      <c r="Q137" s="200"/>
      <c r="R137" s="201">
        <f>R138</f>
        <v>0</v>
      </c>
      <c r="S137" s="200"/>
      <c r="T137" s="202">
        <f>T138</f>
        <v>0</v>
      </c>
      <c r="AR137" s="203" t="s">
        <v>154</v>
      </c>
      <c r="AT137" s="204" t="s">
        <v>75</v>
      </c>
      <c r="AU137" s="204" t="s">
        <v>83</v>
      </c>
      <c r="AY137" s="203" t="s">
        <v>127</v>
      </c>
      <c r="BK137" s="205">
        <f>BK138</f>
        <v>0</v>
      </c>
    </row>
    <row r="138" spans="1:65" s="2" customFormat="1" ht="16.5" customHeight="1">
      <c r="A138" s="34"/>
      <c r="B138" s="35"/>
      <c r="C138" s="208" t="s">
        <v>160</v>
      </c>
      <c r="D138" s="208" t="s">
        <v>129</v>
      </c>
      <c r="E138" s="209" t="s">
        <v>560</v>
      </c>
      <c r="F138" s="210" t="s">
        <v>561</v>
      </c>
      <c r="G138" s="211" t="s">
        <v>460</v>
      </c>
      <c r="H138" s="212">
        <v>2</v>
      </c>
      <c r="I138" s="213"/>
      <c r="J138" s="214">
        <f>ROUND(I138*H138,2)</f>
        <v>0</v>
      </c>
      <c r="K138" s="210" t="s">
        <v>133</v>
      </c>
      <c r="L138" s="39"/>
      <c r="M138" s="215" t="s">
        <v>1</v>
      </c>
      <c r="N138" s="216" t="s">
        <v>41</v>
      </c>
      <c r="O138" s="71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541</v>
      </c>
      <c r="AT138" s="219" t="s">
        <v>129</v>
      </c>
      <c r="AU138" s="219" t="s">
        <v>85</v>
      </c>
      <c r="AY138" s="17" t="s">
        <v>127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83</v>
      </c>
      <c r="BK138" s="220">
        <f>ROUND(I138*H138,2)</f>
        <v>0</v>
      </c>
      <c r="BL138" s="17" t="s">
        <v>541</v>
      </c>
      <c r="BM138" s="219" t="s">
        <v>562</v>
      </c>
    </row>
    <row r="139" spans="1:65" s="12" customFormat="1" ht="22.8" customHeight="1">
      <c r="B139" s="192"/>
      <c r="C139" s="193"/>
      <c r="D139" s="194" t="s">
        <v>75</v>
      </c>
      <c r="E139" s="206" t="s">
        <v>563</v>
      </c>
      <c r="F139" s="206" t="s">
        <v>564</v>
      </c>
      <c r="G139" s="193"/>
      <c r="H139" s="193"/>
      <c r="I139" s="196"/>
      <c r="J139" s="207">
        <f>BK139</f>
        <v>0</v>
      </c>
      <c r="K139" s="193"/>
      <c r="L139" s="198"/>
      <c r="M139" s="199"/>
      <c r="N139" s="200"/>
      <c r="O139" s="200"/>
      <c r="P139" s="201">
        <f>SUM(P140:P143)</f>
        <v>0</v>
      </c>
      <c r="Q139" s="200"/>
      <c r="R139" s="201">
        <f>SUM(R140:R143)</f>
        <v>0</v>
      </c>
      <c r="S139" s="200"/>
      <c r="T139" s="202">
        <f>SUM(T140:T143)</f>
        <v>0</v>
      </c>
      <c r="AR139" s="203" t="s">
        <v>154</v>
      </c>
      <c r="AT139" s="204" t="s">
        <v>75</v>
      </c>
      <c r="AU139" s="204" t="s">
        <v>83</v>
      </c>
      <c r="AY139" s="203" t="s">
        <v>127</v>
      </c>
      <c r="BK139" s="205">
        <f>SUM(BK140:BK143)</f>
        <v>0</v>
      </c>
    </row>
    <row r="140" spans="1:65" s="2" customFormat="1" ht="16.5" customHeight="1">
      <c r="A140" s="34"/>
      <c r="B140" s="35"/>
      <c r="C140" s="208" t="s">
        <v>164</v>
      </c>
      <c r="D140" s="208" t="s">
        <v>129</v>
      </c>
      <c r="E140" s="209" t="s">
        <v>565</v>
      </c>
      <c r="F140" s="210" t="s">
        <v>566</v>
      </c>
      <c r="G140" s="211" t="s">
        <v>540</v>
      </c>
      <c r="H140" s="212">
        <v>1</v>
      </c>
      <c r="I140" s="213"/>
      <c r="J140" s="214">
        <f>ROUND(I140*H140,2)</f>
        <v>0</v>
      </c>
      <c r="K140" s="210" t="s">
        <v>133</v>
      </c>
      <c r="L140" s="39"/>
      <c r="M140" s="215" t="s">
        <v>1</v>
      </c>
      <c r="N140" s="216" t="s">
        <v>41</v>
      </c>
      <c r="O140" s="71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541</v>
      </c>
      <c r="AT140" s="219" t="s">
        <v>129</v>
      </c>
      <c r="AU140" s="219" t="s">
        <v>85</v>
      </c>
      <c r="AY140" s="17" t="s">
        <v>127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83</v>
      </c>
      <c r="BK140" s="220">
        <f>ROUND(I140*H140,2)</f>
        <v>0</v>
      </c>
      <c r="BL140" s="17" t="s">
        <v>541</v>
      </c>
      <c r="BM140" s="219" t="s">
        <v>567</v>
      </c>
    </row>
    <row r="141" spans="1:65" s="13" customFormat="1" ht="10.199999999999999">
      <c r="B141" s="221"/>
      <c r="C141" s="222"/>
      <c r="D141" s="223" t="s">
        <v>136</v>
      </c>
      <c r="E141" s="224" t="s">
        <v>1</v>
      </c>
      <c r="F141" s="225" t="s">
        <v>568</v>
      </c>
      <c r="G141" s="222"/>
      <c r="H141" s="224" t="s">
        <v>1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136</v>
      </c>
      <c r="AU141" s="231" t="s">
        <v>85</v>
      </c>
      <c r="AV141" s="13" t="s">
        <v>83</v>
      </c>
      <c r="AW141" s="13" t="s">
        <v>32</v>
      </c>
      <c r="AX141" s="13" t="s">
        <v>76</v>
      </c>
      <c r="AY141" s="231" t="s">
        <v>127</v>
      </c>
    </row>
    <row r="142" spans="1:65" s="14" customFormat="1" ht="10.199999999999999">
      <c r="B142" s="232"/>
      <c r="C142" s="233"/>
      <c r="D142" s="223" t="s">
        <v>136</v>
      </c>
      <c r="E142" s="234" t="s">
        <v>1</v>
      </c>
      <c r="F142" s="235" t="s">
        <v>83</v>
      </c>
      <c r="G142" s="233"/>
      <c r="H142" s="236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136</v>
      </c>
      <c r="AU142" s="242" t="s">
        <v>85</v>
      </c>
      <c r="AV142" s="14" t="s">
        <v>85</v>
      </c>
      <c r="AW142" s="14" t="s">
        <v>32</v>
      </c>
      <c r="AX142" s="14" t="s">
        <v>76</v>
      </c>
      <c r="AY142" s="242" t="s">
        <v>127</v>
      </c>
    </row>
    <row r="143" spans="1:65" s="15" customFormat="1" ht="10.199999999999999">
      <c r="B143" s="243"/>
      <c r="C143" s="244"/>
      <c r="D143" s="223" t="s">
        <v>136</v>
      </c>
      <c r="E143" s="245" t="s">
        <v>1</v>
      </c>
      <c r="F143" s="246" t="s">
        <v>139</v>
      </c>
      <c r="G143" s="244"/>
      <c r="H143" s="247">
        <v>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136</v>
      </c>
      <c r="AU143" s="253" t="s">
        <v>85</v>
      </c>
      <c r="AV143" s="15" t="s">
        <v>134</v>
      </c>
      <c r="AW143" s="15" t="s">
        <v>32</v>
      </c>
      <c r="AX143" s="15" t="s">
        <v>83</v>
      </c>
      <c r="AY143" s="253" t="s">
        <v>127</v>
      </c>
    </row>
    <row r="144" spans="1:65" s="12" customFormat="1" ht="22.8" customHeight="1">
      <c r="B144" s="192"/>
      <c r="C144" s="193"/>
      <c r="D144" s="194" t="s">
        <v>75</v>
      </c>
      <c r="E144" s="206" t="s">
        <v>569</v>
      </c>
      <c r="F144" s="206" t="s">
        <v>570</v>
      </c>
      <c r="G144" s="193"/>
      <c r="H144" s="193"/>
      <c r="I144" s="196"/>
      <c r="J144" s="207">
        <f>BK144</f>
        <v>0</v>
      </c>
      <c r="K144" s="193"/>
      <c r="L144" s="198"/>
      <c r="M144" s="199"/>
      <c r="N144" s="200"/>
      <c r="O144" s="200"/>
      <c r="P144" s="201">
        <f>P145</f>
        <v>0</v>
      </c>
      <c r="Q144" s="200"/>
      <c r="R144" s="201">
        <f>R145</f>
        <v>0</v>
      </c>
      <c r="S144" s="200"/>
      <c r="T144" s="202">
        <f>T145</f>
        <v>0</v>
      </c>
      <c r="AR144" s="203" t="s">
        <v>154</v>
      </c>
      <c r="AT144" s="204" t="s">
        <v>75</v>
      </c>
      <c r="AU144" s="204" t="s">
        <v>83</v>
      </c>
      <c r="AY144" s="203" t="s">
        <v>127</v>
      </c>
      <c r="BK144" s="205">
        <f>BK145</f>
        <v>0</v>
      </c>
    </row>
    <row r="145" spans="1:65" s="2" customFormat="1" ht="16.5" customHeight="1">
      <c r="A145" s="34"/>
      <c r="B145" s="35"/>
      <c r="C145" s="208" t="s">
        <v>168</v>
      </c>
      <c r="D145" s="208" t="s">
        <v>129</v>
      </c>
      <c r="E145" s="209" t="s">
        <v>571</v>
      </c>
      <c r="F145" s="210" t="s">
        <v>572</v>
      </c>
      <c r="G145" s="211" t="s">
        <v>540</v>
      </c>
      <c r="H145" s="212">
        <v>1</v>
      </c>
      <c r="I145" s="213"/>
      <c r="J145" s="214">
        <f>ROUND(I145*H145,2)</f>
        <v>0</v>
      </c>
      <c r="K145" s="210" t="s">
        <v>133</v>
      </c>
      <c r="L145" s="39"/>
      <c r="M145" s="264" t="s">
        <v>1</v>
      </c>
      <c r="N145" s="265" t="s">
        <v>41</v>
      </c>
      <c r="O145" s="266"/>
      <c r="P145" s="267">
        <f>O145*H145</f>
        <v>0</v>
      </c>
      <c r="Q145" s="267">
        <v>0</v>
      </c>
      <c r="R145" s="267">
        <f>Q145*H145</f>
        <v>0</v>
      </c>
      <c r="S145" s="267">
        <v>0</v>
      </c>
      <c r="T145" s="26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541</v>
      </c>
      <c r="AT145" s="219" t="s">
        <v>129</v>
      </c>
      <c r="AU145" s="219" t="s">
        <v>85</v>
      </c>
      <c r="AY145" s="17" t="s">
        <v>127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83</v>
      </c>
      <c r="BK145" s="220">
        <f>ROUND(I145*H145,2)</f>
        <v>0</v>
      </c>
      <c r="BL145" s="17" t="s">
        <v>541</v>
      </c>
      <c r="BM145" s="219" t="s">
        <v>573</v>
      </c>
    </row>
    <row r="146" spans="1:65" s="2" customFormat="1" ht="6.9" customHeight="1">
      <c r="A146" s="34"/>
      <c r="B146" s="54"/>
      <c r="C146" s="55"/>
      <c r="D146" s="55"/>
      <c r="E146" s="55"/>
      <c r="F146" s="55"/>
      <c r="G146" s="55"/>
      <c r="H146" s="55"/>
      <c r="I146" s="158"/>
      <c r="J146" s="55"/>
      <c r="K146" s="55"/>
      <c r="L146" s="39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algorithmName="SHA-512" hashValue="bv2Pkx5JTVgAnDoo4o+ROj1+eht6h8jpd5An5vMGyecR9BAFKgU0+AskV50sfXpbQyIeID2sVfbmR6JDJRDypA==" saltValue="Dv4lZCb9xlHe96avdrYlCNaALAHt5f/DxpQ53Oy/ltvHW8EX0BYSMd0Hxi5Hv+0stOhzXeyaLlTdnUTQHdGMsA==" spinCount="100000" sheet="1" objects="1" scenarios="1" formatColumns="0" formatRows="0" autoFilter="0"/>
  <autoFilter ref="C121:K14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a - příprava území</vt:lpstr>
      <vt:lpstr>b - návrh</vt:lpstr>
      <vt:lpstr>B - Vedlejší a ostatní ná...</vt:lpstr>
      <vt:lpstr>'a - příprava území'!Názvy_tisku</vt:lpstr>
      <vt:lpstr>'b - návrh'!Názvy_tisku</vt:lpstr>
      <vt:lpstr>'B - Vedlejší a ostatní ná...'!Názvy_tisku</vt:lpstr>
      <vt:lpstr>'Rekapitulace stavby'!Názvy_tisku</vt:lpstr>
      <vt:lpstr>'a - příprava území'!Oblast_tisku</vt:lpstr>
      <vt:lpstr>'b - návrh'!Oblast_tisku</vt:lpstr>
      <vt:lpstr>'B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BOBINA2\Bobina</dc:creator>
  <cp:lastModifiedBy>Trejtnar Miloslav</cp:lastModifiedBy>
  <dcterms:created xsi:type="dcterms:W3CDTF">2020-02-05T11:58:02Z</dcterms:created>
  <dcterms:modified xsi:type="dcterms:W3CDTF">2020-02-05T13:09:48Z</dcterms:modified>
</cp:coreProperties>
</file>