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02-1 - Demolice stáv..." sheetId="2" r:id="rId2"/>
    <sheet name="2019-02-2 - Stavební objekt" sheetId="3" r:id="rId3"/>
    <sheet name="2019-02-3 - Zpevněné plochy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'2019-02-1 - Demolice stáv...'!$C$81:$K$94</definedName>
    <definedName name="_xlnm.Print_Area" localSheetId="1">'2019-02-1 - Demolice stáv...'!$C$4:$J$39,'2019-02-1 - Demolice stáv...'!$C$69:$K$94</definedName>
    <definedName name="_xlnm.Print_Titles" localSheetId="1">'2019-02-1 - Demolice stáv...'!$81:$81</definedName>
    <definedName name="_xlnm._FilterDatabase" localSheetId="2" hidden="1">'2019-02-2 - Stavební objekt'!$C$103:$K$410</definedName>
    <definedName name="_xlnm.Print_Area" localSheetId="2">'2019-02-2 - Stavební objekt'!$C$4:$J$39,'2019-02-2 - Stavební objekt'!$C$91:$K$410</definedName>
    <definedName name="_xlnm.Print_Titles" localSheetId="2">'2019-02-2 - Stavební objekt'!$103:$103</definedName>
    <definedName name="_xlnm._FilterDatabase" localSheetId="3" hidden="1">'2019-02-3 - Zpevněné plochy'!$C$83:$K$106</definedName>
    <definedName name="_xlnm.Print_Area" localSheetId="3">'2019-02-3 - Zpevněné plochy'!$C$4:$J$39,'2019-02-3 - Zpevněné plochy'!$C$71:$K$106</definedName>
    <definedName name="_xlnm.Print_Titles" localSheetId="3">'2019-02-3 - Zpevněné plochy'!$83:$83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06"/>
  <c r="BH106"/>
  <c r="BG106"/>
  <c r="BF106"/>
  <c r="T106"/>
  <c r="T105"/>
  <c r="R106"/>
  <c r="R105"/>
  <c r="P106"/>
  <c r="P105"/>
  <c r="BK106"/>
  <c r="BK105"/>
  <c r="J105"/>
  <c r="J106"/>
  <c r="BE106"/>
  <c r="J6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89"/>
  <c r="BE89"/>
  <c r="J62"/>
  <c r="BI87"/>
  <c r="F37"/>
  <c i="1" r="BD57"/>
  <c i="4" r="BH87"/>
  <c r="F36"/>
  <c i="1" r="BC57"/>
  <c i="4" r="BG87"/>
  <c r="F35"/>
  <c i="1" r="BB57"/>
  <c i="4" r="BF87"/>
  <c r="J34"/>
  <c i="1" r="AW57"/>
  <c i="4" r="F34"/>
  <c i="1" r="BA57"/>
  <c i="4" r="T87"/>
  <c r="T86"/>
  <c r="T85"/>
  <c r="T84"/>
  <c r="R87"/>
  <c r="R86"/>
  <c r="R85"/>
  <c r="R84"/>
  <c r="P87"/>
  <c r="P86"/>
  <c r="P85"/>
  <c r="P84"/>
  <c i="1" r="AU57"/>
  <c i="4" r="BK87"/>
  <c r="BK86"/>
  <c r="J86"/>
  <c r="BK85"/>
  <c r="J85"/>
  <c r="BK84"/>
  <c r="J84"/>
  <c r="J59"/>
  <c r="J30"/>
  <c i="1" r="AG57"/>
  <c i="4" r="J87"/>
  <c r="BE87"/>
  <c r="J33"/>
  <c i="1" r="AV57"/>
  <c i="4" r="F33"/>
  <c i="1" r="AZ57"/>
  <c i="4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3" r="J37"/>
  <c r="J36"/>
  <c i="1" r="AY56"/>
  <c i="3" r="J35"/>
  <c i="1" r="AX56"/>
  <c i="3"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8"/>
  <c r="BH408"/>
  <c r="BG408"/>
  <c r="BF408"/>
  <c r="T408"/>
  <c r="T407"/>
  <c r="R408"/>
  <c r="R407"/>
  <c r="P408"/>
  <c r="P407"/>
  <c r="BK408"/>
  <c r="BK407"/>
  <c r="J407"/>
  <c r="J408"/>
  <c r="BE408"/>
  <c r="J84"/>
  <c r="BI406"/>
  <c r="BH406"/>
  <c r="BG406"/>
  <c r="BF406"/>
  <c r="T406"/>
  <c r="T405"/>
  <c r="T404"/>
  <c r="R406"/>
  <c r="R405"/>
  <c r="R404"/>
  <c r="P406"/>
  <c r="P405"/>
  <c r="P404"/>
  <c r="BK406"/>
  <c r="BK405"/>
  <c r="J405"/>
  <c r="BK404"/>
  <c r="J404"/>
  <c r="J406"/>
  <c r="BE406"/>
  <c r="J83"/>
  <c r="J82"/>
  <c r="BI402"/>
  <c r="BH402"/>
  <c r="BG402"/>
  <c r="BF402"/>
  <c r="T402"/>
  <c r="T401"/>
  <c r="T400"/>
  <c r="R402"/>
  <c r="R401"/>
  <c r="R400"/>
  <c r="P402"/>
  <c r="P401"/>
  <c r="P400"/>
  <c r="BK402"/>
  <c r="BK401"/>
  <c r="J401"/>
  <c r="BK400"/>
  <c r="J400"/>
  <c r="J402"/>
  <c r="BE402"/>
  <c r="J81"/>
  <c r="J80"/>
  <c r="BI395"/>
  <c r="BH395"/>
  <c r="BG395"/>
  <c r="BF395"/>
  <c r="T395"/>
  <c r="T394"/>
  <c r="R395"/>
  <c r="R394"/>
  <c r="P395"/>
  <c r="P394"/>
  <c r="BK395"/>
  <c r="BK394"/>
  <c r="J394"/>
  <c r="J395"/>
  <c r="BE395"/>
  <c r="J79"/>
  <c r="BI387"/>
  <c r="BH387"/>
  <c r="BG387"/>
  <c r="BF387"/>
  <c r="T387"/>
  <c r="T386"/>
  <c r="R387"/>
  <c r="R386"/>
  <c r="P387"/>
  <c r="P386"/>
  <c r="BK387"/>
  <c r="BK386"/>
  <c r="J386"/>
  <c r="J387"/>
  <c r="BE387"/>
  <c r="J78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9"/>
  <c r="BH379"/>
  <c r="BG379"/>
  <c r="BF379"/>
  <c r="T379"/>
  <c r="T378"/>
  <c r="R379"/>
  <c r="R378"/>
  <c r="P379"/>
  <c r="P378"/>
  <c r="BK379"/>
  <c r="BK378"/>
  <c r="J378"/>
  <c r="J379"/>
  <c r="BE379"/>
  <c r="J77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6"/>
  <c r="BH366"/>
  <c r="BG366"/>
  <c r="BF366"/>
  <c r="T366"/>
  <c r="T365"/>
  <c r="R366"/>
  <c r="R365"/>
  <c r="P366"/>
  <c r="P365"/>
  <c r="BK366"/>
  <c r="BK365"/>
  <c r="J365"/>
  <c r="J366"/>
  <c r="BE366"/>
  <c r="J7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T356"/>
  <c r="R357"/>
  <c r="R356"/>
  <c r="P357"/>
  <c r="P356"/>
  <c r="BK357"/>
  <c r="BK356"/>
  <c r="J356"/>
  <c r="J357"/>
  <c r="BE357"/>
  <c r="J75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T339"/>
  <c r="R340"/>
  <c r="R339"/>
  <c r="P340"/>
  <c r="P339"/>
  <c r="BK340"/>
  <c r="BK339"/>
  <c r="J339"/>
  <c r="J340"/>
  <c r="BE340"/>
  <c r="J74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T333"/>
  <c r="R334"/>
  <c r="R333"/>
  <c r="P334"/>
  <c r="P333"/>
  <c r="BK334"/>
  <c r="BK333"/>
  <c r="J333"/>
  <c r="J334"/>
  <c r="BE334"/>
  <c r="J7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3"/>
  <c r="BH313"/>
  <c r="BG313"/>
  <c r="BF313"/>
  <c r="T313"/>
  <c r="T312"/>
  <c r="R313"/>
  <c r="R312"/>
  <c r="P313"/>
  <c r="P312"/>
  <c r="BK313"/>
  <c r="BK312"/>
  <c r="J312"/>
  <c r="J313"/>
  <c r="BE313"/>
  <c r="J7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1"/>
  <c r="BH291"/>
  <c r="BG291"/>
  <c r="BF291"/>
  <c r="T291"/>
  <c r="R291"/>
  <c r="P291"/>
  <c r="BK291"/>
  <c r="J291"/>
  <c r="BE291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6"/>
  <c r="BH276"/>
  <c r="BG276"/>
  <c r="BF276"/>
  <c r="T276"/>
  <c r="R276"/>
  <c r="P276"/>
  <c r="BK276"/>
  <c r="J276"/>
  <c r="BE276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71"/>
  <c r="BI253"/>
  <c r="BH253"/>
  <c r="BG253"/>
  <c r="BF253"/>
  <c r="T253"/>
  <c r="T252"/>
  <c r="R253"/>
  <c r="R252"/>
  <c r="P253"/>
  <c r="P252"/>
  <c r="BK253"/>
  <c r="BK252"/>
  <c r="J252"/>
  <c r="J253"/>
  <c r="BE253"/>
  <c r="J70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2"/>
  <c r="BH232"/>
  <c r="BG232"/>
  <c r="BF232"/>
  <c r="T232"/>
  <c r="T231"/>
  <c r="T230"/>
  <c r="R232"/>
  <c r="R231"/>
  <c r="R230"/>
  <c r="P232"/>
  <c r="P231"/>
  <c r="P230"/>
  <c r="BK232"/>
  <c r="BK231"/>
  <c r="J231"/>
  <c r="BK230"/>
  <c r="J230"/>
  <c r="J232"/>
  <c r="BE232"/>
  <c r="J69"/>
  <c r="J68"/>
  <c r="BI229"/>
  <c r="BH229"/>
  <c r="BG229"/>
  <c r="BF229"/>
  <c r="T229"/>
  <c r="T228"/>
  <c r="R229"/>
  <c r="R228"/>
  <c r="P229"/>
  <c r="P228"/>
  <c r="BK229"/>
  <c r="BK228"/>
  <c r="J228"/>
  <c r="J229"/>
  <c r="BE229"/>
  <c r="J67"/>
  <c r="BI226"/>
  <c r="BH226"/>
  <c r="BG226"/>
  <c r="BF226"/>
  <c r="T226"/>
  <c r="T225"/>
  <c r="R226"/>
  <c r="R225"/>
  <c r="P226"/>
  <c r="P225"/>
  <c r="BK226"/>
  <c r="BK225"/>
  <c r="J225"/>
  <c r="J226"/>
  <c r="BE226"/>
  <c r="J66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69"/>
  <c r="BH169"/>
  <c r="BG169"/>
  <c r="BF169"/>
  <c r="T169"/>
  <c r="T168"/>
  <c r="R169"/>
  <c r="R168"/>
  <c r="P169"/>
  <c r="P168"/>
  <c r="BK169"/>
  <c r="BK168"/>
  <c r="J168"/>
  <c r="J169"/>
  <c r="BE169"/>
  <c r="J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6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40"/>
  <c r="BH140"/>
  <c r="BG140"/>
  <c r="BF140"/>
  <c r="T140"/>
  <c r="T139"/>
  <c r="R140"/>
  <c r="R139"/>
  <c r="P140"/>
  <c r="P139"/>
  <c r="BK140"/>
  <c r="BK139"/>
  <c r="J139"/>
  <c r="J140"/>
  <c r="BE140"/>
  <c r="J6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T124"/>
  <c r="R125"/>
  <c r="R124"/>
  <c r="P125"/>
  <c r="P124"/>
  <c r="BK125"/>
  <c r="BK124"/>
  <c r="J124"/>
  <c r="J125"/>
  <c r="BE125"/>
  <c r="J62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F37"/>
  <c i="1" r="BD56"/>
  <c i="3" r="BH107"/>
  <c r="F36"/>
  <c i="1" r="BC56"/>
  <c i="3" r="BG107"/>
  <c r="F35"/>
  <c i="1" r="BB56"/>
  <c i="3" r="BF107"/>
  <c r="J34"/>
  <c i="1" r="AW56"/>
  <c i="3" r="F34"/>
  <c i="1" r="BA56"/>
  <c i="3" r="T107"/>
  <c r="T106"/>
  <c r="T105"/>
  <c r="T104"/>
  <c r="R107"/>
  <c r="R106"/>
  <c r="R105"/>
  <c r="R104"/>
  <c r="P107"/>
  <c r="P106"/>
  <c r="P105"/>
  <c r="P104"/>
  <c i="1" r="AU56"/>
  <c i="3" r="BK107"/>
  <c r="BK106"/>
  <c r="J106"/>
  <c r="BK105"/>
  <c r="J105"/>
  <c r="BK104"/>
  <c r="J104"/>
  <c r="J59"/>
  <c r="J30"/>
  <c i="1" r="AG56"/>
  <c i="3" r="J107"/>
  <c r="BE107"/>
  <c r="J33"/>
  <c i="1" r="AV56"/>
  <c i="3" r="F33"/>
  <c i="1" r="AZ56"/>
  <c i="3" r="J61"/>
  <c r="J60"/>
  <c r="J101"/>
  <c r="J100"/>
  <c r="F100"/>
  <c r="F98"/>
  <c r="E96"/>
  <c r="J55"/>
  <c r="J54"/>
  <c r="F54"/>
  <c r="F52"/>
  <c r="E50"/>
  <c r="J39"/>
  <c r="J18"/>
  <c r="E18"/>
  <c r="F101"/>
  <c r="F55"/>
  <c r="J17"/>
  <c r="J12"/>
  <c r="J98"/>
  <c r="J52"/>
  <c r="E7"/>
  <c r="E94"/>
  <c r="E48"/>
  <c i="2" r="J37"/>
  <c r="J36"/>
  <c i="1" r="AY55"/>
  <c i="2" r="J35"/>
  <c i="1" r="AX55"/>
  <c i="2"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T87"/>
  <c r="R88"/>
  <c r="R87"/>
  <c r="P88"/>
  <c r="P87"/>
  <c r="BK88"/>
  <c r="BK87"/>
  <c r="J87"/>
  <c r="J88"/>
  <c r="BE88"/>
  <c r="J62"/>
  <c r="BI85"/>
  <c r="F37"/>
  <c i="1" r="BD55"/>
  <c i="2" r="BH85"/>
  <c r="F36"/>
  <c i="1" r="BC55"/>
  <c i="2" r="BG85"/>
  <c r="F35"/>
  <c i="1" r="BB55"/>
  <c i="2" r="BF85"/>
  <c r="J34"/>
  <c i="1" r="AW55"/>
  <c i="2" r="F34"/>
  <c i="1" r="BA55"/>
  <c i="2" r="T85"/>
  <c r="T84"/>
  <c r="T83"/>
  <c r="T82"/>
  <c r="R85"/>
  <c r="R84"/>
  <c r="R83"/>
  <c r="R82"/>
  <c r="P85"/>
  <c r="P84"/>
  <c r="P83"/>
  <c r="P82"/>
  <c i="1" r="AU55"/>
  <c i="2" r="BK85"/>
  <c r="BK84"/>
  <c r="J84"/>
  <c r="BK83"/>
  <c r="J83"/>
  <c r="BK82"/>
  <c r="J82"/>
  <c r="J59"/>
  <c r="J30"/>
  <c i="1" r="AG55"/>
  <c i="2" r="J85"/>
  <c r="BE85"/>
  <c r="J33"/>
  <c i="1" r="AV55"/>
  <c i="2" r="F33"/>
  <c i="1" r="AZ55"/>
  <c i="2" r="J61"/>
  <c r="J60"/>
  <c r="J79"/>
  <c r="J78"/>
  <c r="F78"/>
  <c r="F76"/>
  <c r="E74"/>
  <c r="J55"/>
  <c r="J54"/>
  <c r="F54"/>
  <c r="F52"/>
  <c r="E50"/>
  <c r="J39"/>
  <c r="J18"/>
  <c r="E18"/>
  <c r="F79"/>
  <c r="F55"/>
  <c r="J17"/>
  <c r="J12"/>
  <c r="J76"/>
  <c r="J52"/>
  <c r="E7"/>
  <c r="E7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<sst xmlns="http://schemas.openxmlformats.org/spreadsheetml/2006/main">
  <si>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</si>
  <si>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</si>
  <si>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</si>
  <si>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</si>
  <si>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</si>
  <si>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{08f8e9df-293a-43fc-a326-e993419c2a3e}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</si>
  <si>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</si>
  <si>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</si>
  <si>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</si>
  <si>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</si>
  <si>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</si>
  <si>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</si>
  <si>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</si>
  <si>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</si>
  <si>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</si>
  <si>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</si>
  <si>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</si>
  <si>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Hasičská zbrojnice Panská Habrová,  p.p. st. 99</t>
  </si>
  <si>
    <t>KSO:</t>
  </si>
  <si>
    <t>CC-CZ:</t>
  </si>
  <si>
    <t>Místo:</t>
  </si>
  <si>
    <t>Rychnov nad Kněžnou</t>
  </si>
  <si>
    <t>Datum:</t>
  </si>
  <si>
    <t>10. 1. 2019</t>
  </si>
  <si>
    <t>Zadavatel:</t>
  </si>
  <si>
    <t>IČ:</t>
  </si>
  <si>
    <t>00275336</t>
  </si>
  <si>
    <t>Město Rychnov nad Kněžnou</t>
  </si>
  <si>
    <t>DIČ:</t>
  </si>
  <si>
    <t>Uchazeč:</t>
  </si>
  <si>
    <t>Vyplň údaj</t>
  </si>
  <si>
    <t>Projektant:</t>
  </si>
  <si>
    <t>63614545</t>
  </si>
  <si>
    <t>Jaroslav Krunčík, Javornice 176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</si>
  <si>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</si>
  <si>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</si>
  <si>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</si>
  <si>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</si>
  <si>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</si>
  <si>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</si>
  <si>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</si>
  <si>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</si>
  <si>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</si>
  <si>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</si>
  <si>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</si>
  <si>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</si>
  <si>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</si>
  <si>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</si>
  <si>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</si>
  <si>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</si>
  <si>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</si>
  <si>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</si>
  <si>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</si>
  <si>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</si>
  <si>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</si>
  <si>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</si>
  <si>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</si>
  <si>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</si>
  <si>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</si>
  <si>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</si>
  <si>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</si>
  <si>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</si>
  <si>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</si>
  <si>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</si>
  <si>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</si>
  <si>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</si>
  <si>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</si>
  <si>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</si>
  <si>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</si>
  <si>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</si>
  <si>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</si>
  <si>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</si>
  <si>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</si>
  <si>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</si>
  <si>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</si>
  <si>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</si>
  <si>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2019-02-1</t>
  </si>
  <si>
    <t>Demolice stávajícího objektu</t>
  </si>
  <si>
    <t>STA</t>
  </si>
  <si>
    <t>1</t>
  </si>
  <si>
    <t>{aa20b35b-7026-4e62-82b6-1c7435441e5c}</t>
  </si>
  <si>
    <t>2</t>
  </si>
  <si>
    <t>2019-02-2</t>
  </si>
  <si>
    <t>Stavební objekt</t>
  </si>
  <si>
    <t>{78def347-1461-4d98-a271-3dd64329cf73}</t>
  </si>
  <si>
    <t>2019-02-3</t>
  </si>
  <si>
    <t>Zpevněné plochy</t>
  </si>
  <si>
    <t>{075bfecb-b42b-45e8-a607-28fc8f113815}</t>
  </si>
  <si>
    <t>KRYCÍ LIST SOUPISU PRACÍ</t>
  </si>
  <si>
    <t>Objekt:</t>
  </si>
  <si>
    <t>2019-02-1 - Demolice stávajícího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</si>
  <si>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</si>
  <si>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</si>
  <si>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</si>
  <si>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</si>
  <si>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</si>
  <si>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</si>
  <si>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</si>
  <si>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</si>
  <si>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</si>
  <si>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</si>
  <si>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</si>
  <si>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</si>
  <si>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</si>
  <si>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</si>
  <si>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</si>
  <si>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</si>
  <si>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</si>
  <si>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</si>
  <si>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</si>
  <si>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</si>
  <si>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</si>
  <si>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</si>
  <si>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</si>
  <si>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</si>
  <si>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</si>
  <si>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</si>
  <si>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</si>
  <si>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981011312</t>
  </si>
  <si>
    <t>Demolice budov zděných na MVC podíl konstrukcí do 15 % postupným rozebíráním</t>
  </si>
  <si>
    <t>m3</t>
  </si>
  <si>
    <t>CS ÚRS 2019 01</t>
  </si>
  <si>
    <t>4</t>
  </si>
  <si>
    <t>-271335161</t>
  </si>
  <si>
    <t>VV</t>
  </si>
  <si>
    <t>59,53*2,88</t>
  </si>
  <si>
    <t>997</t>
  </si>
  <si>
    <t>Přesun sutě</t>
  </si>
  <si>
    <t>997006512</t>
  </si>
  <si>
    <t>Vodorovné doprava suti s naložením a složením na skládku do 1 km</t>
  </si>
  <si>
    <t>t</t>
  </si>
  <si>
    <t>-2077869534</t>
  </si>
  <si>
    <t>3</t>
  </si>
  <si>
    <t>997006519</t>
  </si>
  <si>
    <t>Příplatek k vodorovnému přemístění suti na skládku ZKD 1 km přes 1 km</t>
  </si>
  <si>
    <t>-318335081</t>
  </si>
  <si>
    <t>42,862*5</t>
  </si>
  <si>
    <t>997006551</t>
  </si>
  <si>
    <t>Hrubé urovnání suti na skládce bez zhutnění</t>
  </si>
  <si>
    <t>172106839</t>
  </si>
  <si>
    <t>5</t>
  </si>
  <si>
    <t>997006552</t>
  </si>
  <si>
    <t>Skládkovné - stavební odpad</t>
  </si>
  <si>
    <t>1851989126</t>
  </si>
  <si>
    <t>42,862-1</t>
  </si>
  <si>
    <t>6</t>
  </si>
  <si>
    <t>997006553</t>
  </si>
  <si>
    <t>Skládkovné - nebezpečný odpad</t>
  </si>
  <si>
    <t>-1246471744</t>
  </si>
  <si>
    <t>2019-02-2 - Stavební objekt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</si>
  <si>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</si>
  <si>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</si>
  <si>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</si>
  <si>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</si>
  <si>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</si>
  <si>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</si>
  <si>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</si>
  <si>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</si>
  <si>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</si>
  <si>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</si>
  <si>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</si>
  <si>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</si>
  <si>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</si>
  <si>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</si>
  <si>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</si>
  <si>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</si>
  <si>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</si>
  <si>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</si>
  <si>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</si>
  <si>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</si>
  <si>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</si>
  <si>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</si>
  <si>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</si>
  <si>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>Zemní práce</t>
  </si>
  <si>
    <t>119003211</t>
  </si>
  <si>
    <t>Mobilní plotová zábrana s reflexním pásem výšky do 1,5 m pro zabezpečení výkopu zřízení</t>
  </si>
  <si>
    <t>m</t>
  </si>
  <si>
    <t>-1205411269</t>
  </si>
  <si>
    <t>15*2+10*2</t>
  </si>
  <si>
    <t>119003212</t>
  </si>
  <si>
    <t>Mobilní plotová zábrana s reflexním pásem výšky do 1,5 m pro zabezpečení výkopu odstranění</t>
  </si>
  <si>
    <t>-100794573</t>
  </si>
  <si>
    <t>132201101</t>
  </si>
  <si>
    <t>Hloubení rýh š do 600 mm v hornině tř. 3 objemu do 100 m3</t>
  </si>
  <si>
    <t>-1824684557</t>
  </si>
  <si>
    <t>0,3*1,4*(4,85*2+7,35*2+2,92*2+3,25*2+2,92*2)</t>
  </si>
  <si>
    <t>132201109</t>
  </si>
  <si>
    <t>Příplatek za lepivost k hloubení rýh š do 600 mm v hornině tř. 3</t>
  </si>
  <si>
    <t>-1698004843</t>
  </si>
  <si>
    <t>161101101</t>
  </si>
  <si>
    <t>Svislé přemístění výkopku z horniny tř. 1 až 4 hl výkopu do 2,5 m</t>
  </si>
  <si>
    <t>-1024566338</t>
  </si>
  <si>
    <t>13</t>
  </si>
  <si>
    <t>162201101</t>
  </si>
  <si>
    <t>Vodorovné přemístění do 20 m výkopku/sypaniny z horniny tř. 1 až 4</t>
  </si>
  <si>
    <t>-1380285424</t>
  </si>
  <si>
    <t>17,884-11,689</t>
  </si>
  <si>
    <t>12</t>
  </si>
  <si>
    <t>162701101</t>
  </si>
  <si>
    <t>Vodorovné přemístění do 6000 m výkopku/sypaniny z horniny tř. 1 až 4</t>
  </si>
  <si>
    <t>-836928314</t>
  </si>
  <si>
    <t>171201201</t>
  </si>
  <si>
    <t>Uložení sypaniny na skládky</t>
  </si>
  <si>
    <t>2124383526</t>
  </si>
  <si>
    <t>7</t>
  </si>
  <si>
    <t>171201202</t>
  </si>
  <si>
    <t>Skládkovné</t>
  </si>
  <si>
    <t>2121047647</t>
  </si>
  <si>
    <t>6,195*1,8</t>
  </si>
  <si>
    <t>174101102</t>
  </si>
  <si>
    <t>Zásyp v uzavřených prostorech sypaninou se zhutněním</t>
  </si>
  <si>
    <t>434441464</t>
  </si>
  <si>
    <t>0,25*(2,92*4,25*2+3,25*6,75)</t>
  </si>
  <si>
    <t>11</t>
  </si>
  <si>
    <t>181301101</t>
  </si>
  <si>
    <t>Rozprostření ornice tl vrstvy do 100 mm pl do 500 m2 v rovině nebo ve svahu do 1:5</t>
  </si>
  <si>
    <t>m2</t>
  </si>
  <si>
    <t>-1642211746</t>
  </si>
  <si>
    <t>80</t>
  </si>
  <si>
    <t>Zakládání</t>
  </si>
  <si>
    <t>137</t>
  </si>
  <si>
    <t>272313912</t>
  </si>
  <si>
    <t>prostupy s chráničkami</t>
  </si>
  <si>
    <t>ks</t>
  </si>
  <si>
    <t>122614363</t>
  </si>
  <si>
    <t>P</t>
  </si>
  <si>
    <t>Poznámka k položce:_x000d_
Prostup 150x150xmm, chránička pr. 75 mm 5,00 mm</t>
  </si>
  <si>
    <t>274313711</t>
  </si>
  <si>
    <t>Základové pásy z betonu tř. C 20/25</t>
  </si>
  <si>
    <t>-1714881695</t>
  </si>
  <si>
    <t>0,3*0,9*(4,85*2+7,35*2+2,92*4+3,25*2)</t>
  </si>
  <si>
    <t>16</t>
  </si>
  <si>
    <t>279113144</t>
  </si>
  <si>
    <t>Základová zeď tl do 300 mm z tvárnic ztraceného bednění včetně výplně z betonu tř. C 20/25</t>
  </si>
  <si>
    <t>1146039381</t>
  </si>
  <si>
    <t>0,75*(4,85*2+7,35*2+2,92*4+3,25*2)</t>
  </si>
  <si>
    <t>17</t>
  </si>
  <si>
    <t>279361821</t>
  </si>
  <si>
    <t>Výztuž základových zdí nosných betonářskou ocelí 10 505</t>
  </si>
  <si>
    <t>-567540368</t>
  </si>
  <si>
    <t xml:space="preserve">0,618*(4,85*2+7,35*2+2,92*4+3,25*2)*2*2/1000*1,15  "základy</t>
  </si>
  <si>
    <t>0,618*1,5*(4,85*2+7,35*2+2,92*4+3,25*2)/1000*1,05</t>
  </si>
  <si>
    <t>Mezisoučet</t>
  </si>
  <si>
    <t xml:space="preserve">0,888*(10,29*2+7,35*2+4,25*2-2,095*2-2,25-0,9-1,94*2-2,17)*8/1000*1,1  "zdivo</t>
  </si>
  <si>
    <t>0,888*1,20*(10,29*2+7,35*2+4,25*2-2,095*2-2,25-0,9-1,94*2-2,17)/0,5/1000*1,1</t>
  </si>
  <si>
    <t>Součet</t>
  </si>
  <si>
    <t>Svislé a kompletní konstrukce</t>
  </si>
  <si>
    <t>31</t>
  </si>
  <si>
    <t>311113134</t>
  </si>
  <si>
    <t>Nosná zeď tl do 300 mm z hladkých tvárnic ztraceného bednění včetně výplně z betonu tř. C 16/20</t>
  </si>
  <si>
    <t>-1303942797</t>
  </si>
  <si>
    <t>1*(10,29*2+6,75*2+4,25*2)-1*(2,095*2+2,25+1,94*2+2,17+0,9)</t>
  </si>
  <si>
    <t>32</t>
  </si>
  <si>
    <t>311235151</t>
  </si>
  <si>
    <t>Zdivo jednovrstvé z cihel broušených do P10 na tenkovrstvou maltu tl 300 mm</t>
  </si>
  <si>
    <t>-2139607696</t>
  </si>
  <si>
    <t>1,25*(10,29*2+6,75*2+4,25*2)</t>
  </si>
  <si>
    <t>-1,25*(2,095*2+2,25+1,94*2+2,17+0,9)</t>
  </si>
  <si>
    <t>3,15*1,75/2*4+3,85*(1,75+2,40)/2*2</t>
  </si>
  <si>
    <t>40</t>
  </si>
  <si>
    <t>317168057</t>
  </si>
  <si>
    <t>Překlad keramický vysoký v 238 mm dl 2500 mm</t>
  </si>
  <si>
    <t>kus</t>
  </si>
  <si>
    <t>1272870492</t>
  </si>
  <si>
    <t>2*4</t>
  </si>
  <si>
    <t>41</t>
  </si>
  <si>
    <t>317168058</t>
  </si>
  <si>
    <t>Překlad keramický vysoký v 238 mm dl 2750 mm</t>
  </si>
  <si>
    <t>871553998</t>
  </si>
  <si>
    <t>2*2</t>
  </si>
  <si>
    <t>33</t>
  </si>
  <si>
    <t>346244341</t>
  </si>
  <si>
    <t>Obezdívka pozednice z plných pálených cihel dl 290 mm na SMS 5 MPa</t>
  </si>
  <si>
    <t>-1591171629</t>
  </si>
  <si>
    <t>0,25*7,35*2</t>
  </si>
  <si>
    <t>Vodorovné konstrukce</t>
  </si>
  <si>
    <t>38</t>
  </si>
  <si>
    <t>413352111</t>
  </si>
  <si>
    <t>Zřízení podpěrné konstrukce nosníků výšky podepření do 4 m pro nosník výšky do 100 cm</t>
  </si>
  <si>
    <t>-626230580</t>
  </si>
  <si>
    <t>34</t>
  </si>
  <si>
    <t>417238243</t>
  </si>
  <si>
    <t>Obezdívka věnce oboustranná věncovkou keramickou v přes 210 do 250 mm bez tepelné izolace</t>
  </si>
  <si>
    <t>1421238747</t>
  </si>
  <si>
    <t xml:space="preserve">10,29*2+7,35*2+4,55*2-2,5*2+2,75-2,5*2-2,75  "1NP</t>
  </si>
  <si>
    <t xml:space="preserve">7,35*2+3,25*2   "podkroví</t>
  </si>
  <si>
    <t>35</t>
  </si>
  <si>
    <t>417321313</t>
  </si>
  <si>
    <t>Ztužující pásy a věnce ze ŽB tř. C 16/20</t>
  </si>
  <si>
    <t>-1349502696</t>
  </si>
  <si>
    <t>0,14*0,25*(10,29*2+7,35*2+4,55*2+7,35*2+3,85*2)</t>
  </si>
  <si>
    <t>36</t>
  </si>
  <si>
    <t>417351115</t>
  </si>
  <si>
    <t>Zřízení bednění ztužujících věnců</t>
  </si>
  <si>
    <t>1231079288</t>
  </si>
  <si>
    <t>0,3*(2,095*2+2,25+1,94*2+2,17)</t>
  </si>
  <si>
    <t>37</t>
  </si>
  <si>
    <t>417351116</t>
  </si>
  <si>
    <t>Odstranění bednění ztužujících věnců</t>
  </si>
  <si>
    <t>-1157351300</t>
  </si>
  <si>
    <t>39</t>
  </si>
  <si>
    <t>417361821</t>
  </si>
  <si>
    <t>Výztuž ztužujících pásů a věnců betonářskou ocelí 10 505</t>
  </si>
  <si>
    <t>1221600390</t>
  </si>
  <si>
    <t>0,618*4*(10,29*2+7,35*2+4,55*2+7,35*2+3,85*2)/1000*1,1</t>
  </si>
  <si>
    <t>0,222*(10,29*2+7,35*2+4,55*2+7,35*2+3,85*2)/0,2/1000*1,1</t>
  </si>
  <si>
    <t>Úpravy povrchů, podlahy a osazování výplní</t>
  </si>
  <si>
    <t>100</t>
  </si>
  <si>
    <t>612323111</t>
  </si>
  <si>
    <t>Vápenocementová omítka hladkých vnitřních stěn tloušťky do 5 mm nanášená ručně</t>
  </si>
  <si>
    <t>2052355792</t>
  </si>
  <si>
    <t>(9,65*2,7+9,65*2,3/2)*2-2,095*2,13*2-2,25*3,63-2,17*2,13</t>
  </si>
  <si>
    <t>2,5*4,25*2-1,94*2,13*2</t>
  </si>
  <si>
    <t>4*(4,25*2+6,75*2)-0,9*2,13*2+0,3*(2,13*2+0,9)</t>
  </si>
  <si>
    <t>101</t>
  </si>
  <si>
    <t>612323191</t>
  </si>
  <si>
    <t>Příplatek k vápenocementové omítce hladkých vnitřních stěn za každý další 1 mm tloušťky ručně</t>
  </si>
  <si>
    <t>-1489466552</t>
  </si>
  <si>
    <t>151,291*7</t>
  </si>
  <si>
    <t>103</t>
  </si>
  <si>
    <t>619991011</t>
  </si>
  <si>
    <t>Obalení konstrukcí a prvků fólií přilepenou lepící páskou</t>
  </si>
  <si>
    <t>-1024900072</t>
  </si>
  <si>
    <t>15,71*2</t>
  </si>
  <si>
    <t>1*((4,25*2+3,25*2)*2+6,75*2+2*4)</t>
  </si>
  <si>
    <t>2,095*2,13*2+2,25*3,63+1,94*2,13*2+2,17*2,13</t>
  </si>
  <si>
    <t>106</t>
  </si>
  <si>
    <t>622143003</t>
  </si>
  <si>
    <t>Montáž omítkových plastových nebo pozinkovaných rohových profilů s tkaninou</t>
  </si>
  <si>
    <t>999946443</t>
  </si>
  <si>
    <t>(0,9+2,13*2)*2</t>
  </si>
  <si>
    <t>(2,095+2,13*2)*2+2,25+3,63*2+(1,94*2,13*2)*2+2,17+2,13*2</t>
  </si>
  <si>
    <t>2,75*4+4,75*2</t>
  </si>
  <si>
    <t>107</t>
  </si>
  <si>
    <t>M</t>
  </si>
  <si>
    <t>59051470</t>
  </si>
  <si>
    <t>lišta rohová Al 22/22 mm perforovaná</t>
  </si>
  <si>
    <t>8</t>
  </si>
  <si>
    <t>-345455542</t>
  </si>
  <si>
    <t>121,178*1,05 'Přepočtené koeficientem množství</t>
  </si>
  <si>
    <t>104</t>
  </si>
  <si>
    <t>622143004</t>
  </si>
  <si>
    <t>Montáž omítkových samolepících začišťovacích profilů pro spojení s okenním rámem</t>
  </si>
  <si>
    <t>1125902975</t>
  </si>
  <si>
    <t xml:space="preserve">(2,095+2,13*2)*2+3,25+3,63*2+(1,94*2,13*2)*2+2,17+2,13*2  "uvnitř</t>
  </si>
  <si>
    <t xml:space="preserve">(2,095+2,13*2)*2+3,25+3,63*2+(1,94*2,13*2)*2+2,17+2,13*2  "uvně</t>
  </si>
  <si>
    <t>105</t>
  </si>
  <si>
    <t>59051476</t>
  </si>
  <si>
    <t>profil okenní začišťovací se sklovláknitou armovací tkaninou 9 mm/2,4 m</t>
  </si>
  <si>
    <t>971675498</t>
  </si>
  <si>
    <t>92,358*1,1 'Přepočtené koeficientem množství</t>
  </si>
  <si>
    <t>128</t>
  </si>
  <si>
    <t>622331121</t>
  </si>
  <si>
    <t>Cementová omítka hladká jednovrstvá vnějších stěn nanášená ručně</t>
  </si>
  <si>
    <t>-982759704</t>
  </si>
  <si>
    <t>(10,2*2,75+10,2*2,3/2)*2</t>
  </si>
  <si>
    <t>-2,095*2,13*2-2,25*3,63-2,17*2,13</t>
  </si>
  <si>
    <t>3*4,85*2-1,94*2,13*2</t>
  </si>
  <si>
    <t>4,6*2,5*2</t>
  </si>
  <si>
    <t>129</t>
  </si>
  <si>
    <t>622531011</t>
  </si>
  <si>
    <t>Tenkovrstvá silikonová zrnitá omítka tl. 1,5 mm včetně penetrace vnějších stěn</t>
  </si>
  <si>
    <t>-1206914426</t>
  </si>
  <si>
    <t>130</t>
  </si>
  <si>
    <t>629991012</t>
  </si>
  <si>
    <t>Zakrytí výplní otvorů fólií přilepenou na začišťovací lišty</t>
  </si>
  <si>
    <t>1103285887</t>
  </si>
  <si>
    <t>2,25*3,63+2,095*2,13*2+2,18*2,13+1,94*2,13*2+3</t>
  </si>
  <si>
    <t>18</t>
  </si>
  <si>
    <t>631311124</t>
  </si>
  <si>
    <t>Mazanina tl do 120 mm z betonu prostého bez zvýšených nároků na prostředí tř. C 16/20</t>
  </si>
  <si>
    <t>337079878</t>
  </si>
  <si>
    <t>0,12*(10,29*4,85+2,5*3,85)</t>
  </si>
  <si>
    <t>88</t>
  </si>
  <si>
    <t>-1670176356</t>
  </si>
  <si>
    <t>48,33*0,102</t>
  </si>
  <si>
    <t>89</t>
  </si>
  <si>
    <t>631319173</t>
  </si>
  <si>
    <t>Příplatek k mazanině tl do 120 mm za stržení povrchu spodní vrstvy před vložením výztuže</t>
  </si>
  <si>
    <t>2112994646</t>
  </si>
  <si>
    <t>7,144+4,93</t>
  </si>
  <si>
    <t>20</t>
  </si>
  <si>
    <t>631351101</t>
  </si>
  <si>
    <t>Zřízení bednění rýh a hran v podlahách</t>
  </si>
  <si>
    <t>-1564877920</t>
  </si>
  <si>
    <t>0,20*(10,29*2+7,35*2)</t>
  </si>
  <si>
    <t>631351102</t>
  </si>
  <si>
    <t>Odstranění bednění rýh a hran v podlahách</t>
  </si>
  <si>
    <t>716309296</t>
  </si>
  <si>
    <t>19</t>
  </si>
  <si>
    <t>631362021</t>
  </si>
  <si>
    <t>Výztuž mazanin svařovanými sítěmi Kari</t>
  </si>
  <si>
    <t>-725220988</t>
  </si>
  <si>
    <t>2,093*(10,29*4,85+2,5*3,85)/1000*1,25</t>
  </si>
  <si>
    <t xml:space="preserve">1,973*48,33/1000*1,25   "podlaha</t>
  </si>
  <si>
    <t>91</t>
  </si>
  <si>
    <t>632481213</t>
  </si>
  <si>
    <t>Separační vrstva z PE fólie</t>
  </si>
  <si>
    <t>4151321</t>
  </si>
  <si>
    <t>90</t>
  </si>
  <si>
    <t>634111115</t>
  </si>
  <si>
    <t>Obvodová dilatace pružnou těsnicí páskou mezi stěnou a mazaninou nebo potěrem v 120 mm</t>
  </si>
  <si>
    <t>-525984014</t>
  </si>
  <si>
    <t>4,25*4+2,92*4+6,75*2+3,25*2</t>
  </si>
  <si>
    <t>109</t>
  </si>
  <si>
    <t>952901114</t>
  </si>
  <si>
    <t>Vyčištění budov bytové a občanské výstavby při výšce podlaží přes 4 m</t>
  </si>
  <si>
    <t>1994419078</t>
  </si>
  <si>
    <t>48,33</t>
  </si>
  <si>
    <t>998</t>
  </si>
  <si>
    <t>Přesun hmot</t>
  </si>
  <si>
    <t>108</t>
  </si>
  <si>
    <t>998011001</t>
  </si>
  <si>
    <t>Přesun hmot pro budovy zděné v do 6 m</t>
  </si>
  <si>
    <t>-1052202988</t>
  </si>
  <si>
    <t>PSV</t>
  </si>
  <si>
    <t>Práce a dodávky PSV</t>
  </si>
  <si>
    <t>711</t>
  </si>
  <si>
    <t>Izolace proti vodě, vlhkosti a plynům</t>
  </si>
  <si>
    <t>22</t>
  </si>
  <si>
    <t>711111001</t>
  </si>
  <si>
    <t>Provedení izolace proti zemní vlhkosti vodorovné za studena nátěrem penetračním</t>
  </si>
  <si>
    <t>-781259135</t>
  </si>
  <si>
    <t>10,29*4,85+3,85*2,5</t>
  </si>
  <si>
    <t>23</t>
  </si>
  <si>
    <t>11163150</t>
  </si>
  <si>
    <t>lak penetrační asfaltový</t>
  </si>
  <si>
    <t>1447143828</t>
  </si>
  <si>
    <t>Poznámka k položce:_x000d_
Spotřeba 0,3-0,4kg/m2</t>
  </si>
  <si>
    <t>59,532*0,0003 'Přepočtené koeficientem množství</t>
  </si>
  <si>
    <t>24</t>
  </si>
  <si>
    <t>711141559</t>
  </si>
  <si>
    <t>Provedení izolace proti zemní vlhkosti pásy přitavením vodorovné NAIP</t>
  </si>
  <si>
    <t>-75688063</t>
  </si>
  <si>
    <t>25</t>
  </si>
  <si>
    <t>62832134</t>
  </si>
  <si>
    <t>pás asfaltový natavitelný oxidovaný tl. 4,0mm typu V60 S40 s vložkou ze skleněné rohože, s jemnozrnným minerálním posypem</t>
  </si>
  <si>
    <t>-113884140</t>
  </si>
  <si>
    <t>59,532*1,15 'Přepočtené koeficientem množství</t>
  </si>
  <si>
    <t>26</t>
  </si>
  <si>
    <t>711192102</t>
  </si>
  <si>
    <t>Provedení izolace proti zemní vlhkosti hydroizolační stěrkou svislé na zdivu, 1 vrstva</t>
  </si>
  <si>
    <t>1518857758</t>
  </si>
  <si>
    <t>0,5*(10,29*2+4,85*2+2,5*2-2,095-2,25-2,17-2,095-1,94*2)*4</t>
  </si>
  <si>
    <t>27</t>
  </si>
  <si>
    <t>24617150</t>
  </si>
  <si>
    <t>nátěr hydroizolační na bázi asfaltu a plastu do spodní stavby</t>
  </si>
  <si>
    <t>kg</t>
  </si>
  <si>
    <t>152854463</t>
  </si>
  <si>
    <t>Poznámka k položce:_x000d_
Spotřeba: min. 1,0–1,5 l/m²</t>
  </si>
  <si>
    <t>45,580*3,5</t>
  </si>
  <si>
    <t>29</t>
  </si>
  <si>
    <t>711812111</t>
  </si>
  <si>
    <t>Izolace proti radonu a metanu na vodorovné ploše za studena nátěrem tl 5 mm</t>
  </si>
  <si>
    <t>-897204999</t>
  </si>
  <si>
    <t>0,1*0,1*((10,29*2+7,35*2-2,17-1,94*2-2,095*2-2,25)/0,5)</t>
  </si>
  <si>
    <t>30</t>
  </si>
  <si>
    <t>11163001</t>
  </si>
  <si>
    <t>stěrka hydroizolační asfaltová dvousložková do spodní stavby</t>
  </si>
  <si>
    <t>1572190461</t>
  </si>
  <si>
    <t>0,456*4</t>
  </si>
  <si>
    <t>28</t>
  </si>
  <si>
    <t>998711101</t>
  </si>
  <si>
    <t>Přesun hmot tonážní pro izolace proti vodě, vlhkosti a plynům v objektech výšky do 6 m</t>
  </si>
  <si>
    <t>1644970768</t>
  </si>
  <si>
    <t>741</t>
  </si>
  <si>
    <t>Elektroinstalace - silnoproud</t>
  </si>
  <si>
    <t>136</t>
  </si>
  <si>
    <t>741000002</t>
  </si>
  <si>
    <t>Elektroinstalace, hromosvody</t>
  </si>
  <si>
    <t>so</t>
  </si>
  <si>
    <t>-1563083394</t>
  </si>
  <si>
    <t>Poznámka k položce:_x000d_
Podrobný výkaz je přílohou části "Elektroinstalace"</t>
  </si>
  <si>
    <t>762</t>
  </si>
  <si>
    <t>Konstrukce tesařské</t>
  </si>
  <si>
    <t>83</t>
  </si>
  <si>
    <t>762081150</t>
  </si>
  <si>
    <t>Hoblování hraněného řeziva ve staveništní dílně</t>
  </si>
  <si>
    <t>1142327816</t>
  </si>
  <si>
    <t>0,145+2,169</t>
  </si>
  <si>
    <t>84</t>
  </si>
  <si>
    <t>762082120</t>
  </si>
  <si>
    <t>Provedení tesařského profilování zhlaví trámu jednoduchým seříznutím jedním řezem plochy do 160 cm2</t>
  </si>
  <si>
    <t>-1003961881</t>
  </si>
  <si>
    <t>85</t>
  </si>
  <si>
    <t>762085112</t>
  </si>
  <si>
    <t>Montáž svorníků nebo šroubů délky do 300 mm</t>
  </si>
  <si>
    <t>-223014762</t>
  </si>
  <si>
    <t xml:space="preserve">18  "kotevní železa</t>
  </si>
  <si>
    <t xml:space="preserve">16  "svorníky</t>
  </si>
  <si>
    <t>86</t>
  </si>
  <si>
    <t>311970051</t>
  </si>
  <si>
    <t xml:space="preserve">kotevní prvek pozednice </t>
  </si>
  <si>
    <t>1630647506</t>
  </si>
  <si>
    <t xml:space="preserve">Poznámka k položce:_x000d_
závitová tyč pr. 14, tesařská podloža , matice M14_x000d_
vyvrtat otvor a vlepit na chemickou maltud </t>
  </si>
  <si>
    <t>87</t>
  </si>
  <si>
    <t>311970051-2</t>
  </si>
  <si>
    <t>svorník</t>
  </si>
  <si>
    <t>-1890555749</t>
  </si>
  <si>
    <t>Poznámka k položce:_x000d_
svorník ze závitové tyče M14, 2x tesařská podložka, 2x matice M14</t>
  </si>
  <si>
    <t>46</t>
  </si>
  <si>
    <t>762332131</t>
  </si>
  <si>
    <t>Montáž vázaných kcí krovů pravidelných z hraněného řeziva průřezové plochy do 120 cm2</t>
  </si>
  <si>
    <t>-2079613466</t>
  </si>
  <si>
    <t>2*8</t>
  </si>
  <si>
    <t>47</t>
  </si>
  <si>
    <t>60512125</t>
  </si>
  <si>
    <t>hranol stavební řezivo průřezu do 120cm2 do dl 6m</t>
  </si>
  <si>
    <t>1227273187</t>
  </si>
  <si>
    <t>0,06*0,14*2*8*1,08</t>
  </si>
  <si>
    <t>48</t>
  </si>
  <si>
    <t>762332132</t>
  </si>
  <si>
    <t>Montáž vázaných kcí krovů pravidelných z hraněného řeziva průřezové plochy do 224 cm2</t>
  </si>
  <si>
    <t>-367970733</t>
  </si>
  <si>
    <t xml:space="preserve">5,75*2+8,25*2   "pozednice</t>
  </si>
  <si>
    <t xml:space="preserve">6,367*7*2  "krokve</t>
  </si>
  <si>
    <t>2,796*3*2</t>
  </si>
  <si>
    <t>49</t>
  </si>
  <si>
    <t>60512130</t>
  </si>
  <si>
    <t>hranol stavební řezivo průřezu do 224cm2 do dl 6m</t>
  </si>
  <si>
    <t>-1671367987</t>
  </si>
  <si>
    <t xml:space="preserve">0,12*0,12*(5,75*2+8,25*2)*1,15   "pozednice </t>
  </si>
  <si>
    <t xml:space="preserve">0,1*0,14*6,367*7*2*1,15  "krokve</t>
  </si>
  <si>
    <t>0,1*0,14*2,796*3*2*1,15</t>
  </si>
  <si>
    <t>50</t>
  </si>
  <si>
    <t>762341014</t>
  </si>
  <si>
    <t>Bednění střech rovných z desek OSB tl 18 mm na sraz šroubovaných na krokve</t>
  </si>
  <si>
    <t>-1711107788</t>
  </si>
  <si>
    <t>6,367*5,75*2+2,796*2,5*2</t>
  </si>
  <si>
    <t>51</t>
  </si>
  <si>
    <t>762342214</t>
  </si>
  <si>
    <t>Montáž laťování na střechách jednoduchých sklonu do 60° osové vzdálenosti do 360 mm</t>
  </si>
  <si>
    <t>1318744057</t>
  </si>
  <si>
    <t>52</t>
  </si>
  <si>
    <t>60514114</t>
  </si>
  <si>
    <t>řezivo jehličnaté lať impregnovaná dl 4 m</t>
  </si>
  <si>
    <t>-756156795</t>
  </si>
  <si>
    <t>0,04*0,06*87,201/0,28*1,08</t>
  </si>
  <si>
    <t>53</t>
  </si>
  <si>
    <t>762342441</t>
  </si>
  <si>
    <t>Montáž lišt trojúhelníkových nebo kontralatí na střechách sklonu do 60°</t>
  </si>
  <si>
    <t>1193209579</t>
  </si>
  <si>
    <t>54</t>
  </si>
  <si>
    <t>183934823</t>
  </si>
  <si>
    <t xml:space="preserve">0,06*0,05*6,367*7*2*1,08  "krokve</t>
  </si>
  <si>
    <t>0,06*0,05*2,796*3*2*1,08</t>
  </si>
  <si>
    <t>0,06*0,05*32 " pomocné latě</t>
  </si>
  <si>
    <t>115</t>
  </si>
  <si>
    <t>762395000</t>
  </si>
  <si>
    <t>Spojovací prostředky krovů, bednění, laťování, nadstřešních konstrukcí</t>
  </si>
  <si>
    <t>610718853</t>
  </si>
  <si>
    <t>0,145+2,169+0,807+0,439</t>
  </si>
  <si>
    <t>87,201*0,018</t>
  </si>
  <si>
    <t>42</t>
  </si>
  <si>
    <t>762524104</t>
  </si>
  <si>
    <t>Položení podlahy z hoblovaných prken na pero a drážku</t>
  </si>
  <si>
    <t>-857775266</t>
  </si>
  <si>
    <t>3,25*5</t>
  </si>
  <si>
    <t>43</t>
  </si>
  <si>
    <t>61189992</t>
  </si>
  <si>
    <t>palubky podlahové borovice 27x144 mm A/B ostrá hrana</t>
  </si>
  <si>
    <t>936591666</t>
  </si>
  <si>
    <t>16,25*1,08 'Přepočtené koeficientem množství</t>
  </si>
  <si>
    <t>116</t>
  </si>
  <si>
    <t>762595001</t>
  </si>
  <si>
    <t>Spojovací prostředky pro položení dřevěných podlah a zakrytí kanálů</t>
  </si>
  <si>
    <t>-704744498</t>
  </si>
  <si>
    <t>44</t>
  </si>
  <si>
    <t>762822120</t>
  </si>
  <si>
    <t>Montáž stropního trámu z hraněného řeziva průřezové plochy do 288 cm2 s výměnami</t>
  </si>
  <si>
    <t>1406534142</t>
  </si>
  <si>
    <t>3,65*7</t>
  </si>
  <si>
    <t>45</t>
  </si>
  <si>
    <t>-1650753300</t>
  </si>
  <si>
    <t>Poznámka k položce:_x000d_
broušený povrch</t>
  </si>
  <si>
    <t>0,1*0,18*3,65*7*1,08</t>
  </si>
  <si>
    <t>117</t>
  </si>
  <si>
    <t>762895000</t>
  </si>
  <si>
    <t>Spojovací prostředky pro montáž záklopu, stropnice a podbíjení</t>
  </si>
  <si>
    <t>-539333657</t>
  </si>
  <si>
    <t>135</t>
  </si>
  <si>
    <t>998762101</t>
  </si>
  <si>
    <t>Přesun hmot tonážní pro kce tesařské v objektech v do 6 m</t>
  </si>
  <si>
    <t>-884978816</t>
  </si>
  <si>
    <t>764</t>
  </si>
  <si>
    <t>Konstrukce klempířské</t>
  </si>
  <si>
    <t>55</t>
  </si>
  <si>
    <t>764501103</t>
  </si>
  <si>
    <t>Montáž žlabu podokapního půlkulatého</t>
  </si>
  <si>
    <t>1944375527</t>
  </si>
  <si>
    <t>5,75*2+2,5*2</t>
  </si>
  <si>
    <t>58</t>
  </si>
  <si>
    <t>55350102</t>
  </si>
  <si>
    <t>žlab podokapní půlkulatý rš. 330 mm</t>
  </si>
  <si>
    <t>-103846974</t>
  </si>
  <si>
    <t>57</t>
  </si>
  <si>
    <t>764501104</t>
  </si>
  <si>
    <t>Montáž čela pro podokapní půlkulatý žlab</t>
  </si>
  <si>
    <t>762635625</t>
  </si>
  <si>
    <t>59</t>
  </si>
  <si>
    <t>55350136</t>
  </si>
  <si>
    <t xml:space="preserve">čelo půlkulatého žlabu  150 mm</t>
  </si>
  <si>
    <t>1377387482</t>
  </si>
  <si>
    <t>60</t>
  </si>
  <si>
    <t>764501105</t>
  </si>
  <si>
    <t>Montáž háku pro podokapní půlkulatý žlab</t>
  </si>
  <si>
    <t>-531819061</t>
  </si>
  <si>
    <t>61</t>
  </si>
  <si>
    <t>55350125</t>
  </si>
  <si>
    <t>hák žlabový Pz barvený 150mm dl 350mm</t>
  </si>
  <si>
    <t>924071781</t>
  </si>
  <si>
    <t>62</t>
  </si>
  <si>
    <t>764501118</t>
  </si>
  <si>
    <t>Montáž kotlíku hranatého pro podokapní žlab</t>
  </si>
  <si>
    <t>1653438730</t>
  </si>
  <si>
    <t>63</t>
  </si>
  <si>
    <t>55350156</t>
  </si>
  <si>
    <t>kotlík žlabový oválný 330/100</t>
  </si>
  <si>
    <t>481618155</t>
  </si>
  <si>
    <t>64</t>
  </si>
  <si>
    <t>764508131</t>
  </si>
  <si>
    <t>Montáž kruhového svodu</t>
  </si>
  <si>
    <t>147650772</t>
  </si>
  <si>
    <t>4,9*2+3,8*2</t>
  </si>
  <si>
    <t>65</t>
  </si>
  <si>
    <t>55350108</t>
  </si>
  <si>
    <t>roura svodová Pz barvený 100mm</t>
  </si>
  <si>
    <t>-2039112294</t>
  </si>
  <si>
    <t>66</t>
  </si>
  <si>
    <t>764508132</t>
  </si>
  <si>
    <t>Montáž objímky kruhového svodu</t>
  </si>
  <si>
    <t>332857061</t>
  </si>
  <si>
    <t>4*3</t>
  </si>
  <si>
    <t>67</t>
  </si>
  <si>
    <t>55350193</t>
  </si>
  <si>
    <t>objímka roury k trnu Pz barvený D 100mm</t>
  </si>
  <si>
    <t>74942669</t>
  </si>
  <si>
    <t>68</t>
  </si>
  <si>
    <t>764508134</t>
  </si>
  <si>
    <t>Montáž horního dvojitého kolena kruhového svodu</t>
  </si>
  <si>
    <t>2107793333</t>
  </si>
  <si>
    <t>69</t>
  </si>
  <si>
    <t>55350158</t>
  </si>
  <si>
    <t>koleno svodové roury 80/72°</t>
  </si>
  <si>
    <t>1916562777</t>
  </si>
  <si>
    <t>70</t>
  </si>
  <si>
    <t>764508135</t>
  </si>
  <si>
    <t>Montáž výtokového kolena kruhového svodu</t>
  </si>
  <si>
    <t>92902244</t>
  </si>
  <si>
    <t>71</t>
  </si>
  <si>
    <t>55350162</t>
  </si>
  <si>
    <t>koleno výtokové 100/72°</t>
  </si>
  <si>
    <t>1855532253</t>
  </si>
  <si>
    <t>82</t>
  </si>
  <si>
    <t>998764101</t>
  </si>
  <si>
    <t>Přesun hmot tonážní pro konstrukce klempířské v objektech v do 6 m</t>
  </si>
  <si>
    <t>-842389388</t>
  </si>
  <si>
    <t>765</t>
  </si>
  <si>
    <t>Krytina skládaná</t>
  </si>
  <si>
    <t>79</t>
  </si>
  <si>
    <t>765191001</t>
  </si>
  <si>
    <t>Montáž pojistné hydroizolační fólie kladené ve sklonu do 20° lepením na bednění nebo izolaci</t>
  </si>
  <si>
    <t>-1424642349</t>
  </si>
  <si>
    <t>87,201</t>
  </si>
  <si>
    <t>28329322</t>
  </si>
  <si>
    <t>fólie kontaktní difuzně propustná pro doplňkovou hydroizolační vrstvu, čtyřvrstvá mikroporézní PP 160g/m2</t>
  </si>
  <si>
    <t>-2131248614</t>
  </si>
  <si>
    <t>87,201*1,1 'Přepočtené koeficientem množství</t>
  </si>
  <si>
    <t>81</t>
  </si>
  <si>
    <t>998765101</t>
  </si>
  <si>
    <t>Přesun hmot tonážní pro krytiny skládané v objektech v do 6 m</t>
  </si>
  <si>
    <t>-2035012864</t>
  </si>
  <si>
    <t>766</t>
  </si>
  <si>
    <t>Konstrukce truhlářské</t>
  </si>
  <si>
    <t>123</t>
  </si>
  <si>
    <t>766621012</t>
  </si>
  <si>
    <t>Montáž dřevěných oken plochy přes 1 m2 pevných výšky do 2,5 m s rámem do zdiva</t>
  </si>
  <si>
    <t>-862517288</t>
  </si>
  <si>
    <t>2,095*2,13+1,94*2,13*2+1,45*0,3/2*2</t>
  </si>
  <si>
    <t>124</t>
  </si>
  <si>
    <t>61110007-1</t>
  </si>
  <si>
    <t>okno dřevěné s fixním zasklením dvojsklo 2,095*2,13</t>
  </si>
  <si>
    <t>696028497</t>
  </si>
  <si>
    <t>Poznámka k položce:_x000d_
dřevěný rám, pevné zasklení, lazura dub</t>
  </si>
  <si>
    <t>125</t>
  </si>
  <si>
    <t>61110007-2</t>
  </si>
  <si>
    <t>okno dřevěné s fixním zasklením dvojsklo 1,94*2,13</t>
  </si>
  <si>
    <t>551852711</t>
  </si>
  <si>
    <t>Poznámka k položce:_x000d_
dřevěný rám, pevné zsklení, lazura dub</t>
  </si>
  <si>
    <t>126</t>
  </si>
  <si>
    <t>61110007-3</t>
  </si>
  <si>
    <t>okno dřevěné trojúhelník</t>
  </si>
  <si>
    <t>-918475209</t>
  </si>
  <si>
    <t>Poznámka k položce:_x000d_
dřevěný rám, s vloženou sítí proti hmyzu, lazura dub</t>
  </si>
  <si>
    <t>119</t>
  </si>
  <si>
    <t>766698111</t>
  </si>
  <si>
    <t>Montáž truhlářských vrat garážových otvíravých do zárubně do 6 m2</t>
  </si>
  <si>
    <t>2077229921</t>
  </si>
  <si>
    <t>120</t>
  </si>
  <si>
    <t>59081023-1</t>
  </si>
  <si>
    <t>Vrata tesařská s dřevěnou zárubní 2,095x2,13</t>
  </si>
  <si>
    <t>1903232325</t>
  </si>
  <si>
    <t>Poznámka k položce:_x000d_
kovářské otočné závěsy, zajištění v otevřené poloze zástrčí, uzávěr pákový dveřní, klika, bezpečnostní štítek a bezpečnostní vložka</t>
  </si>
  <si>
    <t>121</t>
  </si>
  <si>
    <t>59081023-2</t>
  </si>
  <si>
    <t xml:space="preserve">vrata dřevěná s rámem   2,17*2,13</t>
  </si>
  <si>
    <t>1629626906</t>
  </si>
  <si>
    <t>122</t>
  </si>
  <si>
    <t>59081023-3</t>
  </si>
  <si>
    <t xml:space="preserve">vrata dřevěná s rámem   2,25*3,63</t>
  </si>
  <si>
    <t>-1292340528</t>
  </si>
  <si>
    <t>127</t>
  </si>
  <si>
    <t>998766101</t>
  </si>
  <si>
    <t>Přesun hmot tonážní pro konstrukce truhlářské v objektech v do 6 m</t>
  </si>
  <si>
    <t>1163483422</t>
  </si>
  <si>
    <t>767</t>
  </si>
  <si>
    <t>Konstrukce zámečnické</t>
  </si>
  <si>
    <t>74</t>
  </si>
  <si>
    <t>767391112</t>
  </si>
  <si>
    <t>Montáž krytiny z tvarovaných plechů šroubováním</t>
  </si>
  <si>
    <t>-94177375</t>
  </si>
  <si>
    <t>5,75*6,367*2+2,5*2,796*2</t>
  </si>
  <si>
    <t>75</t>
  </si>
  <si>
    <t>764000001</t>
  </si>
  <si>
    <t>profil trapézový (imitace tašky) SP/Purmat tl.plechu 0,5 mm</t>
  </si>
  <si>
    <t>988934757</t>
  </si>
  <si>
    <t>Poznámka k položce:_x000d_
včetně závětrné lišty dl. 6,363m x4</t>
  </si>
  <si>
    <t>76</t>
  </si>
  <si>
    <t>767391231</t>
  </si>
  <si>
    <t>Montáž hřebene nebo nároží krytiny z tvarovaných plechů z hřebenáčů</t>
  </si>
  <si>
    <t>396768877</t>
  </si>
  <si>
    <t>77</t>
  </si>
  <si>
    <t>15486016</t>
  </si>
  <si>
    <t>hřebenáč plechový rovný k trapézovým plechům malý tl 0,5 mm dl 2000 mm PE 35 µm mat</t>
  </si>
  <si>
    <t>-1146669139</t>
  </si>
  <si>
    <t>8,25*0,52 'Přepočtené koeficientem množství</t>
  </si>
  <si>
    <t>78</t>
  </si>
  <si>
    <t>998767101</t>
  </si>
  <si>
    <t>Přesun hmot tonážní pro zámečnické konstrukce v objektech v do 6 m</t>
  </si>
  <si>
    <t>1323883477</t>
  </si>
  <si>
    <t>771</t>
  </si>
  <si>
    <t>Podlahy z dlaždic</t>
  </si>
  <si>
    <t>92</t>
  </si>
  <si>
    <t>771121011</t>
  </si>
  <si>
    <t>Nátěr penetrační na podlahu</t>
  </si>
  <si>
    <t>429093346</t>
  </si>
  <si>
    <t>96</t>
  </si>
  <si>
    <t>771474113</t>
  </si>
  <si>
    <t>Montáž soklů z dlaždic keramických rovných flexibilní lepidlo v do 120 mm</t>
  </si>
  <si>
    <t>-403496847</t>
  </si>
  <si>
    <t>2,92*4+4,25*4+6,75*2+3,25*2-0,9*2-2,095*2-2,25-1,94*2-2,17</t>
  </si>
  <si>
    <t>97</t>
  </si>
  <si>
    <t>59761275</t>
  </si>
  <si>
    <t>sokl-dlažba keramická slinutá hladká do interiéru i exteriéru 330x80mm</t>
  </si>
  <si>
    <t>-1300281747</t>
  </si>
  <si>
    <t>34,390/0,33*1,1</t>
  </si>
  <si>
    <t>93</t>
  </si>
  <si>
    <t>771574265</t>
  </si>
  <si>
    <t>Montáž podlah keramických pro mechanické zatížení protiskluzných lepených flexibilním lepidlem do 22 ks/m2</t>
  </si>
  <si>
    <t>-70690775</t>
  </si>
  <si>
    <t>94</t>
  </si>
  <si>
    <t>59761406</t>
  </si>
  <si>
    <t>dlažba keramická slinutá protiskluzná do interiéru i exteriéru pro vysoké mechanické namáhání přes 22 do 25ks/m2</t>
  </si>
  <si>
    <t>1523008832</t>
  </si>
  <si>
    <t>Poznámka k položce:_x000d_
protiskluzná</t>
  </si>
  <si>
    <t>48,33*1,06 'Přepočtené koeficientem množství</t>
  </si>
  <si>
    <t>95</t>
  </si>
  <si>
    <t>771591115</t>
  </si>
  <si>
    <t>Podlahy spárování silikonem</t>
  </si>
  <si>
    <t>-1921749373</t>
  </si>
  <si>
    <t>4,25*4+2,92*4+6,75*2+3,25*2-0,9*2-2,095*2-2,25-1,94*2-2,17</t>
  </si>
  <si>
    <t>98</t>
  </si>
  <si>
    <t>998771101</t>
  </si>
  <si>
    <t>Přesun hmot tonážní pro podlahy z dlaždic v objektech v do 6 m</t>
  </si>
  <si>
    <t>-746072937</t>
  </si>
  <si>
    <t>781</t>
  </si>
  <si>
    <t>Dokončovací práce - obklady</t>
  </si>
  <si>
    <t>131</t>
  </si>
  <si>
    <t>781734112</t>
  </si>
  <si>
    <t>Montáž obkladů vnějších z obkladaček cihelných do 85 ks/m2 lepené flexibilním lepidlem</t>
  </si>
  <si>
    <t>661391382</t>
  </si>
  <si>
    <t>132</t>
  </si>
  <si>
    <t>59623115</t>
  </si>
  <si>
    <t>pásek obkladový cihlový hladký 240x71x14mm burgund</t>
  </si>
  <si>
    <t>1937188884</t>
  </si>
  <si>
    <t>Poznámka k položce:_x000d_
Spotřeba: 48 kus/m2</t>
  </si>
  <si>
    <t>22,396/0,07/0,24</t>
  </si>
  <si>
    <t>1333,095*1,1 'Přepočtené koeficientem množství</t>
  </si>
  <si>
    <t>133</t>
  </si>
  <si>
    <t>781739191</t>
  </si>
  <si>
    <t>Příplatek k montáži obkladů vnějších z obkladaček cihelných za plochu do 10 m2</t>
  </si>
  <si>
    <t>836806285</t>
  </si>
  <si>
    <t>134</t>
  </si>
  <si>
    <t>998781101</t>
  </si>
  <si>
    <t>Přesun hmot tonážní pro obklady keramické v objektech v do 6 m</t>
  </si>
  <si>
    <t>-1194333490</t>
  </si>
  <si>
    <t>783</t>
  </si>
  <si>
    <t>Dokončovací práce - nátěry</t>
  </si>
  <si>
    <t>118</t>
  </si>
  <si>
    <t>783218101</t>
  </si>
  <si>
    <t>Lazurovací jednonásobný syntetický nátěr tesařských konstrukcí</t>
  </si>
  <si>
    <t>-1799837642</t>
  </si>
  <si>
    <t>(0,06*2*0,14*2)*2*8</t>
  </si>
  <si>
    <t xml:space="preserve">0,12*4*(5,75*2+8,25*2)   "pozednice</t>
  </si>
  <si>
    <t xml:space="preserve">(0,1*2+0,14*2)*6,367*7*2  "krokve</t>
  </si>
  <si>
    <t>(0,1*2+0,14*2)*2,796*3*2</t>
  </si>
  <si>
    <t xml:space="preserve">6,367*5,75*2+2,796*2,5*2  "bednění spodem</t>
  </si>
  <si>
    <t>784</t>
  </si>
  <si>
    <t>Dokončovací práce - malby a tapety</t>
  </si>
  <si>
    <t>114</t>
  </si>
  <si>
    <t>784211003</t>
  </si>
  <si>
    <t>Jednonásobné bílé malby ze směsí za mokra výborně otěruvzdorných v místnostech výšky do 5,00 m</t>
  </si>
  <si>
    <t>-1921141859</t>
  </si>
  <si>
    <t>(9,65*2,7+9,65*2,3/2)*2-2,25*3,63+4,5</t>
  </si>
  <si>
    <t>2,5*4,25*2</t>
  </si>
  <si>
    <t>4*(4,25*2+6,75*2)</t>
  </si>
  <si>
    <t>N00</t>
  </si>
  <si>
    <t>Nepojmenované práce</t>
  </si>
  <si>
    <t>N01</t>
  </si>
  <si>
    <t>Nepojmenovaný díl</t>
  </si>
  <si>
    <t>138</t>
  </si>
  <si>
    <t>799000001</t>
  </si>
  <si>
    <t>PHP (hasící přístroje) - D+M</t>
  </si>
  <si>
    <t>512</t>
  </si>
  <si>
    <t>-1121210558</t>
  </si>
  <si>
    <t xml:space="preserve">Poznámka k položce:_x000d_
Hasící přístroje mrazuvzdorné, hasící schopnost 12 hasících jednotek celkem._x000d_
Viz. PBŘ </t>
  </si>
  <si>
    <t>VRN</t>
  </si>
  <si>
    <t>Vedlejší rozpočtové náklady</t>
  </si>
  <si>
    <t>VRN1</t>
  </si>
  <si>
    <t>Průzkumné, geodetické a projektové práce</t>
  </si>
  <si>
    <t>113</t>
  </si>
  <si>
    <t>012002000</t>
  </si>
  <si>
    <t>Geodetické práce - vytyčení stavby+geometrický plán</t>
  </si>
  <si>
    <t>1024</t>
  </si>
  <si>
    <t>855087318</t>
  </si>
  <si>
    <t>VRN3</t>
  </si>
  <si>
    <t>Zařízení staveniště</t>
  </si>
  <si>
    <t>110</t>
  </si>
  <si>
    <t>032002000</t>
  </si>
  <si>
    <t>Vybavení staveniště</t>
  </si>
  <si>
    <t>…</t>
  </si>
  <si>
    <t>266413938</t>
  </si>
  <si>
    <t>111</t>
  </si>
  <si>
    <t>034002000</t>
  </si>
  <si>
    <t>Zabezpečení staveniště</t>
  </si>
  <si>
    <t>-1584335092</t>
  </si>
  <si>
    <t>112</t>
  </si>
  <si>
    <t>039002000</t>
  </si>
  <si>
    <t>Zrušení zařízení staveniště</t>
  </si>
  <si>
    <t>-450414018</t>
  </si>
  <si>
    <t>2019-02-3 - Zpevněné plochy</t>
  </si>
  <si>
    <t xml:space="preserve">    5 - Komunikace pozemní</t>
  </si>
  <si>
    <t>451597977</t>
  </si>
  <si>
    <t>Podklad nebo lože pod dlažbu vodorovný nebo do sklonu 1:5 z betonového recyklátu tl do 100 mm</t>
  </si>
  <si>
    <t>48454153</t>
  </si>
  <si>
    <t>Komunikace pozemní</t>
  </si>
  <si>
    <t>564750011</t>
  </si>
  <si>
    <t>Podklad z kameniva hrubého drceného vel. 8-16 mm tl 150 mm</t>
  </si>
  <si>
    <t>-400814714</t>
  </si>
  <si>
    <t>567911111</t>
  </si>
  <si>
    <t>Podklad z mezerovitého betonu MCB tl 100 mm</t>
  </si>
  <si>
    <t>-437706407</t>
  </si>
  <si>
    <t>596841120</t>
  </si>
  <si>
    <t>Kladení betonové dlažby komunikací pro pěší do lože z cement malty vel do 0,09 m2 plochy do 50 m2</t>
  </si>
  <si>
    <t>-188293501</t>
  </si>
  <si>
    <t>59245090</t>
  </si>
  <si>
    <t>dlažba zámková profilová 230x140x80mm přírodní</t>
  </si>
  <si>
    <t>843215975</t>
  </si>
  <si>
    <t>Poznámka k položce:_x000d_
Spotřeba: 38 kus/m2</t>
  </si>
  <si>
    <t>23*1,01 'Přepočtené koeficientem množství</t>
  </si>
  <si>
    <t>14</t>
  </si>
  <si>
    <t>599141111</t>
  </si>
  <si>
    <t>Vyplnění spár mezi silničními dílci živičnou zálivkou</t>
  </si>
  <si>
    <t>676940468</t>
  </si>
  <si>
    <t>916231213</t>
  </si>
  <si>
    <t>Osazení chodníkového obrubníku betonového stojatého s boční opěrou do lože z betonu prostého</t>
  </si>
  <si>
    <t>1795770722</t>
  </si>
  <si>
    <t>59217008</t>
  </si>
  <si>
    <t>obrubník betonový parkový 1000x80x200mm</t>
  </si>
  <si>
    <t>-721071811</t>
  </si>
  <si>
    <t>13,4*1,05 'Přepočtené koeficientem množství</t>
  </si>
  <si>
    <t>919112114</t>
  </si>
  <si>
    <t>Řezání dilatačních spár š 4 mm hl do 100 mm příčných nebo podélných v živičném krytu</t>
  </si>
  <si>
    <t>147280079</t>
  </si>
  <si>
    <t>919726123</t>
  </si>
  <si>
    <t>Geotextilie pro ochranu, separaci a filtraci netkaná měrná hmotnost do 500 g/m2</t>
  </si>
  <si>
    <t>-1528531352</t>
  </si>
  <si>
    <t>10</t>
  </si>
  <si>
    <t>935932314</t>
  </si>
  <si>
    <t>Odvodňovací plastový žlab pro zatížení C250 vnitřní š 100 mm s roštem můstkovým z litiny</t>
  </si>
  <si>
    <t>-574552145</t>
  </si>
  <si>
    <t>939326150</t>
  </si>
  <si>
    <t>ULožení kabelu Cetin, a.s. do dchráničky</t>
  </si>
  <si>
    <t>-425156733</t>
  </si>
  <si>
    <t xml:space="preserve">Poznámka k položce:_x000d_
Vše pro délku 8,80m_x000d_
-ruční odkopání, pažení výkopu _x000d_
-uložení do dvoudílné plastové chráničky_x000d_
-kontrola kabelu před zahozením (správce sítě)_x000d_
-zapískování chráničky, položení výstražné fólie_x000d_
-zahození kabelu, zhutnění výkopu _x000d_
-zajištění dopravního značení na komunikaci </t>
  </si>
  <si>
    <t>998223011</t>
  </si>
  <si>
    <t>Přesun hmot pro pozemní komunikace s krytem dlážděným</t>
  </si>
  <si>
    <t>-1468234844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</si>
</sst>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32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41</v>
      </c>
      <c r="E29" s="44"/>
      <c r="F29" s="30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2019-02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 xml:space="preserve">Hasičská zbrojnice Panská Habrová,  p.p. st. 99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Rychnov nad Kněžnou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10. 1. 2019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Rychnov nad Kněžnou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66" t="str">
        <f>IF(E17="","",E17)</f>
        <v>Jaroslav Krunčík, Javornice 176</v>
      </c>
      <c r="AN49" s="37"/>
      <c r="AO49" s="37"/>
      <c r="AP49" s="37"/>
      <c r="AQ49" s="37"/>
      <c r="AR49" s="41"/>
      <c r="AS49" s="67" t="s">
        <v>51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66" t="str">
        <f>IF(E20="","",E20)</f>
        <v>Jaroslav Krunčík, Javornice 176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52</v>
      </c>
      <c r="D52" s="80"/>
      <c r="E52" s="80"/>
      <c r="F52" s="80"/>
      <c r="G52" s="80"/>
      <c r="H52" s="81"/>
      <c r="I52" s="82" t="s">
        <v>53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54</v>
      </c>
      <c r="AH52" s="80"/>
      <c r="AI52" s="80"/>
      <c r="AJ52" s="80"/>
      <c r="AK52" s="80"/>
      <c r="AL52" s="80"/>
      <c r="AM52" s="80"/>
      <c r="AN52" s="82" t="s">
        <v>55</v>
      </c>
      <c r="AO52" s="80"/>
      <c r="AP52" s="84"/>
      <c r="AQ52" s="85" t="s">
        <v>56</v>
      </c>
      <c r="AR52" s="41"/>
      <c r="AS52" s="86" t="s">
        <v>57</v>
      </c>
      <c r="AT52" s="87" t="s">
        <v>58</v>
      </c>
      <c r="AU52" s="87" t="s">
        <v>59</v>
      </c>
      <c r="AV52" s="87" t="s">
        <v>60</v>
      </c>
      <c r="AW52" s="87" t="s">
        <v>61</v>
      </c>
      <c r="AX52" s="87" t="s">
        <v>62</v>
      </c>
      <c r="AY52" s="87" t="s">
        <v>63</v>
      </c>
      <c r="AZ52" s="87" t="s">
        <v>64</v>
      </c>
      <c r="BA52" s="87" t="s">
        <v>65</v>
      </c>
      <c r="BB52" s="87" t="s">
        <v>66</v>
      </c>
      <c r="BC52" s="87" t="s">
        <v>67</v>
      </c>
      <c r="BD52" s="88" t="s">
        <v>68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69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ROUND(SUM(AS55:AS57),2)</f>
        <v>0</v>
      </c>
      <c r="AT54" s="100">
        <f>ROUND(SUM(AV54:AW54),2)</f>
        <v>0</v>
      </c>
      <c r="AU54" s="101">
        <f>ROUND(SUM(AU55:AU57),5)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0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S54" s="103" t="s">
        <v>70</v>
      </c>
      <c r="BT54" s="103" t="s">
        <v>71</v>
      </c>
      <c r="BU54" s="104" t="s">
        <v>72</v>
      </c>
      <c r="BV54" s="103" t="s">
        <v>73</v>
      </c>
      <c r="BW54" s="103" t="s">
        <v>5</v>
      </c>
      <c r="BX54" s="103" t="s">
        <v>74</v>
      </c>
      <c r="CL54" s="103" t="s">
        <v>1</v>
      </c>
    </row>
    <row r="55" s="5" customFormat="1" ht="27" customHeight="1">
      <c r="A55" s="105" t="s">
        <v>75</v>
      </c>
      <c r="B55" s="106"/>
      <c r="C55" s="107"/>
      <c r="D55" s="108" t="s">
        <v>76</v>
      </c>
      <c r="E55" s="108"/>
      <c r="F55" s="108"/>
      <c r="G55" s="108"/>
      <c r="H55" s="108"/>
      <c r="I55" s="109"/>
      <c r="J55" s="108" t="s">
        <v>77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'2019-02-1 - Demolice stáv...'!J30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78</v>
      </c>
      <c r="AR55" s="112"/>
      <c r="AS55" s="113">
        <v>0</v>
      </c>
      <c r="AT55" s="114">
        <f>ROUND(SUM(AV55:AW55),2)</f>
        <v>0</v>
      </c>
      <c r="AU55" s="115">
        <f>'2019-02-1 - Demolice stáv...'!P82</f>
        <v>0</v>
      </c>
      <c r="AV55" s="114">
        <f>'2019-02-1 - Demolice stáv...'!J33</f>
        <v>0</v>
      </c>
      <c r="AW55" s="114">
        <f>'2019-02-1 - Demolice stáv...'!J34</f>
        <v>0</v>
      </c>
      <c r="AX55" s="114">
        <f>'2019-02-1 - Demolice stáv...'!J35</f>
        <v>0</v>
      </c>
      <c r="AY55" s="114">
        <f>'2019-02-1 - Demolice stáv...'!J36</f>
        <v>0</v>
      </c>
      <c r="AZ55" s="114">
        <f>'2019-02-1 - Demolice stáv...'!F33</f>
        <v>0</v>
      </c>
      <c r="BA55" s="114">
        <f>'2019-02-1 - Demolice stáv...'!F34</f>
        <v>0</v>
      </c>
      <c r="BB55" s="114">
        <f>'2019-02-1 - Demolice stáv...'!F35</f>
        <v>0</v>
      </c>
      <c r="BC55" s="114">
        <f>'2019-02-1 - Demolice stáv...'!F36</f>
        <v>0</v>
      </c>
      <c r="BD55" s="116">
        <f>'2019-02-1 - Demolice stáv...'!F37</f>
        <v>0</v>
      </c>
      <c r="BT55" s="117" t="s">
        <v>79</v>
      </c>
      <c r="BV55" s="117" t="s">
        <v>73</v>
      </c>
      <c r="BW55" s="117" t="s">
        <v>80</v>
      </c>
      <c r="BX55" s="117" t="s">
        <v>5</v>
      </c>
      <c r="CL55" s="117" t="s">
        <v>1</v>
      </c>
      <c r="CM55" s="117" t="s">
        <v>81</v>
      </c>
    </row>
    <row r="56" s="5" customFormat="1" ht="27" customHeight="1">
      <c r="A56" s="105" t="s">
        <v>75</v>
      </c>
      <c r="B56" s="106"/>
      <c r="C56" s="107"/>
      <c r="D56" s="108" t="s">
        <v>82</v>
      </c>
      <c r="E56" s="108"/>
      <c r="F56" s="108"/>
      <c r="G56" s="108"/>
      <c r="H56" s="108"/>
      <c r="I56" s="109"/>
      <c r="J56" s="108" t="s">
        <v>83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'2019-02-2 - Stavební objekt'!J30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78</v>
      </c>
      <c r="AR56" s="112"/>
      <c r="AS56" s="113">
        <v>0</v>
      </c>
      <c r="AT56" s="114">
        <f>ROUND(SUM(AV56:AW56),2)</f>
        <v>0</v>
      </c>
      <c r="AU56" s="115">
        <f>'2019-02-2 - Stavební objekt'!P104</f>
        <v>0</v>
      </c>
      <c r="AV56" s="114">
        <f>'2019-02-2 - Stavební objekt'!J33</f>
        <v>0</v>
      </c>
      <c r="AW56" s="114">
        <f>'2019-02-2 - Stavební objekt'!J34</f>
        <v>0</v>
      </c>
      <c r="AX56" s="114">
        <f>'2019-02-2 - Stavební objekt'!J35</f>
        <v>0</v>
      </c>
      <c r="AY56" s="114">
        <f>'2019-02-2 - Stavební objekt'!J36</f>
        <v>0</v>
      </c>
      <c r="AZ56" s="114">
        <f>'2019-02-2 - Stavební objekt'!F33</f>
        <v>0</v>
      </c>
      <c r="BA56" s="114">
        <f>'2019-02-2 - Stavební objekt'!F34</f>
        <v>0</v>
      </c>
      <c r="BB56" s="114">
        <f>'2019-02-2 - Stavební objekt'!F35</f>
        <v>0</v>
      </c>
      <c r="BC56" s="114">
        <f>'2019-02-2 - Stavební objekt'!F36</f>
        <v>0</v>
      </c>
      <c r="BD56" s="116">
        <f>'2019-02-2 - Stavební objekt'!F37</f>
        <v>0</v>
      </c>
      <c r="BT56" s="117" t="s">
        <v>79</v>
      </c>
      <c r="BV56" s="117" t="s">
        <v>73</v>
      </c>
      <c r="BW56" s="117" t="s">
        <v>84</v>
      </c>
      <c r="BX56" s="117" t="s">
        <v>5</v>
      </c>
      <c r="CL56" s="117" t="s">
        <v>1</v>
      </c>
      <c r="CM56" s="117" t="s">
        <v>81</v>
      </c>
    </row>
    <row r="57" s="5" customFormat="1" ht="27" customHeight="1">
      <c r="A57" s="105" t="s">
        <v>75</v>
      </c>
      <c r="B57" s="106"/>
      <c r="C57" s="107"/>
      <c r="D57" s="108" t="s">
        <v>85</v>
      </c>
      <c r="E57" s="108"/>
      <c r="F57" s="108"/>
      <c r="G57" s="108"/>
      <c r="H57" s="108"/>
      <c r="I57" s="109"/>
      <c r="J57" s="108" t="s">
        <v>86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'2019-02-3 - Zpevněné plochy'!J30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78</v>
      </c>
      <c r="AR57" s="112"/>
      <c r="AS57" s="118">
        <v>0</v>
      </c>
      <c r="AT57" s="119">
        <f>ROUND(SUM(AV57:AW57),2)</f>
        <v>0</v>
      </c>
      <c r="AU57" s="120">
        <f>'2019-02-3 - Zpevněné plochy'!P84</f>
        <v>0</v>
      </c>
      <c r="AV57" s="119">
        <f>'2019-02-3 - Zpevněné plochy'!J33</f>
        <v>0</v>
      </c>
      <c r="AW57" s="119">
        <f>'2019-02-3 - Zpevněné plochy'!J34</f>
        <v>0</v>
      </c>
      <c r="AX57" s="119">
        <f>'2019-02-3 - Zpevněné plochy'!J35</f>
        <v>0</v>
      </c>
      <c r="AY57" s="119">
        <f>'2019-02-3 - Zpevněné plochy'!J36</f>
        <v>0</v>
      </c>
      <c r="AZ57" s="119">
        <f>'2019-02-3 - Zpevněné plochy'!F33</f>
        <v>0</v>
      </c>
      <c r="BA57" s="119">
        <f>'2019-02-3 - Zpevněné plochy'!F34</f>
        <v>0</v>
      </c>
      <c r="BB57" s="119">
        <f>'2019-02-3 - Zpevněné plochy'!F35</f>
        <v>0</v>
      </c>
      <c r="BC57" s="119">
        <f>'2019-02-3 - Zpevněné plochy'!F36</f>
        <v>0</v>
      </c>
      <c r="BD57" s="121">
        <f>'2019-02-3 - Zpevněné plochy'!F37</f>
        <v>0</v>
      </c>
      <c r="BT57" s="117" t="s">
        <v>79</v>
      </c>
      <c r="BV57" s="117" t="s">
        <v>73</v>
      </c>
      <c r="BW57" s="117" t="s">
        <v>87</v>
      </c>
      <c r="BX57" s="117" t="s">
        <v>5</v>
      </c>
      <c r="CL57" s="117" t="s">
        <v>1</v>
      </c>
      <c r="CM57" s="117" t="s">
        <v>81</v>
      </c>
    </row>
    <row r="58" s="1" customFormat="1" ht="30" customHeight="1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</row>
    <row r="59" s="1" customFormat="1" ht="6.96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1"/>
    </row>
  </sheetData>
  <sheetProtection sheet="1" formatColumns="0" formatRows="0" objects="1" scenarios="1" spinCount="100000" saltValue="1yODk0nY3BhR38pRRXiH12lHc9zLle6Nhk1JJrTp1rHc32AIhqsQYNsE4V79pSE7zbNkY33/91cxizT/R5yx5w==" hashValue="ObcAbfY+7gQuMpEz74MITc3hEOsTteugMB7wz1ls07pgfTrTYmswc15KSIPrDzLI5oYuZmTNzon8TaTW7Pq+tg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2019-02-1 - Demolice stáv...'!C2" display="/"/>
    <hyperlink ref="A56" location="'2019-02-2 - Stavební objekt'!C2" display="/"/>
    <hyperlink ref="A57" location="'2019-02-3 - Zpevněné ploch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80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81</v>
      </c>
    </row>
    <row r="4" ht="24.96" customHeight="1">
      <c r="B4" s="18"/>
      <c r="D4" s="126" t="s">
        <v>88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Hasičská zbrojnice Panská Habrová,  p.p. st. 99</v>
      </c>
      <c r="F7" s="127"/>
      <c r="G7" s="127"/>
      <c r="H7" s="127"/>
      <c r="L7" s="18"/>
    </row>
    <row r="8" s="1" customFormat="1" ht="12" customHeight="1">
      <c r="B8" s="41"/>
      <c r="D8" s="127" t="s">
        <v>89</v>
      </c>
      <c r="I8" s="129"/>
      <c r="L8" s="41"/>
    </row>
    <row r="9" s="1" customFormat="1" ht="36.96" customHeight="1">
      <c r="B9" s="41"/>
      <c r="E9" s="130" t="s">
        <v>90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10. 1. 2019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29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31</v>
      </c>
      <c r="I20" s="131" t="s">
        <v>25</v>
      </c>
      <c r="J20" s="15" t="s">
        <v>32</v>
      </c>
      <c r="L20" s="41"/>
    </row>
    <row r="21" s="1" customFormat="1" ht="18" customHeight="1">
      <c r="B21" s="41"/>
      <c r="E21" s="15" t="s">
        <v>33</v>
      </c>
      <c r="I21" s="131" t="s">
        <v>28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35</v>
      </c>
      <c r="I23" s="131" t="s">
        <v>25</v>
      </c>
      <c r="J23" s="15" t="s">
        <v>32</v>
      </c>
      <c r="L23" s="41"/>
    </row>
    <row r="24" s="1" customFormat="1" ht="18" customHeight="1">
      <c r="B24" s="41"/>
      <c r="E24" s="15" t="s">
        <v>33</v>
      </c>
      <c r="I24" s="131" t="s">
        <v>28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37</v>
      </c>
      <c r="I30" s="129"/>
      <c r="J30" s="138">
        <f>ROUND(J82,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39</v>
      </c>
      <c r="I32" s="140" t="s">
        <v>38</v>
      </c>
      <c r="J32" s="139" t="s">
        <v>40</v>
      </c>
      <c r="L32" s="41"/>
    </row>
    <row r="33" s="1" customFormat="1" ht="14.4" customHeight="1">
      <c r="B33" s="41"/>
      <c r="D33" s="127" t="s">
        <v>41</v>
      </c>
      <c r="E33" s="127" t="s">
        <v>42</v>
      </c>
      <c r="F33" s="141">
        <f>ROUND((SUM(BE82:BE94)),  2)</f>
        <v>0</v>
      </c>
      <c r="I33" s="142">
        <v>0.20999999999999999</v>
      </c>
      <c r="J33" s="141">
        <f>ROUND(((SUM(BE82:BE94))*I33),  2)</f>
        <v>0</v>
      </c>
      <c r="L33" s="41"/>
    </row>
    <row r="34" s="1" customFormat="1" ht="14.4" customHeight="1">
      <c r="B34" s="41"/>
      <c r="E34" s="127" t="s">
        <v>43</v>
      </c>
      <c r="F34" s="141">
        <f>ROUND((SUM(BF82:BF94)),  2)</f>
        <v>0</v>
      </c>
      <c r="I34" s="142">
        <v>0.14999999999999999</v>
      </c>
      <c r="J34" s="141">
        <f>ROUND(((SUM(BF82:BF94))*I34),  2)</f>
        <v>0</v>
      </c>
      <c r="L34" s="41"/>
    </row>
    <row r="35" hidden="1" s="1" customFormat="1" ht="14.4" customHeight="1">
      <c r="B35" s="41"/>
      <c r="E35" s="127" t="s">
        <v>44</v>
      </c>
      <c r="F35" s="141">
        <f>ROUND((SUM(BG82:BG94)),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45</v>
      </c>
      <c r="F36" s="141">
        <f>ROUND((SUM(BH82:BH94)),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46</v>
      </c>
      <c r="F37" s="141">
        <f>ROUND((SUM(BI82:BI94)),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hidden="1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hidden="1" s="1" customFormat="1" ht="24.96" customHeight="1">
      <c r="B45" s="36"/>
      <c r="C45" s="21" t="s">
        <v>91</v>
      </c>
      <c r="D45" s="37"/>
      <c r="E45" s="37"/>
      <c r="F45" s="37"/>
      <c r="G45" s="37"/>
      <c r="H45" s="37"/>
      <c r="I45" s="129"/>
      <c r="J45" s="37"/>
      <c r="K45" s="37"/>
      <c r="L45" s="41"/>
    </row>
    <row r="46" hidden="1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hidden="1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hidden="1" s="1" customFormat="1" ht="16.5" customHeight="1">
      <c r="B48" s="36"/>
      <c r="C48" s="37"/>
      <c r="D48" s="37"/>
      <c r="E48" s="157" t="str">
        <f>E7</f>
        <v xml:space="preserve">Hasičská zbrojnice Panská Habrová,  p.p. st. 99</v>
      </c>
      <c r="F48" s="30"/>
      <c r="G48" s="30"/>
      <c r="H48" s="30"/>
      <c r="I48" s="129"/>
      <c r="J48" s="37"/>
      <c r="K48" s="37"/>
      <c r="L48" s="41"/>
    </row>
    <row r="49" hidden="1" s="1" customFormat="1" ht="12" customHeight="1">
      <c r="B49" s="36"/>
      <c r="C49" s="30" t="s">
        <v>89</v>
      </c>
      <c r="D49" s="37"/>
      <c r="E49" s="37"/>
      <c r="F49" s="37"/>
      <c r="G49" s="37"/>
      <c r="H49" s="37"/>
      <c r="I49" s="129"/>
      <c r="J49" s="37"/>
      <c r="K49" s="37"/>
      <c r="L49" s="41"/>
    </row>
    <row r="50" hidden="1" s="1" customFormat="1" ht="16.5" customHeight="1">
      <c r="B50" s="36"/>
      <c r="C50" s="37"/>
      <c r="D50" s="37"/>
      <c r="E50" s="62" t="str">
        <f>E9</f>
        <v>2019-02-1 - Demolice stávajícího objektu</v>
      </c>
      <c r="F50" s="37"/>
      <c r="G50" s="37"/>
      <c r="H50" s="37"/>
      <c r="I50" s="129"/>
      <c r="J50" s="37"/>
      <c r="K50" s="37"/>
      <c r="L50" s="41"/>
    </row>
    <row r="51" hidden="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hidden="1" s="1" customFormat="1" ht="12" customHeight="1">
      <c r="B52" s="36"/>
      <c r="C52" s="30" t="s">
        <v>20</v>
      </c>
      <c r="D52" s="37"/>
      <c r="E52" s="37"/>
      <c r="F52" s="25" t="str">
        <f>F12</f>
        <v>Rychnov nad Kněžnou</v>
      </c>
      <c r="G52" s="37"/>
      <c r="H52" s="37"/>
      <c r="I52" s="131" t="s">
        <v>22</v>
      </c>
      <c r="J52" s="65" t="str">
        <f>IF(J12="","",J12)</f>
        <v>10. 1. 2019</v>
      </c>
      <c r="K52" s="37"/>
      <c r="L52" s="41"/>
    </row>
    <row r="53" hidden="1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hidden="1" s="1" customFormat="1" ht="24.9" customHeight="1">
      <c r="B54" s="36"/>
      <c r="C54" s="30" t="s">
        <v>24</v>
      </c>
      <c r="D54" s="37"/>
      <c r="E54" s="37"/>
      <c r="F54" s="25" t="str">
        <f>E15</f>
        <v>Město Rychnov nad Kněžnou</v>
      </c>
      <c r="G54" s="37"/>
      <c r="H54" s="37"/>
      <c r="I54" s="131" t="s">
        <v>31</v>
      </c>
      <c r="J54" s="34" t="str">
        <f>E21</f>
        <v>Jaroslav Krunčík, Javornice 176</v>
      </c>
      <c r="K54" s="37"/>
      <c r="L54" s="41"/>
    </row>
    <row r="55" hidden="1" s="1" customFormat="1" ht="24.9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31" t="s">
        <v>35</v>
      </c>
      <c r="J55" s="34" t="str">
        <f>E24</f>
        <v>Jaroslav Krunčík, Javornice 176</v>
      </c>
      <c r="K55" s="37"/>
      <c r="L55" s="41"/>
    </row>
    <row r="56" hidden="1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hidden="1" s="1" customFormat="1" ht="29.28" customHeight="1">
      <c r="B57" s="36"/>
      <c r="C57" s="158" t="s">
        <v>92</v>
      </c>
      <c r="D57" s="159"/>
      <c r="E57" s="159"/>
      <c r="F57" s="159"/>
      <c r="G57" s="159"/>
      <c r="H57" s="159"/>
      <c r="I57" s="160"/>
      <c r="J57" s="161" t="s">
        <v>93</v>
      </c>
      <c r="K57" s="159"/>
      <c r="L57" s="41"/>
    </row>
    <row r="58" hidden="1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hidden="1" s="1" customFormat="1" ht="22.8" customHeight="1">
      <c r="B59" s="36"/>
      <c r="C59" s="162" t="s">
        <v>94</v>
      </c>
      <c r="D59" s="37"/>
      <c r="E59" s="37"/>
      <c r="F59" s="37"/>
      <c r="G59" s="37"/>
      <c r="H59" s="37"/>
      <c r="I59" s="129"/>
      <c r="J59" s="96">
        <f>J82</f>
        <v>0</v>
      </c>
      <c r="K59" s="37"/>
      <c r="L59" s="41"/>
      <c r="AU59" s="15" t="s">
        <v>95</v>
      </c>
    </row>
    <row r="60" hidden="1" s="7" customFormat="1" ht="24.96" customHeight="1">
      <c r="B60" s="163"/>
      <c r="C60" s="164"/>
      <c r="D60" s="165" t="s">
        <v>96</v>
      </c>
      <c r="E60" s="166"/>
      <c r="F60" s="166"/>
      <c r="G60" s="166"/>
      <c r="H60" s="166"/>
      <c r="I60" s="167"/>
      <c r="J60" s="168">
        <f>J83</f>
        <v>0</v>
      </c>
      <c r="K60" s="164"/>
      <c r="L60" s="169"/>
    </row>
    <row r="61" hidden="1" s="8" customFormat="1" ht="19.92" customHeight="1">
      <c r="B61" s="170"/>
      <c r="C61" s="171"/>
      <c r="D61" s="172" t="s">
        <v>97</v>
      </c>
      <c r="E61" s="173"/>
      <c r="F61" s="173"/>
      <c r="G61" s="173"/>
      <c r="H61" s="173"/>
      <c r="I61" s="174"/>
      <c r="J61" s="175">
        <f>J84</f>
        <v>0</v>
      </c>
      <c r="K61" s="171"/>
      <c r="L61" s="176"/>
    </row>
    <row r="62" hidden="1" s="8" customFormat="1" ht="19.92" customHeight="1">
      <c r="B62" s="170"/>
      <c r="C62" s="171"/>
      <c r="D62" s="172" t="s">
        <v>98</v>
      </c>
      <c r="E62" s="173"/>
      <c r="F62" s="173"/>
      <c r="G62" s="173"/>
      <c r="H62" s="173"/>
      <c r="I62" s="174"/>
      <c r="J62" s="175">
        <f>J87</f>
        <v>0</v>
      </c>
      <c r="K62" s="171"/>
      <c r="L62" s="176"/>
    </row>
    <row r="63" hidden="1" s="1" customFormat="1" ht="21.84" customHeight="1">
      <c r="B63" s="36"/>
      <c r="C63" s="37"/>
      <c r="D63" s="37"/>
      <c r="E63" s="37"/>
      <c r="F63" s="37"/>
      <c r="G63" s="37"/>
      <c r="H63" s="37"/>
      <c r="I63" s="129"/>
      <c r="J63" s="37"/>
      <c r="K63" s="37"/>
      <c r="L63" s="41"/>
    </row>
    <row r="64" hidden="1" s="1" customFormat="1" ht="6.96" customHeight="1">
      <c r="B64" s="55"/>
      <c r="C64" s="56"/>
      <c r="D64" s="56"/>
      <c r="E64" s="56"/>
      <c r="F64" s="56"/>
      <c r="G64" s="56"/>
      <c r="H64" s="56"/>
      <c r="I64" s="153"/>
      <c r="J64" s="56"/>
      <c r="K64" s="56"/>
      <c r="L64" s="41"/>
    </row>
    <row r="65" hidden="1"/>
    <row r="66" hidden="1"/>
    <row r="67" hidden="1"/>
    <row r="68" s="1" customFormat="1" ht="6.96" customHeight="1">
      <c r="B68" s="57"/>
      <c r="C68" s="58"/>
      <c r="D68" s="58"/>
      <c r="E68" s="58"/>
      <c r="F68" s="58"/>
      <c r="G68" s="58"/>
      <c r="H68" s="58"/>
      <c r="I68" s="156"/>
      <c r="J68" s="58"/>
      <c r="K68" s="58"/>
      <c r="L68" s="41"/>
    </row>
    <row r="69" s="1" customFormat="1" ht="24.96" customHeight="1">
      <c r="B69" s="36"/>
      <c r="C69" s="21" t="s">
        <v>99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6.96" customHeight="1">
      <c r="B70" s="36"/>
      <c r="C70" s="37"/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2" customHeight="1">
      <c r="B71" s="36"/>
      <c r="C71" s="30" t="s">
        <v>16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157" t="str">
        <f>E7</f>
        <v xml:space="preserve">Hasičská zbrojnice Panská Habrová,  p.p. st. 99</v>
      </c>
      <c r="F72" s="30"/>
      <c r="G72" s="30"/>
      <c r="H72" s="30"/>
      <c r="I72" s="129"/>
      <c r="J72" s="37"/>
      <c r="K72" s="37"/>
      <c r="L72" s="41"/>
    </row>
    <row r="73" s="1" customFormat="1" ht="12" customHeight="1">
      <c r="B73" s="36"/>
      <c r="C73" s="30" t="s">
        <v>89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6.5" customHeight="1">
      <c r="B74" s="36"/>
      <c r="C74" s="37"/>
      <c r="D74" s="37"/>
      <c r="E74" s="62" t="str">
        <f>E9</f>
        <v>2019-02-1 - Demolice stávajícího objektu</v>
      </c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20</v>
      </c>
      <c r="D76" s="37"/>
      <c r="E76" s="37"/>
      <c r="F76" s="25" t="str">
        <f>F12</f>
        <v>Rychnov nad Kněžnou</v>
      </c>
      <c r="G76" s="37"/>
      <c r="H76" s="37"/>
      <c r="I76" s="131" t="s">
        <v>22</v>
      </c>
      <c r="J76" s="65" t="str">
        <f>IF(J12="","",J12)</f>
        <v>10. 1. 2019</v>
      </c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24.9" customHeight="1">
      <c r="B78" s="36"/>
      <c r="C78" s="30" t="s">
        <v>24</v>
      </c>
      <c r="D78" s="37"/>
      <c r="E78" s="37"/>
      <c r="F78" s="25" t="str">
        <f>E15</f>
        <v>Město Rychnov nad Kněžnou</v>
      </c>
      <c r="G78" s="37"/>
      <c r="H78" s="37"/>
      <c r="I78" s="131" t="s">
        <v>31</v>
      </c>
      <c r="J78" s="34" t="str">
        <f>E21</f>
        <v>Jaroslav Krunčík, Javornice 176</v>
      </c>
      <c r="K78" s="37"/>
      <c r="L78" s="41"/>
    </row>
    <row r="79" s="1" customFormat="1" ht="24.9" customHeight="1">
      <c r="B79" s="36"/>
      <c r="C79" s="30" t="s">
        <v>29</v>
      </c>
      <c r="D79" s="37"/>
      <c r="E79" s="37"/>
      <c r="F79" s="25" t="str">
        <f>IF(E18="","",E18)</f>
        <v>Vyplň údaj</v>
      </c>
      <c r="G79" s="37"/>
      <c r="H79" s="37"/>
      <c r="I79" s="131" t="s">
        <v>35</v>
      </c>
      <c r="J79" s="34" t="str">
        <f>E24</f>
        <v>Jaroslav Krunčík, Javornice 176</v>
      </c>
      <c r="K79" s="37"/>
      <c r="L79" s="41"/>
    </row>
    <row r="80" s="1" customFormat="1" ht="10.32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9" customFormat="1" ht="29.28" customHeight="1">
      <c r="B81" s="177"/>
      <c r="C81" s="178" t="s">
        <v>100</v>
      </c>
      <c r="D81" s="179" t="s">
        <v>56</v>
      </c>
      <c r="E81" s="179" t="s">
        <v>52</v>
      </c>
      <c r="F81" s="179" t="s">
        <v>53</v>
      </c>
      <c r="G81" s="179" t="s">
        <v>101</v>
      </c>
      <c r="H81" s="179" t="s">
        <v>102</v>
      </c>
      <c r="I81" s="180" t="s">
        <v>103</v>
      </c>
      <c r="J81" s="179" t="s">
        <v>93</v>
      </c>
      <c r="K81" s="181" t="s">
        <v>104</v>
      </c>
      <c r="L81" s="182"/>
      <c r="M81" s="86" t="s">
        <v>1</v>
      </c>
      <c r="N81" s="87" t="s">
        <v>41</v>
      </c>
      <c r="O81" s="87" t="s">
        <v>105</v>
      </c>
      <c r="P81" s="87" t="s">
        <v>106</v>
      </c>
      <c r="Q81" s="87" t="s">
        <v>107</v>
      </c>
      <c r="R81" s="87" t="s">
        <v>108</v>
      </c>
      <c r="S81" s="87" t="s">
        <v>109</v>
      </c>
      <c r="T81" s="88" t="s">
        <v>110</v>
      </c>
    </row>
    <row r="82" s="1" customFormat="1" ht="22.8" customHeight="1">
      <c r="B82" s="36"/>
      <c r="C82" s="93" t="s">
        <v>111</v>
      </c>
      <c r="D82" s="37"/>
      <c r="E82" s="37"/>
      <c r="F82" s="37"/>
      <c r="G82" s="37"/>
      <c r="H82" s="37"/>
      <c r="I82" s="129"/>
      <c r="J82" s="183">
        <f>BK82</f>
        <v>0</v>
      </c>
      <c r="K82" s="37"/>
      <c r="L82" s="41"/>
      <c r="M82" s="89"/>
      <c r="N82" s="90"/>
      <c r="O82" s="90"/>
      <c r="P82" s="184">
        <f>P83</f>
        <v>0</v>
      </c>
      <c r="Q82" s="90"/>
      <c r="R82" s="184">
        <f>R83</f>
        <v>0</v>
      </c>
      <c r="S82" s="90"/>
      <c r="T82" s="185">
        <f>T83</f>
        <v>42.861499999999999</v>
      </c>
      <c r="AT82" s="15" t="s">
        <v>70</v>
      </c>
      <c r="AU82" s="15" t="s">
        <v>95</v>
      </c>
      <c r="BK82" s="186">
        <f>BK83</f>
        <v>0</v>
      </c>
    </row>
    <row r="83" s="10" customFormat="1" ht="25.92" customHeight="1">
      <c r="B83" s="187"/>
      <c r="C83" s="188"/>
      <c r="D83" s="189" t="s">
        <v>70</v>
      </c>
      <c r="E83" s="190" t="s">
        <v>112</v>
      </c>
      <c r="F83" s="190" t="s">
        <v>113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P84+P87</f>
        <v>0</v>
      </c>
      <c r="Q83" s="195"/>
      <c r="R83" s="196">
        <f>R84+R87</f>
        <v>0</v>
      </c>
      <c r="S83" s="195"/>
      <c r="T83" s="197">
        <f>T84+T87</f>
        <v>42.861499999999999</v>
      </c>
      <c r="AR83" s="198" t="s">
        <v>79</v>
      </c>
      <c r="AT83" s="199" t="s">
        <v>70</v>
      </c>
      <c r="AU83" s="199" t="s">
        <v>71</v>
      </c>
      <c r="AY83" s="198" t="s">
        <v>114</v>
      </c>
      <c r="BK83" s="200">
        <f>BK84+BK87</f>
        <v>0</v>
      </c>
    </row>
    <row r="84" s="10" customFormat="1" ht="22.8" customHeight="1">
      <c r="B84" s="187"/>
      <c r="C84" s="188"/>
      <c r="D84" s="189" t="s">
        <v>70</v>
      </c>
      <c r="E84" s="201" t="s">
        <v>115</v>
      </c>
      <c r="F84" s="201" t="s">
        <v>116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SUM(P85:P86)</f>
        <v>0</v>
      </c>
      <c r="Q84" s="195"/>
      <c r="R84" s="196">
        <f>SUM(R85:R86)</f>
        <v>0</v>
      </c>
      <c r="S84" s="195"/>
      <c r="T84" s="197">
        <f>SUM(T85:T86)</f>
        <v>42.861499999999999</v>
      </c>
      <c r="AR84" s="198" t="s">
        <v>79</v>
      </c>
      <c r="AT84" s="199" t="s">
        <v>70</v>
      </c>
      <c r="AU84" s="199" t="s">
        <v>79</v>
      </c>
      <c r="AY84" s="198" t="s">
        <v>114</v>
      </c>
      <c r="BK84" s="200">
        <f>SUM(BK85:BK86)</f>
        <v>0</v>
      </c>
    </row>
    <row r="85" s="1" customFormat="1" ht="16.5" customHeight="1">
      <c r="B85" s="36"/>
      <c r="C85" s="203" t="s">
        <v>79</v>
      </c>
      <c r="D85" s="203" t="s">
        <v>117</v>
      </c>
      <c r="E85" s="204" t="s">
        <v>118</v>
      </c>
      <c r="F85" s="205" t="s">
        <v>119</v>
      </c>
      <c r="G85" s="206" t="s">
        <v>120</v>
      </c>
      <c r="H85" s="207">
        <v>171.446</v>
      </c>
      <c r="I85" s="208"/>
      <c r="J85" s="209">
        <f>ROUND(I85*H85,2)</f>
        <v>0</v>
      </c>
      <c r="K85" s="205" t="s">
        <v>121</v>
      </c>
      <c r="L85" s="41"/>
      <c r="M85" s="210" t="s">
        <v>1</v>
      </c>
      <c r="N85" s="211" t="s">
        <v>42</v>
      </c>
      <c r="O85" s="77"/>
      <c r="P85" s="212">
        <f>O85*H85</f>
        <v>0</v>
      </c>
      <c r="Q85" s="212">
        <v>0</v>
      </c>
      <c r="R85" s="212">
        <f>Q85*H85</f>
        <v>0</v>
      </c>
      <c r="S85" s="212">
        <v>0.25</v>
      </c>
      <c r="T85" s="213">
        <f>S85*H85</f>
        <v>42.861499999999999</v>
      </c>
      <c r="AR85" s="15" t="s">
        <v>122</v>
      </c>
      <c r="AT85" s="15" t="s">
        <v>117</v>
      </c>
      <c r="AU85" s="15" t="s">
        <v>81</v>
      </c>
      <c r="AY85" s="15" t="s">
        <v>114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79</v>
      </c>
      <c r="BK85" s="214">
        <f>ROUND(I85*H85,2)</f>
        <v>0</v>
      </c>
      <c r="BL85" s="15" t="s">
        <v>122</v>
      </c>
      <c r="BM85" s="15" t="s">
        <v>123</v>
      </c>
    </row>
    <row r="86" s="11" customFormat="1">
      <c r="B86" s="215"/>
      <c r="C86" s="216"/>
      <c r="D86" s="217" t="s">
        <v>124</v>
      </c>
      <c r="E86" s="218" t="s">
        <v>1</v>
      </c>
      <c r="F86" s="219" t="s">
        <v>125</v>
      </c>
      <c r="G86" s="216"/>
      <c r="H86" s="220">
        <v>171.446</v>
      </c>
      <c r="I86" s="221"/>
      <c r="J86" s="216"/>
      <c r="K86" s="216"/>
      <c r="L86" s="222"/>
      <c r="M86" s="223"/>
      <c r="N86" s="224"/>
      <c r="O86" s="224"/>
      <c r="P86" s="224"/>
      <c r="Q86" s="224"/>
      <c r="R86" s="224"/>
      <c r="S86" s="224"/>
      <c r="T86" s="225"/>
      <c r="AT86" s="226" t="s">
        <v>124</v>
      </c>
      <c r="AU86" s="226" t="s">
        <v>81</v>
      </c>
      <c r="AV86" s="11" t="s">
        <v>81</v>
      </c>
      <c r="AW86" s="11" t="s">
        <v>34</v>
      </c>
      <c r="AX86" s="11" t="s">
        <v>79</v>
      </c>
      <c r="AY86" s="226" t="s">
        <v>114</v>
      </c>
    </row>
    <row r="87" s="10" customFormat="1" ht="22.8" customHeight="1">
      <c r="B87" s="187"/>
      <c r="C87" s="188"/>
      <c r="D87" s="189" t="s">
        <v>70</v>
      </c>
      <c r="E87" s="201" t="s">
        <v>126</v>
      </c>
      <c r="F87" s="201" t="s">
        <v>127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SUM(P88:P94)</f>
        <v>0</v>
      </c>
      <c r="Q87" s="195"/>
      <c r="R87" s="196">
        <f>SUM(R88:R94)</f>
        <v>0</v>
      </c>
      <c r="S87" s="195"/>
      <c r="T87" s="197">
        <f>SUM(T88:T94)</f>
        <v>0</v>
      </c>
      <c r="AR87" s="198" t="s">
        <v>79</v>
      </c>
      <c r="AT87" s="199" t="s">
        <v>70</v>
      </c>
      <c r="AU87" s="199" t="s">
        <v>79</v>
      </c>
      <c r="AY87" s="198" t="s">
        <v>114</v>
      </c>
      <c r="BK87" s="200">
        <f>SUM(BK88:BK94)</f>
        <v>0</v>
      </c>
    </row>
    <row r="88" s="1" customFormat="1" ht="16.5" customHeight="1">
      <c r="B88" s="36"/>
      <c r="C88" s="203" t="s">
        <v>81</v>
      </c>
      <c r="D88" s="203" t="s">
        <v>117</v>
      </c>
      <c r="E88" s="204" t="s">
        <v>128</v>
      </c>
      <c r="F88" s="205" t="s">
        <v>129</v>
      </c>
      <c r="G88" s="206" t="s">
        <v>130</v>
      </c>
      <c r="H88" s="207">
        <v>42.862000000000002</v>
      </c>
      <c r="I88" s="208"/>
      <c r="J88" s="209">
        <f>ROUND(I88*H88,2)</f>
        <v>0</v>
      </c>
      <c r="K88" s="205" t="s">
        <v>121</v>
      </c>
      <c r="L88" s="41"/>
      <c r="M88" s="210" t="s">
        <v>1</v>
      </c>
      <c r="N88" s="211" t="s">
        <v>42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122</v>
      </c>
      <c r="AT88" s="15" t="s">
        <v>117</v>
      </c>
      <c r="AU88" s="15" t="s">
        <v>81</v>
      </c>
      <c r="AY88" s="15" t="s">
        <v>114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79</v>
      </c>
      <c r="BK88" s="214">
        <f>ROUND(I88*H88,2)</f>
        <v>0</v>
      </c>
      <c r="BL88" s="15" t="s">
        <v>122</v>
      </c>
      <c r="BM88" s="15" t="s">
        <v>131</v>
      </c>
    </row>
    <row r="89" s="1" customFormat="1" ht="16.5" customHeight="1">
      <c r="B89" s="36"/>
      <c r="C89" s="203" t="s">
        <v>132</v>
      </c>
      <c r="D89" s="203" t="s">
        <v>117</v>
      </c>
      <c r="E89" s="204" t="s">
        <v>133</v>
      </c>
      <c r="F89" s="205" t="s">
        <v>134</v>
      </c>
      <c r="G89" s="206" t="s">
        <v>130</v>
      </c>
      <c r="H89" s="207">
        <v>214.31</v>
      </c>
      <c r="I89" s="208"/>
      <c r="J89" s="209">
        <f>ROUND(I89*H89,2)</f>
        <v>0</v>
      </c>
      <c r="K89" s="205" t="s">
        <v>121</v>
      </c>
      <c r="L89" s="41"/>
      <c r="M89" s="210" t="s">
        <v>1</v>
      </c>
      <c r="N89" s="211" t="s">
        <v>42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5" t="s">
        <v>122</v>
      </c>
      <c r="AT89" s="15" t="s">
        <v>117</v>
      </c>
      <c r="AU89" s="15" t="s">
        <v>81</v>
      </c>
      <c r="AY89" s="15" t="s">
        <v>114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79</v>
      </c>
      <c r="BK89" s="214">
        <f>ROUND(I89*H89,2)</f>
        <v>0</v>
      </c>
      <c r="BL89" s="15" t="s">
        <v>122</v>
      </c>
      <c r="BM89" s="15" t="s">
        <v>135</v>
      </c>
    </row>
    <row r="90" s="11" customFormat="1">
      <c r="B90" s="215"/>
      <c r="C90" s="216"/>
      <c r="D90" s="217" t="s">
        <v>124</v>
      </c>
      <c r="E90" s="218" t="s">
        <v>1</v>
      </c>
      <c r="F90" s="219" t="s">
        <v>136</v>
      </c>
      <c r="G90" s="216"/>
      <c r="H90" s="220">
        <v>214.31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124</v>
      </c>
      <c r="AU90" s="226" t="s">
        <v>81</v>
      </c>
      <c r="AV90" s="11" t="s">
        <v>81</v>
      </c>
      <c r="AW90" s="11" t="s">
        <v>34</v>
      </c>
      <c r="AX90" s="11" t="s">
        <v>79</v>
      </c>
      <c r="AY90" s="226" t="s">
        <v>114</v>
      </c>
    </row>
    <row r="91" s="1" customFormat="1" ht="16.5" customHeight="1">
      <c r="B91" s="36"/>
      <c r="C91" s="203" t="s">
        <v>122</v>
      </c>
      <c r="D91" s="203" t="s">
        <v>117</v>
      </c>
      <c r="E91" s="204" t="s">
        <v>137</v>
      </c>
      <c r="F91" s="205" t="s">
        <v>138</v>
      </c>
      <c r="G91" s="206" t="s">
        <v>130</v>
      </c>
      <c r="H91" s="207">
        <v>42.862000000000002</v>
      </c>
      <c r="I91" s="208"/>
      <c r="J91" s="209">
        <f>ROUND(I91*H91,2)</f>
        <v>0</v>
      </c>
      <c r="K91" s="205" t="s">
        <v>121</v>
      </c>
      <c r="L91" s="41"/>
      <c r="M91" s="210" t="s">
        <v>1</v>
      </c>
      <c r="N91" s="211" t="s">
        <v>42</v>
      </c>
      <c r="O91" s="7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5" t="s">
        <v>122</v>
      </c>
      <c r="AT91" s="15" t="s">
        <v>117</v>
      </c>
      <c r="AU91" s="15" t="s">
        <v>81</v>
      </c>
      <c r="AY91" s="15" t="s">
        <v>114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79</v>
      </c>
      <c r="BK91" s="214">
        <f>ROUND(I91*H91,2)</f>
        <v>0</v>
      </c>
      <c r="BL91" s="15" t="s">
        <v>122</v>
      </c>
      <c r="BM91" s="15" t="s">
        <v>139</v>
      </c>
    </row>
    <row r="92" s="1" customFormat="1" ht="16.5" customHeight="1">
      <c r="B92" s="36"/>
      <c r="C92" s="203" t="s">
        <v>140</v>
      </c>
      <c r="D92" s="203" t="s">
        <v>117</v>
      </c>
      <c r="E92" s="204" t="s">
        <v>141</v>
      </c>
      <c r="F92" s="205" t="s">
        <v>142</v>
      </c>
      <c r="G92" s="206" t="s">
        <v>130</v>
      </c>
      <c r="H92" s="207">
        <v>41.862000000000002</v>
      </c>
      <c r="I92" s="208"/>
      <c r="J92" s="209">
        <f>ROUND(I92*H92,2)</f>
        <v>0</v>
      </c>
      <c r="K92" s="205" t="s">
        <v>1</v>
      </c>
      <c r="L92" s="41"/>
      <c r="M92" s="210" t="s">
        <v>1</v>
      </c>
      <c r="N92" s="211" t="s">
        <v>42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122</v>
      </c>
      <c r="AT92" s="15" t="s">
        <v>117</v>
      </c>
      <c r="AU92" s="15" t="s">
        <v>81</v>
      </c>
      <c r="AY92" s="15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79</v>
      </c>
      <c r="BK92" s="214">
        <f>ROUND(I92*H92,2)</f>
        <v>0</v>
      </c>
      <c r="BL92" s="15" t="s">
        <v>122</v>
      </c>
      <c r="BM92" s="15" t="s">
        <v>143</v>
      </c>
    </row>
    <row r="93" s="11" customFormat="1">
      <c r="B93" s="215"/>
      <c r="C93" s="216"/>
      <c r="D93" s="217" t="s">
        <v>124</v>
      </c>
      <c r="E93" s="218" t="s">
        <v>1</v>
      </c>
      <c r="F93" s="219" t="s">
        <v>144</v>
      </c>
      <c r="G93" s="216"/>
      <c r="H93" s="220">
        <v>41.862000000000002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124</v>
      </c>
      <c r="AU93" s="226" t="s">
        <v>81</v>
      </c>
      <c r="AV93" s="11" t="s">
        <v>81</v>
      </c>
      <c r="AW93" s="11" t="s">
        <v>34</v>
      </c>
      <c r="AX93" s="11" t="s">
        <v>79</v>
      </c>
      <c r="AY93" s="226" t="s">
        <v>114</v>
      </c>
    </row>
    <row r="94" s="1" customFormat="1" ht="16.5" customHeight="1">
      <c r="B94" s="36"/>
      <c r="C94" s="203" t="s">
        <v>145</v>
      </c>
      <c r="D94" s="203" t="s">
        <v>117</v>
      </c>
      <c r="E94" s="204" t="s">
        <v>146</v>
      </c>
      <c r="F94" s="205" t="s">
        <v>147</v>
      </c>
      <c r="G94" s="206" t="s">
        <v>130</v>
      </c>
      <c r="H94" s="207">
        <v>1</v>
      </c>
      <c r="I94" s="208"/>
      <c r="J94" s="209">
        <f>ROUND(I94*H94,2)</f>
        <v>0</v>
      </c>
      <c r="K94" s="205" t="s">
        <v>1</v>
      </c>
      <c r="L94" s="41"/>
      <c r="M94" s="227" t="s">
        <v>1</v>
      </c>
      <c r="N94" s="228" t="s">
        <v>42</v>
      </c>
      <c r="O94" s="229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15" t="s">
        <v>122</v>
      </c>
      <c r="AT94" s="15" t="s">
        <v>117</v>
      </c>
      <c r="AU94" s="15" t="s">
        <v>81</v>
      </c>
      <c r="AY94" s="15" t="s">
        <v>114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79</v>
      </c>
      <c r="BK94" s="214">
        <f>ROUND(I94*H94,2)</f>
        <v>0</v>
      </c>
      <c r="BL94" s="15" t="s">
        <v>122</v>
      </c>
      <c r="BM94" s="15" t="s">
        <v>148</v>
      </c>
    </row>
    <row r="95" s="1" customFormat="1" ht="6.96" customHeight="1">
      <c r="B95" s="55"/>
      <c r="C95" s="56"/>
      <c r="D95" s="56"/>
      <c r="E95" s="56"/>
      <c r="F95" s="56"/>
      <c r="G95" s="56"/>
      <c r="H95" s="56"/>
      <c r="I95" s="153"/>
      <c r="J95" s="56"/>
      <c r="K95" s="56"/>
      <c r="L95" s="41"/>
    </row>
  </sheetData>
  <sheetProtection sheet="1" autoFilter="0" formatColumns="0" formatRows="0" objects="1" scenarios="1" spinCount="100000" saltValue="iBgSf+v8GPw3PS5PpwNNNHCIASrq7XtKjGAEltPD23bud/zW2+c0WkG16IBwYZ+3NU4JTjbuTGzjZ7pjfwUM4w==" hashValue="wEfRl3yHKY/nEvz5FMNhZir/VTpbH+35MdDPThOr7XX6rz73TuCtbkrneW9Ln9nMH6e3C2og7+KY/ZrMunIUeA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84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81</v>
      </c>
    </row>
    <row r="4" ht="24.96" customHeight="1">
      <c r="B4" s="18"/>
      <c r="D4" s="126" t="s">
        <v>88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Hasičská zbrojnice Panská Habrová,  p.p. st. 99</v>
      </c>
      <c r="F7" s="127"/>
      <c r="G7" s="127"/>
      <c r="H7" s="127"/>
      <c r="L7" s="18"/>
    </row>
    <row r="8" s="1" customFormat="1" ht="12" customHeight="1">
      <c r="B8" s="41"/>
      <c r="D8" s="127" t="s">
        <v>89</v>
      </c>
      <c r="I8" s="129"/>
      <c r="L8" s="41"/>
    </row>
    <row r="9" s="1" customFormat="1" ht="36.96" customHeight="1">
      <c r="B9" s="41"/>
      <c r="E9" s="130" t="s">
        <v>149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10. 1. 2019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29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31</v>
      </c>
      <c r="I20" s="131" t="s">
        <v>25</v>
      </c>
      <c r="J20" s="15" t="s">
        <v>32</v>
      </c>
      <c r="L20" s="41"/>
    </row>
    <row r="21" s="1" customFormat="1" ht="18" customHeight="1">
      <c r="B21" s="41"/>
      <c r="E21" s="15" t="s">
        <v>33</v>
      </c>
      <c r="I21" s="131" t="s">
        <v>28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35</v>
      </c>
      <c r="I23" s="131" t="s">
        <v>25</v>
      </c>
      <c r="J23" s="15" t="s">
        <v>32</v>
      </c>
      <c r="L23" s="41"/>
    </row>
    <row r="24" s="1" customFormat="1" ht="18" customHeight="1">
      <c r="B24" s="41"/>
      <c r="E24" s="15" t="s">
        <v>33</v>
      </c>
      <c r="I24" s="131" t="s">
        <v>28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37</v>
      </c>
      <c r="I30" s="129"/>
      <c r="J30" s="138">
        <f>ROUND(J104,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39</v>
      </c>
      <c r="I32" s="140" t="s">
        <v>38</v>
      </c>
      <c r="J32" s="139" t="s">
        <v>40</v>
      </c>
      <c r="L32" s="41"/>
    </row>
    <row r="33" s="1" customFormat="1" ht="14.4" customHeight="1">
      <c r="B33" s="41"/>
      <c r="D33" s="127" t="s">
        <v>41</v>
      </c>
      <c r="E33" s="127" t="s">
        <v>42</v>
      </c>
      <c r="F33" s="141">
        <f>ROUND((SUM(BE104:BE410)),  2)</f>
        <v>0</v>
      </c>
      <c r="I33" s="142">
        <v>0.20999999999999999</v>
      </c>
      <c r="J33" s="141">
        <f>ROUND(((SUM(BE104:BE410))*I33),  2)</f>
        <v>0</v>
      </c>
      <c r="L33" s="41"/>
    </row>
    <row r="34" s="1" customFormat="1" ht="14.4" customHeight="1">
      <c r="B34" s="41"/>
      <c r="E34" s="127" t="s">
        <v>43</v>
      </c>
      <c r="F34" s="141">
        <f>ROUND((SUM(BF104:BF410)),  2)</f>
        <v>0</v>
      </c>
      <c r="I34" s="142">
        <v>0.14999999999999999</v>
      </c>
      <c r="J34" s="141">
        <f>ROUND(((SUM(BF104:BF410))*I34),  2)</f>
        <v>0</v>
      </c>
      <c r="L34" s="41"/>
    </row>
    <row r="35" hidden="1" s="1" customFormat="1" ht="14.4" customHeight="1">
      <c r="B35" s="41"/>
      <c r="E35" s="127" t="s">
        <v>44</v>
      </c>
      <c r="F35" s="141">
        <f>ROUND((SUM(BG104:BG410)),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45</v>
      </c>
      <c r="F36" s="141">
        <f>ROUND((SUM(BH104:BH410)),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46</v>
      </c>
      <c r="F37" s="141">
        <f>ROUND((SUM(BI104:BI410)),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hidden="1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hidden="1" s="1" customFormat="1" ht="24.96" customHeight="1">
      <c r="B45" s="36"/>
      <c r="C45" s="21" t="s">
        <v>91</v>
      </c>
      <c r="D45" s="37"/>
      <c r="E45" s="37"/>
      <c r="F45" s="37"/>
      <c r="G45" s="37"/>
      <c r="H45" s="37"/>
      <c r="I45" s="129"/>
      <c r="J45" s="37"/>
      <c r="K45" s="37"/>
      <c r="L45" s="41"/>
    </row>
    <row r="46" hidden="1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hidden="1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hidden="1" s="1" customFormat="1" ht="16.5" customHeight="1">
      <c r="B48" s="36"/>
      <c r="C48" s="37"/>
      <c r="D48" s="37"/>
      <c r="E48" s="157" t="str">
        <f>E7</f>
        <v xml:space="preserve">Hasičská zbrojnice Panská Habrová,  p.p. st. 99</v>
      </c>
      <c r="F48" s="30"/>
      <c r="G48" s="30"/>
      <c r="H48" s="30"/>
      <c r="I48" s="129"/>
      <c r="J48" s="37"/>
      <c r="K48" s="37"/>
      <c r="L48" s="41"/>
    </row>
    <row r="49" hidden="1" s="1" customFormat="1" ht="12" customHeight="1">
      <c r="B49" s="36"/>
      <c r="C49" s="30" t="s">
        <v>89</v>
      </c>
      <c r="D49" s="37"/>
      <c r="E49" s="37"/>
      <c r="F49" s="37"/>
      <c r="G49" s="37"/>
      <c r="H49" s="37"/>
      <c r="I49" s="129"/>
      <c r="J49" s="37"/>
      <c r="K49" s="37"/>
      <c r="L49" s="41"/>
    </row>
    <row r="50" hidden="1" s="1" customFormat="1" ht="16.5" customHeight="1">
      <c r="B50" s="36"/>
      <c r="C50" s="37"/>
      <c r="D50" s="37"/>
      <c r="E50" s="62" t="str">
        <f>E9</f>
        <v>2019-02-2 - Stavební objekt</v>
      </c>
      <c r="F50" s="37"/>
      <c r="G50" s="37"/>
      <c r="H50" s="37"/>
      <c r="I50" s="129"/>
      <c r="J50" s="37"/>
      <c r="K50" s="37"/>
      <c r="L50" s="41"/>
    </row>
    <row r="51" hidden="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hidden="1" s="1" customFormat="1" ht="12" customHeight="1">
      <c r="B52" s="36"/>
      <c r="C52" s="30" t="s">
        <v>20</v>
      </c>
      <c r="D52" s="37"/>
      <c r="E52" s="37"/>
      <c r="F52" s="25" t="str">
        <f>F12</f>
        <v>Rychnov nad Kněžnou</v>
      </c>
      <c r="G52" s="37"/>
      <c r="H52" s="37"/>
      <c r="I52" s="131" t="s">
        <v>22</v>
      </c>
      <c r="J52" s="65" t="str">
        <f>IF(J12="","",J12)</f>
        <v>10. 1. 2019</v>
      </c>
      <c r="K52" s="37"/>
      <c r="L52" s="41"/>
    </row>
    <row r="53" hidden="1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hidden="1" s="1" customFormat="1" ht="24.9" customHeight="1">
      <c r="B54" s="36"/>
      <c r="C54" s="30" t="s">
        <v>24</v>
      </c>
      <c r="D54" s="37"/>
      <c r="E54" s="37"/>
      <c r="F54" s="25" t="str">
        <f>E15</f>
        <v>Město Rychnov nad Kněžnou</v>
      </c>
      <c r="G54" s="37"/>
      <c r="H54" s="37"/>
      <c r="I54" s="131" t="s">
        <v>31</v>
      </c>
      <c r="J54" s="34" t="str">
        <f>E21</f>
        <v>Jaroslav Krunčík, Javornice 176</v>
      </c>
      <c r="K54" s="37"/>
      <c r="L54" s="41"/>
    </row>
    <row r="55" hidden="1" s="1" customFormat="1" ht="24.9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31" t="s">
        <v>35</v>
      </c>
      <c r="J55" s="34" t="str">
        <f>E24</f>
        <v>Jaroslav Krunčík, Javornice 176</v>
      </c>
      <c r="K55" s="37"/>
      <c r="L55" s="41"/>
    </row>
    <row r="56" hidden="1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hidden="1" s="1" customFormat="1" ht="29.28" customHeight="1">
      <c r="B57" s="36"/>
      <c r="C57" s="158" t="s">
        <v>92</v>
      </c>
      <c r="D57" s="159"/>
      <c r="E57" s="159"/>
      <c r="F57" s="159"/>
      <c r="G57" s="159"/>
      <c r="H57" s="159"/>
      <c r="I57" s="160"/>
      <c r="J57" s="161" t="s">
        <v>93</v>
      </c>
      <c r="K57" s="159"/>
      <c r="L57" s="41"/>
    </row>
    <row r="58" hidden="1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hidden="1" s="1" customFormat="1" ht="22.8" customHeight="1">
      <c r="B59" s="36"/>
      <c r="C59" s="162" t="s">
        <v>94</v>
      </c>
      <c r="D59" s="37"/>
      <c r="E59" s="37"/>
      <c r="F59" s="37"/>
      <c r="G59" s="37"/>
      <c r="H59" s="37"/>
      <c r="I59" s="129"/>
      <c r="J59" s="96">
        <f>J104</f>
        <v>0</v>
      </c>
      <c r="K59" s="37"/>
      <c r="L59" s="41"/>
      <c r="AU59" s="15" t="s">
        <v>95</v>
      </c>
    </row>
    <row r="60" hidden="1" s="7" customFormat="1" ht="24.96" customHeight="1">
      <c r="B60" s="163"/>
      <c r="C60" s="164"/>
      <c r="D60" s="165" t="s">
        <v>96</v>
      </c>
      <c r="E60" s="166"/>
      <c r="F60" s="166"/>
      <c r="G60" s="166"/>
      <c r="H60" s="166"/>
      <c r="I60" s="167"/>
      <c r="J60" s="168">
        <f>J105</f>
        <v>0</v>
      </c>
      <c r="K60" s="164"/>
      <c r="L60" s="169"/>
    </row>
    <row r="61" hidden="1" s="8" customFormat="1" ht="19.92" customHeight="1">
      <c r="B61" s="170"/>
      <c r="C61" s="171"/>
      <c r="D61" s="172" t="s">
        <v>150</v>
      </c>
      <c r="E61" s="173"/>
      <c r="F61" s="173"/>
      <c r="G61" s="173"/>
      <c r="H61" s="173"/>
      <c r="I61" s="174"/>
      <c r="J61" s="175">
        <f>J106</f>
        <v>0</v>
      </c>
      <c r="K61" s="171"/>
      <c r="L61" s="176"/>
    </row>
    <row r="62" hidden="1" s="8" customFormat="1" ht="19.92" customHeight="1">
      <c r="B62" s="170"/>
      <c r="C62" s="171"/>
      <c r="D62" s="172" t="s">
        <v>151</v>
      </c>
      <c r="E62" s="173"/>
      <c r="F62" s="173"/>
      <c r="G62" s="173"/>
      <c r="H62" s="173"/>
      <c r="I62" s="174"/>
      <c r="J62" s="175">
        <f>J124</f>
        <v>0</v>
      </c>
      <c r="K62" s="171"/>
      <c r="L62" s="176"/>
    </row>
    <row r="63" hidden="1" s="8" customFormat="1" ht="19.92" customHeight="1">
      <c r="B63" s="170"/>
      <c r="C63" s="171"/>
      <c r="D63" s="172" t="s">
        <v>152</v>
      </c>
      <c r="E63" s="173"/>
      <c r="F63" s="173"/>
      <c r="G63" s="173"/>
      <c r="H63" s="173"/>
      <c r="I63" s="174"/>
      <c r="J63" s="175">
        <f>J139</f>
        <v>0</v>
      </c>
      <c r="K63" s="171"/>
      <c r="L63" s="176"/>
    </row>
    <row r="64" hidden="1" s="8" customFormat="1" ht="19.92" customHeight="1">
      <c r="B64" s="170"/>
      <c r="C64" s="171"/>
      <c r="D64" s="172" t="s">
        <v>153</v>
      </c>
      <c r="E64" s="173"/>
      <c r="F64" s="173"/>
      <c r="G64" s="173"/>
      <c r="H64" s="173"/>
      <c r="I64" s="174"/>
      <c r="J64" s="175">
        <f>J153</f>
        <v>0</v>
      </c>
      <c r="K64" s="171"/>
      <c r="L64" s="176"/>
    </row>
    <row r="65" hidden="1" s="8" customFormat="1" ht="19.92" customHeight="1">
      <c r="B65" s="170"/>
      <c r="C65" s="171"/>
      <c r="D65" s="172" t="s">
        <v>154</v>
      </c>
      <c r="E65" s="173"/>
      <c r="F65" s="173"/>
      <c r="G65" s="173"/>
      <c r="H65" s="173"/>
      <c r="I65" s="174"/>
      <c r="J65" s="175">
        <f>J168</f>
        <v>0</v>
      </c>
      <c r="K65" s="171"/>
      <c r="L65" s="176"/>
    </row>
    <row r="66" hidden="1" s="8" customFormat="1" ht="19.92" customHeight="1">
      <c r="B66" s="170"/>
      <c r="C66" s="171"/>
      <c r="D66" s="172" t="s">
        <v>97</v>
      </c>
      <c r="E66" s="173"/>
      <c r="F66" s="173"/>
      <c r="G66" s="173"/>
      <c r="H66" s="173"/>
      <c r="I66" s="174"/>
      <c r="J66" s="175">
        <f>J225</f>
        <v>0</v>
      </c>
      <c r="K66" s="171"/>
      <c r="L66" s="176"/>
    </row>
    <row r="67" hidden="1" s="8" customFormat="1" ht="19.92" customHeight="1">
      <c r="B67" s="170"/>
      <c r="C67" s="171"/>
      <c r="D67" s="172" t="s">
        <v>155</v>
      </c>
      <c r="E67" s="173"/>
      <c r="F67" s="173"/>
      <c r="G67" s="173"/>
      <c r="H67" s="173"/>
      <c r="I67" s="174"/>
      <c r="J67" s="175">
        <f>J228</f>
        <v>0</v>
      </c>
      <c r="K67" s="171"/>
      <c r="L67" s="176"/>
    </row>
    <row r="68" hidden="1" s="7" customFormat="1" ht="24.96" customHeight="1">
      <c r="B68" s="163"/>
      <c r="C68" s="164"/>
      <c r="D68" s="165" t="s">
        <v>156</v>
      </c>
      <c r="E68" s="166"/>
      <c r="F68" s="166"/>
      <c r="G68" s="166"/>
      <c r="H68" s="166"/>
      <c r="I68" s="167"/>
      <c r="J68" s="168">
        <f>J230</f>
        <v>0</v>
      </c>
      <c r="K68" s="164"/>
      <c r="L68" s="169"/>
    </row>
    <row r="69" hidden="1" s="8" customFormat="1" ht="19.92" customHeight="1">
      <c r="B69" s="170"/>
      <c r="C69" s="171"/>
      <c r="D69" s="172" t="s">
        <v>157</v>
      </c>
      <c r="E69" s="173"/>
      <c r="F69" s="173"/>
      <c r="G69" s="173"/>
      <c r="H69" s="173"/>
      <c r="I69" s="174"/>
      <c r="J69" s="175">
        <f>J231</f>
        <v>0</v>
      </c>
      <c r="K69" s="171"/>
      <c r="L69" s="176"/>
    </row>
    <row r="70" hidden="1" s="8" customFormat="1" ht="19.92" customHeight="1">
      <c r="B70" s="170"/>
      <c r="C70" s="171"/>
      <c r="D70" s="172" t="s">
        <v>158</v>
      </c>
      <c r="E70" s="173"/>
      <c r="F70" s="173"/>
      <c r="G70" s="173"/>
      <c r="H70" s="173"/>
      <c r="I70" s="174"/>
      <c r="J70" s="175">
        <f>J252</f>
        <v>0</v>
      </c>
      <c r="K70" s="171"/>
      <c r="L70" s="176"/>
    </row>
    <row r="71" hidden="1" s="8" customFormat="1" ht="19.92" customHeight="1">
      <c r="B71" s="170"/>
      <c r="C71" s="171"/>
      <c r="D71" s="172" t="s">
        <v>159</v>
      </c>
      <c r="E71" s="173"/>
      <c r="F71" s="173"/>
      <c r="G71" s="173"/>
      <c r="H71" s="173"/>
      <c r="I71" s="174"/>
      <c r="J71" s="175">
        <f>J255</f>
        <v>0</v>
      </c>
      <c r="K71" s="171"/>
      <c r="L71" s="176"/>
    </row>
    <row r="72" hidden="1" s="8" customFormat="1" ht="19.92" customHeight="1">
      <c r="B72" s="170"/>
      <c r="C72" s="171"/>
      <c r="D72" s="172" t="s">
        <v>160</v>
      </c>
      <c r="E72" s="173"/>
      <c r="F72" s="173"/>
      <c r="G72" s="173"/>
      <c r="H72" s="173"/>
      <c r="I72" s="174"/>
      <c r="J72" s="175">
        <f>J312</f>
        <v>0</v>
      </c>
      <c r="K72" s="171"/>
      <c r="L72" s="176"/>
    </row>
    <row r="73" hidden="1" s="8" customFormat="1" ht="19.92" customHeight="1">
      <c r="B73" s="170"/>
      <c r="C73" s="171"/>
      <c r="D73" s="172" t="s">
        <v>161</v>
      </c>
      <c r="E73" s="173"/>
      <c r="F73" s="173"/>
      <c r="G73" s="173"/>
      <c r="H73" s="173"/>
      <c r="I73" s="174"/>
      <c r="J73" s="175">
        <f>J333</f>
        <v>0</v>
      </c>
      <c r="K73" s="171"/>
      <c r="L73" s="176"/>
    </row>
    <row r="74" hidden="1" s="8" customFormat="1" ht="19.92" customHeight="1">
      <c r="B74" s="170"/>
      <c r="C74" s="171"/>
      <c r="D74" s="172" t="s">
        <v>162</v>
      </c>
      <c r="E74" s="173"/>
      <c r="F74" s="173"/>
      <c r="G74" s="173"/>
      <c r="H74" s="173"/>
      <c r="I74" s="174"/>
      <c r="J74" s="175">
        <f>J339</f>
        <v>0</v>
      </c>
      <c r="K74" s="171"/>
      <c r="L74" s="176"/>
    </row>
    <row r="75" hidden="1" s="8" customFormat="1" ht="19.92" customHeight="1">
      <c r="B75" s="170"/>
      <c r="C75" s="171"/>
      <c r="D75" s="172" t="s">
        <v>163</v>
      </c>
      <c r="E75" s="173"/>
      <c r="F75" s="173"/>
      <c r="G75" s="173"/>
      <c r="H75" s="173"/>
      <c r="I75" s="174"/>
      <c r="J75" s="175">
        <f>J356</f>
        <v>0</v>
      </c>
      <c r="K75" s="171"/>
      <c r="L75" s="176"/>
    </row>
    <row r="76" hidden="1" s="8" customFormat="1" ht="19.92" customHeight="1">
      <c r="B76" s="170"/>
      <c r="C76" s="171"/>
      <c r="D76" s="172" t="s">
        <v>164</v>
      </c>
      <c r="E76" s="173"/>
      <c r="F76" s="173"/>
      <c r="G76" s="173"/>
      <c r="H76" s="173"/>
      <c r="I76" s="174"/>
      <c r="J76" s="175">
        <f>J365</f>
        <v>0</v>
      </c>
      <c r="K76" s="171"/>
      <c r="L76" s="176"/>
    </row>
    <row r="77" hidden="1" s="8" customFormat="1" ht="19.92" customHeight="1">
      <c r="B77" s="170"/>
      <c r="C77" s="171"/>
      <c r="D77" s="172" t="s">
        <v>165</v>
      </c>
      <c r="E77" s="173"/>
      <c r="F77" s="173"/>
      <c r="G77" s="173"/>
      <c r="H77" s="173"/>
      <c r="I77" s="174"/>
      <c r="J77" s="175">
        <f>J378</f>
        <v>0</v>
      </c>
      <c r="K77" s="171"/>
      <c r="L77" s="176"/>
    </row>
    <row r="78" hidden="1" s="8" customFormat="1" ht="19.92" customHeight="1">
      <c r="B78" s="170"/>
      <c r="C78" s="171"/>
      <c r="D78" s="172" t="s">
        <v>166</v>
      </c>
      <c r="E78" s="173"/>
      <c r="F78" s="173"/>
      <c r="G78" s="173"/>
      <c r="H78" s="173"/>
      <c r="I78" s="174"/>
      <c r="J78" s="175">
        <f>J386</f>
        <v>0</v>
      </c>
      <c r="K78" s="171"/>
      <c r="L78" s="176"/>
    </row>
    <row r="79" hidden="1" s="8" customFormat="1" ht="19.92" customHeight="1">
      <c r="B79" s="170"/>
      <c r="C79" s="171"/>
      <c r="D79" s="172" t="s">
        <v>167</v>
      </c>
      <c r="E79" s="173"/>
      <c r="F79" s="173"/>
      <c r="G79" s="173"/>
      <c r="H79" s="173"/>
      <c r="I79" s="174"/>
      <c r="J79" s="175">
        <f>J394</f>
        <v>0</v>
      </c>
      <c r="K79" s="171"/>
      <c r="L79" s="176"/>
    </row>
    <row r="80" hidden="1" s="7" customFormat="1" ht="24.96" customHeight="1">
      <c r="B80" s="163"/>
      <c r="C80" s="164"/>
      <c r="D80" s="165" t="s">
        <v>168</v>
      </c>
      <c r="E80" s="166"/>
      <c r="F80" s="166"/>
      <c r="G80" s="166"/>
      <c r="H80" s="166"/>
      <c r="I80" s="167"/>
      <c r="J80" s="168">
        <f>J400</f>
        <v>0</v>
      </c>
      <c r="K80" s="164"/>
      <c r="L80" s="169"/>
    </row>
    <row r="81" hidden="1" s="8" customFormat="1" ht="19.92" customHeight="1">
      <c r="B81" s="170"/>
      <c r="C81" s="171"/>
      <c r="D81" s="172" t="s">
        <v>169</v>
      </c>
      <c r="E81" s="173"/>
      <c r="F81" s="173"/>
      <c r="G81" s="173"/>
      <c r="H81" s="173"/>
      <c r="I81" s="174"/>
      <c r="J81" s="175">
        <f>J401</f>
        <v>0</v>
      </c>
      <c r="K81" s="171"/>
      <c r="L81" s="176"/>
    </row>
    <row r="82" hidden="1" s="7" customFormat="1" ht="24.96" customHeight="1">
      <c r="B82" s="163"/>
      <c r="C82" s="164"/>
      <c r="D82" s="165" t="s">
        <v>170</v>
      </c>
      <c r="E82" s="166"/>
      <c r="F82" s="166"/>
      <c r="G82" s="166"/>
      <c r="H82" s="166"/>
      <c r="I82" s="167"/>
      <c r="J82" s="168">
        <f>J404</f>
        <v>0</v>
      </c>
      <c r="K82" s="164"/>
      <c r="L82" s="169"/>
    </row>
    <row r="83" hidden="1" s="8" customFormat="1" ht="19.92" customHeight="1">
      <c r="B83" s="170"/>
      <c r="C83" s="171"/>
      <c r="D83" s="172" t="s">
        <v>171</v>
      </c>
      <c r="E83" s="173"/>
      <c r="F83" s="173"/>
      <c r="G83" s="173"/>
      <c r="H83" s="173"/>
      <c r="I83" s="174"/>
      <c r="J83" s="175">
        <f>J405</f>
        <v>0</v>
      </c>
      <c r="K83" s="171"/>
      <c r="L83" s="176"/>
    </row>
    <row r="84" hidden="1" s="8" customFormat="1" ht="19.92" customHeight="1">
      <c r="B84" s="170"/>
      <c r="C84" s="171"/>
      <c r="D84" s="172" t="s">
        <v>172</v>
      </c>
      <c r="E84" s="173"/>
      <c r="F84" s="173"/>
      <c r="G84" s="173"/>
      <c r="H84" s="173"/>
      <c r="I84" s="174"/>
      <c r="J84" s="175">
        <f>J407</f>
        <v>0</v>
      </c>
      <c r="K84" s="171"/>
      <c r="L84" s="176"/>
    </row>
    <row r="85" hidden="1" s="1" customFormat="1" ht="21.84" customHeight="1">
      <c r="B85" s="36"/>
      <c r="C85" s="37"/>
      <c r="D85" s="37"/>
      <c r="E85" s="37"/>
      <c r="F85" s="37"/>
      <c r="G85" s="37"/>
      <c r="H85" s="37"/>
      <c r="I85" s="129"/>
      <c r="J85" s="37"/>
      <c r="K85" s="37"/>
      <c r="L85" s="41"/>
    </row>
    <row r="86" hidden="1" s="1" customFormat="1" ht="6.96" customHeight="1">
      <c r="B86" s="55"/>
      <c r="C86" s="56"/>
      <c r="D86" s="56"/>
      <c r="E86" s="56"/>
      <c r="F86" s="56"/>
      <c r="G86" s="56"/>
      <c r="H86" s="56"/>
      <c r="I86" s="153"/>
      <c r="J86" s="56"/>
      <c r="K86" s="56"/>
      <c r="L86" s="41"/>
    </row>
    <row r="87" hidden="1"/>
    <row r="88" hidden="1"/>
    <row r="89" hidden="1"/>
    <row r="90" s="1" customFormat="1" ht="6.96" customHeight="1">
      <c r="B90" s="57"/>
      <c r="C90" s="58"/>
      <c r="D90" s="58"/>
      <c r="E90" s="58"/>
      <c r="F90" s="58"/>
      <c r="G90" s="58"/>
      <c r="H90" s="58"/>
      <c r="I90" s="156"/>
      <c r="J90" s="58"/>
      <c r="K90" s="58"/>
      <c r="L90" s="41"/>
    </row>
    <row r="91" s="1" customFormat="1" ht="24.96" customHeight="1">
      <c r="B91" s="36"/>
      <c r="C91" s="21" t="s">
        <v>99</v>
      </c>
      <c r="D91" s="37"/>
      <c r="E91" s="37"/>
      <c r="F91" s="37"/>
      <c r="G91" s="37"/>
      <c r="H91" s="37"/>
      <c r="I91" s="129"/>
      <c r="J91" s="37"/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29"/>
      <c r="J92" s="37"/>
      <c r="K92" s="37"/>
      <c r="L92" s="41"/>
    </row>
    <row r="93" s="1" customFormat="1" ht="12" customHeight="1">
      <c r="B93" s="36"/>
      <c r="C93" s="30" t="s">
        <v>16</v>
      </c>
      <c r="D93" s="37"/>
      <c r="E93" s="37"/>
      <c r="F93" s="37"/>
      <c r="G93" s="37"/>
      <c r="H93" s="37"/>
      <c r="I93" s="129"/>
      <c r="J93" s="37"/>
      <c r="K93" s="37"/>
      <c r="L93" s="41"/>
    </row>
    <row r="94" s="1" customFormat="1" ht="16.5" customHeight="1">
      <c r="B94" s="36"/>
      <c r="C94" s="37"/>
      <c r="D94" s="37"/>
      <c r="E94" s="157" t="str">
        <f>E7</f>
        <v xml:space="preserve">Hasičská zbrojnice Panská Habrová,  p.p. st. 99</v>
      </c>
      <c r="F94" s="30"/>
      <c r="G94" s="30"/>
      <c r="H94" s="30"/>
      <c r="I94" s="129"/>
      <c r="J94" s="37"/>
      <c r="K94" s="37"/>
      <c r="L94" s="41"/>
    </row>
    <row r="95" s="1" customFormat="1" ht="12" customHeight="1">
      <c r="B95" s="36"/>
      <c r="C95" s="30" t="s">
        <v>89</v>
      </c>
      <c r="D95" s="37"/>
      <c r="E95" s="37"/>
      <c r="F95" s="37"/>
      <c r="G95" s="37"/>
      <c r="H95" s="37"/>
      <c r="I95" s="129"/>
      <c r="J95" s="37"/>
      <c r="K95" s="37"/>
      <c r="L95" s="41"/>
    </row>
    <row r="96" s="1" customFormat="1" ht="16.5" customHeight="1">
      <c r="B96" s="36"/>
      <c r="C96" s="37"/>
      <c r="D96" s="37"/>
      <c r="E96" s="62" t="str">
        <f>E9</f>
        <v>2019-02-2 - Stavební objekt</v>
      </c>
      <c r="F96" s="37"/>
      <c r="G96" s="37"/>
      <c r="H96" s="37"/>
      <c r="I96" s="129"/>
      <c r="J96" s="37"/>
      <c r="K96" s="37"/>
      <c r="L96" s="41"/>
    </row>
    <row r="97" s="1" customFormat="1" ht="6.96" customHeight="1">
      <c r="B97" s="36"/>
      <c r="C97" s="37"/>
      <c r="D97" s="37"/>
      <c r="E97" s="37"/>
      <c r="F97" s="37"/>
      <c r="G97" s="37"/>
      <c r="H97" s="37"/>
      <c r="I97" s="129"/>
      <c r="J97" s="37"/>
      <c r="K97" s="37"/>
      <c r="L97" s="41"/>
    </row>
    <row r="98" s="1" customFormat="1" ht="12" customHeight="1">
      <c r="B98" s="36"/>
      <c r="C98" s="30" t="s">
        <v>20</v>
      </c>
      <c r="D98" s="37"/>
      <c r="E98" s="37"/>
      <c r="F98" s="25" t="str">
        <f>F12</f>
        <v>Rychnov nad Kněžnou</v>
      </c>
      <c r="G98" s="37"/>
      <c r="H98" s="37"/>
      <c r="I98" s="131" t="s">
        <v>22</v>
      </c>
      <c r="J98" s="65" t="str">
        <f>IF(J12="","",J12)</f>
        <v>10. 1. 2019</v>
      </c>
      <c r="K98" s="37"/>
      <c r="L98" s="41"/>
    </row>
    <row r="99" s="1" customFormat="1" ht="6.96" customHeight="1">
      <c r="B99" s="36"/>
      <c r="C99" s="37"/>
      <c r="D99" s="37"/>
      <c r="E99" s="37"/>
      <c r="F99" s="37"/>
      <c r="G99" s="37"/>
      <c r="H99" s="37"/>
      <c r="I99" s="129"/>
      <c r="J99" s="37"/>
      <c r="K99" s="37"/>
      <c r="L99" s="41"/>
    </row>
    <row r="100" s="1" customFormat="1" ht="24.9" customHeight="1">
      <c r="B100" s="36"/>
      <c r="C100" s="30" t="s">
        <v>24</v>
      </c>
      <c r="D100" s="37"/>
      <c r="E100" s="37"/>
      <c r="F100" s="25" t="str">
        <f>E15</f>
        <v>Město Rychnov nad Kněžnou</v>
      </c>
      <c r="G100" s="37"/>
      <c r="H100" s="37"/>
      <c r="I100" s="131" t="s">
        <v>31</v>
      </c>
      <c r="J100" s="34" t="str">
        <f>E21</f>
        <v>Jaroslav Krunčík, Javornice 176</v>
      </c>
      <c r="K100" s="37"/>
      <c r="L100" s="41"/>
    </row>
    <row r="101" s="1" customFormat="1" ht="24.9" customHeight="1">
      <c r="B101" s="36"/>
      <c r="C101" s="30" t="s">
        <v>29</v>
      </c>
      <c r="D101" s="37"/>
      <c r="E101" s="37"/>
      <c r="F101" s="25" t="str">
        <f>IF(E18="","",E18)</f>
        <v>Vyplň údaj</v>
      </c>
      <c r="G101" s="37"/>
      <c r="H101" s="37"/>
      <c r="I101" s="131" t="s">
        <v>35</v>
      </c>
      <c r="J101" s="34" t="str">
        <f>E24</f>
        <v>Jaroslav Krunčík, Javornice 176</v>
      </c>
      <c r="K101" s="37"/>
      <c r="L101" s="41"/>
    </row>
    <row r="102" s="1" customFormat="1" ht="10.32" customHeight="1">
      <c r="B102" s="36"/>
      <c r="C102" s="37"/>
      <c r="D102" s="37"/>
      <c r="E102" s="37"/>
      <c r="F102" s="37"/>
      <c r="G102" s="37"/>
      <c r="H102" s="37"/>
      <c r="I102" s="129"/>
      <c r="J102" s="37"/>
      <c r="K102" s="37"/>
      <c r="L102" s="41"/>
    </row>
    <row r="103" s="9" customFormat="1" ht="29.28" customHeight="1">
      <c r="B103" s="177"/>
      <c r="C103" s="178" t="s">
        <v>100</v>
      </c>
      <c r="D103" s="179" t="s">
        <v>56</v>
      </c>
      <c r="E103" s="179" t="s">
        <v>52</v>
      </c>
      <c r="F103" s="179" t="s">
        <v>53</v>
      </c>
      <c r="G103" s="179" t="s">
        <v>101</v>
      </c>
      <c r="H103" s="179" t="s">
        <v>102</v>
      </c>
      <c r="I103" s="180" t="s">
        <v>103</v>
      </c>
      <c r="J103" s="179" t="s">
        <v>93</v>
      </c>
      <c r="K103" s="181" t="s">
        <v>104</v>
      </c>
      <c r="L103" s="182"/>
      <c r="M103" s="86" t="s">
        <v>1</v>
      </c>
      <c r="N103" s="87" t="s">
        <v>41</v>
      </c>
      <c r="O103" s="87" t="s">
        <v>105</v>
      </c>
      <c r="P103" s="87" t="s">
        <v>106</v>
      </c>
      <c r="Q103" s="87" t="s">
        <v>107</v>
      </c>
      <c r="R103" s="87" t="s">
        <v>108</v>
      </c>
      <c r="S103" s="87" t="s">
        <v>109</v>
      </c>
      <c r="T103" s="88" t="s">
        <v>110</v>
      </c>
    </row>
    <row r="104" s="1" customFormat="1" ht="22.8" customHeight="1">
      <c r="B104" s="36"/>
      <c r="C104" s="93" t="s">
        <v>111</v>
      </c>
      <c r="D104" s="37"/>
      <c r="E104" s="37"/>
      <c r="F104" s="37"/>
      <c r="G104" s="37"/>
      <c r="H104" s="37"/>
      <c r="I104" s="129"/>
      <c r="J104" s="183">
        <f>BK104</f>
        <v>0</v>
      </c>
      <c r="K104" s="37"/>
      <c r="L104" s="41"/>
      <c r="M104" s="89"/>
      <c r="N104" s="90"/>
      <c r="O104" s="90"/>
      <c r="P104" s="184">
        <f>P105+P230+P400+P404</f>
        <v>0</v>
      </c>
      <c r="Q104" s="90"/>
      <c r="R104" s="184">
        <f>R105+R230+R400+R404</f>
        <v>138.27400623</v>
      </c>
      <c r="S104" s="90"/>
      <c r="T104" s="185">
        <f>T105+T230+T400+T404</f>
        <v>0</v>
      </c>
      <c r="AT104" s="15" t="s">
        <v>70</v>
      </c>
      <c r="AU104" s="15" t="s">
        <v>95</v>
      </c>
      <c r="BK104" s="186">
        <f>BK105+BK230+BK400+BK404</f>
        <v>0</v>
      </c>
    </row>
    <row r="105" s="10" customFormat="1" ht="25.92" customHeight="1">
      <c r="B105" s="187"/>
      <c r="C105" s="188"/>
      <c r="D105" s="189" t="s">
        <v>70</v>
      </c>
      <c r="E105" s="190" t="s">
        <v>112</v>
      </c>
      <c r="F105" s="190" t="s">
        <v>113</v>
      </c>
      <c r="G105" s="188"/>
      <c r="H105" s="188"/>
      <c r="I105" s="191"/>
      <c r="J105" s="192">
        <f>BK105</f>
        <v>0</v>
      </c>
      <c r="K105" s="188"/>
      <c r="L105" s="193"/>
      <c r="M105" s="194"/>
      <c r="N105" s="195"/>
      <c r="O105" s="195"/>
      <c r="P105" s="196">
        <f>P106+P124+P139+P153+P168+P225+P228</f>
        <v>0</v>
      </c>
      <c r="Q105" s="195"/>
      <c r="R105" s="196">
        <f>R106+R124+R139+R153+R168+R225+R228</f>
        <v>130.53925526999998</v>
      </c>
      <c r="S105" s="195"/>
      <c r="T105" s="197">
        <f>T106+T124+T139+T153+T168+T225+T228</f>
        <v>0</v>
      </c>
      <c r="AR105" s="198" t="s">
        <v>79</v>
      </c>
      <c r="AT105" s="199" t="s">
        <v>70</v>
      </c>
      <c r="AU105" s="199" t="s">
        <v>71</v>
      </c>
      <c r="AY105" s="198" t="s">
        <v>114</v>
      </c>
      <c r="BK105" s="200">
        <f>BK106+BK124+BK139+BK153+BK168+BK225+BK228</f>
        <v>0</v>
      </c>
    </row>
    <row r="106" s="10" customFormat="1" ht="22.8" customHeight="1">
      <c r="B106" s="187"/>
      <c r="C106" s="188"/>
      <c r="D106" s="189" t="s">
        <v>70</v>
      </c>
      <c r="E106" s="201" t="s">
        <v>79</v>
      </c>
      <c r="F106" s="201" t="s">
        <v>173</v>
      </c>
      <c r="G106" s="188"/>
      <c r="H106" s="188"/>
      <c r="I106" s="191"/>
      <c r="J106" s="202">
        <f>BK106</f>
        <v>0</v>
      </c>
      <c r="K106" s="188"/>
      <c r="L106" s="193"/>
      <c r="M106" s="194"/>
      <c r="N106" s="195"/>
      <c r="O106" s="195"/>
      <c r="P106" s="196">
        <f>SUM(P107:P123)</f>
        <v>0</v>
      </c>
      <c r="Q106" s="195"/>
      <c r="R106" s="196">
        <f>SUM(R107:R123)</f>
        <v>0.0069999999999999993</v>
      </c>
      <c r="S106" s="195"/>
      <c r="T106" s="197">
        <f>SUM(T107:T123)</f>
        <v>0</v>
      </c>
      <c r="AR106" s="198" t="s">
        <v>79</v>
      </c>
      <c r="AT106" s="199" t="s">
        <v>70</v>
      </c>
      <c r="AU106" s="199" t="s">
        <v>79</v>
      </c>
      <c r="AY106" s="198" t="s">
        <v>114</v>
      </c>
      <c r="BK106" s="200">
        <f>SUM(BK107:BK123)</f>
        <v>0</v>
      </c>
    </row>
    <row r="107" s="1" customFormat="1" ht="16.5" customHeight="1">
      <c r="B107" s="36"/>
      <c r="C107" s="203" t="s">
        <v>79</v>
      </c>
      <c r="D107" s="203" t="s">
        <v>117</v>
      </c>
      <c r="E107" s="204" t="s">
        <v>174</v>
      </c>
      <c r="F107" s="205" t="s">
        <v>175</v>
      </c>
      <c r="G107" s="206" t="s">
        <v>176</v>
      </c>
      <c r="H107" s="207">
        <v>50</v>
      </c>
      <c r="I107" s="208"/>
      <c r="J107" s="209">
        <f>ROUND(I107*H107,2)</f>
        <v>0</v>
      </c>
      <c r="K107" s="205" t="s">
        <v>121</v>
      </c>
      <c r="L107" s="41"/>
      <c r="M107" s="210" t="s">
        <v>1</v>
      </c>
      <c r="N107" s="211" t="s">
        <v>42</v>
      </c>
      <c r="O107" s="77"/>
      <c r="P107" s="212">
        <f>O107*H107</f>
        <v>0</v>
      </c>
      <c r="Q107" s="212">
        <v>0.00013999999999999999</v>
      </c>
      <c r="R107" s="212">
        <f>Q107*H107</f>
        <v>0.0069999999999999993</v>
      </c>
      <c r="S107" s="212">
        <v>0</v>
      </c>
      <c r="T107" s="213">
        <f>S107*H107</f>
        <v>0</v>
      </c>
      <c r="AR107" s="15" t="s">
        <v>122</v>
      </c>
      <c r="AT107" s="15" t="s">
        <v>117</v>
      </c>
      <c r="AU107" s="15" t="s">
        <v>81</v>
      </c>
      <c r="AY107" s="15" t="s">
        <v>114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79</v>
      </c>
      <c r="BK107" s="214">
        <f>ROUND(I107*H107,2)</f>
        <v>0</v>
      </c>
      <c r="BL107" s="15" t="s">
        <v>122</v>
      </c>
      <c r="BM107" s="15" t="s">
        <v>177</v>
      </c>
    </row>
    <row r="108" s="11" customFormat="1">
      <c r="B108" s="215"/>
      <c r="C108" s="216"/>
      <c r="D108" s="217" t="s">
        <v>124</v>
      </c>
      <c r="E108" s="218" t="s">
        <v>1</v>
      </c>
      <c r="F108" s="219" t="s">
        <v>178</v>
      </c>
      <c r="G108" s="216"/>
      <c r="H108" s="220">
        <v>50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124</v>
      </c>
      <c r="AU108" s="226" t="s">
        <v>81</v>
      </c>
      <c r="AV108" s="11" t="s">
        <v>81</v>
      </c>
      <c r="AW108" s="11" t="s">
        <v>34</v>
      </c>
      <c r="AX108" s="11" t="s">
        <v>79</v>
      </c>
      <c r="AY108" s="226" t="s">
        <v>114</v>
      </c>
    </row>
    <row r="109" s="1" customFormat="1" ht="16.5" customHeight="1">
      <c r="B109" s="36"/>
      <c r="C109" s="203" t="s">
        <v>81</v>
      </c>
      <c r="D109" s="203" t="s">
        <v>117</v>
      </c>
      <c r="E109" s="204" t="s">
        <v>179</v>
      </c>
      <c r="F109" s="205" t="s">
        <v>180</v>
      </c>
      <c r="G109" s="206" t="s">
        <v>176</v>
      </c>
      <c r="H109" s="207">
        <v>50</v>
      </c>
      <c r="I109" s="208"/>
      <c r="J109" s="209">
        <f>ROUND(I109*H109,2)</f>
        <v>0</v>
      </c>
      <c r="K109" s="205" t="s">
        <v>121</v>
      </c>
      <c r="L109" s="41"/>
      <c r="M109" s="210" t="s">
        <v>1</v>
      </c>
      <c r="N109" s="211" t="s">
        <v>42</v>
      </c>
      <c r="O109" s="7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5" t="s">
        <v>122</v>
      </c>
      <c r="AT109" s="15" t="s">
        <v>117</v>
      </c>
      <c r="AU109" s="15" t="s">
        <v>81</v>
      </c>
      <c r="AY109" s="15" t="s">
        <v>114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79</v>
      </c>
      <c r="BK109" s="214">
        <f>ROUND(I109*H109,2)</f>
        <v>0</v>
      </c>
      <c r="BL109" s="15" t="s">
        <v>122</v>
      </c>
      <c r="BM109" s="15" t="s">
        <v>181</v>
      </c>
    </row>
    <row r="110" s="1" customFormat="1" ht="16.5" customHeight="1">
      <c r="B110" s="36"/>
      <c r="C110" s="203" t="s">
        <v>132</v>
      </c>
      <c r="D110" s="203" t="s">
        <v>117</v>
      </c>
      <c r="E110" s="204" t="s">
        <v>182</v>
      </c>
      <c r="F110" s="205" t="s">
        <v>183</v>
      </c>
      <c r="G110" s="206" t="s">
        <v>120</v>
      </c>
      <c r="H110" s="207">
        <v>17.884</v>
      </c>
      <c r="I110" s="208"/>
      <c r="J110" s="209">
        <f>ROUND(I110*H110,2)</f>
        <v>0</v>
      </c>
      <c r="K110" s="205" t="s">
        <v>121</v>
      </c>
      <c r="L110" s="41"/>
      <c r="M110" s="210" t="s">
        <v>1</v>
      </c>
      <c r="N110" s="211" t="s">
        <v>42</v>
      </c>
      <c r="O110" s="77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5" t="s">
        <v>122</v>
      </c>
      <c r="AT110" s="15" t="s">
        <v>117</v>
      </c>
      <c r="AU110" s="15" t="s">
        <v>81</v>
      </c>
      <c r="AY110" s="15" t="s">
        <v>114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79</v>
      </c>
      <c r="BK110" s="214">
        <f>ROUND(I110*H110,2)</f>
        <v>0</v>
      </c>
      <c r="BL110" s="15" t="s">
        <v>122</v>
      </c>
      <c r="BM110" s="15" t="s">
        <v>184</v>
      </c>
    </row>
    <row r="111" s="11" customFormat="1">
      <c r="B111" s="215"/>
      <c r="C111" s="216"/>
      <c r="D111" s="217" t="s">
        <v>124</v>
      </c>
      <c r="E111" s="218" t="s">
        <v>1</v>
      </c>
      <c r="F111" s="219" t="s">
        <v>185</v>
      </c>
      <c r="G111" s="216"/>
      <c r="H111" s="220">
        <v>17.884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124</v>
      </c>
      <c r="AU111" s="226" t="s">
        <v>81</v>
      </c>
      <c r="AV111" s="11" t="s">
        <v>81</v>
      </c>
      <c r="AW111" s="11" t="s">
        <v>34</v>
      </c>
      <c r="AX111" s="11" t="s">
        <v>79</v>
      </c>
      <c r="AY111" s="226" t="s">
        <v>114</v>
      </c>
    </row>
    <row r="112" s="1" customFormat="1" ht="16.5" customHeight="1">
      <c r="B112" s="36"/>
      <c r="C112" s="203" t="s">
        <v>122</v>
      </c>
      <c r="D112" s="203" t="s">
        <v>117</v>
      </c>
      <c r="E112" s="204" t="s">
        <v>186</v>
      </c>
      <c r="F112" s="205" t="s">
        <v>187</v>
      </c>
      <c r="G112" s="206" t="s">
        <v>120</v>
      </c>
      <c r="H112" s="207">
        <v>17.884</v>
      </c>
      <c r="I112" s="208"/>
      <c r="J112" s="209">
        <f>ROUND(I112*H112,2)</f>
        <v>0</v>
      </c>
      <c r="K112" s="205" t="s">
        <v>121</v>
      </c>
      <c r="L112" s="41"/>
      <c r="M112" s="210" t="s">
        <v>1</v>
      </c>
      <c r="N112" s="211" t="s">
        <v>42</v>
      </c>
      <c r="O112" s="7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5" t="s">
        <v>122</v>
      </c>
      <c r="AT112" s="15" t="s">
        <v>117</v>
      </c>
      <c r="AU112" s="15" t="s">
        <v>81</v>
      </c>
      <c r="AY112" s="15" t="s">
        <v>114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79</v>
      </c>
      <c r="BK112" s="214">
        <f>ROUND(I112*H112,2)</f>
        <v>0</v>
      </c>
      <c r="BL112" s="15" t="s">
        <v>122</v>
      </c>
      <c r="BM112" s="15" t="s">
        <v>188</v>
      </c>
    </row>
    <row r="113" s="1" customFormat="1" ht="16.5" customHeight="1">
      <c r="B113" s="36"/>
      <c r="C113" s="203" t="s">
        <v>140</v>
      </c>
      <c r="D113" s="203" t="s">
        <v>117</v>
      </c>
      <c r="E113" s="204" t="s">
        <v>189</v>
      </c>
      <c r="F113" s="205" t="s">
        <v>190</v>
      </c>
      <c r="G113" s="206" t="s">
        <v>120</v>
      </c>
      <c r="H113" s="207">
        <v>17.884</v>
      </c>
      <c r="I113" s="208"/>
      <c r="J113" s="209">
        <f>ROUND(I113*H113,2)</f>
        <v>0</v>
      </c>
      <c r="K113" s="205" t="s">
        <v>121</v>
      </c>
      <c r="L113" s="41"/>
      <c r="M113" s="210" t="s">
        <v>1</v>
      </c>
      <c r="N113" s="211" t="s">
        <v>42</v>
      </c>
      <c r="O113" s="7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5" t="s">
        <v>122</v>
      </c>
      <c r="AT113" s="15" t="s">
        <v>117</v>
      </c>
      <c r="AU113" s="15" t="s">
        <v>81</v>
      </c>
      <c r="AY113" s="15" t="s">
        <v>114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5" t="s">
        <v>79</v>
      </c>
      <c r="BK113" s="214">
        <f>ROUND(I113*H113,2)</f>
        <v>0</v>
      </c>
      <c r="BL113" s="15" t="s">
        <v>122</v>
      </c>
      <c r="BM113" s="15" t="s">
        <v>191</v>
      </c>
    </row>
    <row r="114" s="1" customFormat="1" ht="16.5" customHeight="1">
      <c r="B114" s="36"/>
      <c r="C114" s="203" t="s">
        <v>192</v>
      </c>
      <c r="D114" s="203" t="s">
        <v>117</v>
      </c>
      <c r="E114" s="204" t="s">
        <v>193</v>
      </c>
      <c r="F114" s="205" t="s">
        <v>194</v>
      </c>
      <c r="G114" s="206" t="s">
        <v>120</v>
      </c>
      <c r="H114" s="207">
        <v>6.1950000000000003</v>
      </c>
      <c r="I114" s="208"/>
      <c r="J114" s="209">
        <f>ROUND(I114*H114,2)</f>
        <v>0</v>
      </c>
      <c r="K114" s="205" t="s">
        <v>121</v>
      </c>
      <c r="L114" s="41"/>
      <c r="M114" s="210" t="s">
        <v>1</v>
      </c>
      <c r="N114" s="211" t="s">
        <v>42</v>
      </c>
      <c r="O114" s="7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5" t="s">
        <v>122</v>
      </c>
      <c r="AT114" s="15" t="s">
        <v>117</v>
      </c>
      <c r="AU114" s="15" t="s">
        <v>81</v>
      </c>
      <c r="AY114" s="15" t="s">
        <v>114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79</v>
      </c>
      <c r="BK114" s="214">
        <f>ROUND(I114*H114,2)</f>
        <v>0</v>
      </c>
      <c r="BL114" s="15" t="s">
        <v>122</v>
      </c>
      <c r="BM114" s="15" t="s">
        <v>195</v>
      </c>
    </row>
    <row r="115" s="11" customFormat="1">
      <c r="B115" s="215"/>
      <c r="C115" s="216"/>
      <c r="D115" s="217" t="s">
        <v>124</v>
      </c>
      <c r="E115" s="218" t="s">
        <v>1</v>
      </c>
      <c r="F115" s="219" t="s">
        <v>196</v>
      </c>
      <c r="G115" s="216"/>
      <c r="H115" s="220">
        <v>6.1950000000000003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124</v>
      </c>
      <c r="AU115" s="226" t="s">
        <v>81</v>
      </c>
      <c r="AV115" s="11" t="s">
        <v>81</v>
      </c>
      <c r="AW115" s="11" t="s">
        <v>34</v>
      </c>
      <c r="AX115" s="11" t="s">
        <v>79</v>
      </c>
      <c r="AY115" s="226" t="s">
        <v>114</v>
      </c>
    </row>
    <row r="116" s="1" customFormat="1" ht="16.5" customHeight="1">
      <c r="B116" s="36"/>
      <c r="C116" s="203" t="s">
        <v>197</v>
      </c>
      <c r="D116" s="203" t="s">
        <v>117</v>
      </c>
      <c r="E116" s="204" t="s">
        <v>198</v>
      </c>
      <c r="F116" s="205" t="s">
        <v>199</v>
      </c>
      <c r="G116" s="206" t="s">
        <v>120</v>
      </c>
      <c r="H116" s="207">
        <v>6.1950000000000003</v>
      </c>
      <c r="I116" s="208"/>
      <c r="J116" s="209">
        <f>ROUND(I116*H116,2)</f>
        <v>0</v>
      </c>
      <c r="K116" s="205" t="s">
        <v>121</v>
      </c>
      <c r="L116" s="41"/>
      <c r="M116" s="210" t="s">
        <v>1</v>
      </c>
      <c r="N116" s="211" t="s">
        <v>42</v>
      </c>
      <c r="O116" s="77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5" t="s">
        <v>122</v>
      </c>
      <c r="AT116" s="15" t="s">
        <v>117</v>
      </c>
      <c r="AU116" s="15" t="s">
        <v>81</v>
      </c>
      <c r="AY116" s="15" t="s">
        <v>114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79</v>
      </c>
      <c r="BK116" s="214">
        <f>ROUND(I116*H116,2)</f>
        <v>0</v>
      </c>
      <c r="BL116" s="15" t="s">
        <v>122</v>
      </c>
      <c r="BM116" s="15" t="s">
        <v>200</v>
      </c>
    </row>
    <row r="117" s="1" customFormat="1" ht="16.5" customHeight="1">
      <c r="B117" s="36"/>
      <c r="C117" s="203" t="s">
        <v>145</v>
      </c>
      <c r="D117" s="203" t="s">
        <v>117</v>
      </c>
      <c r="E117" s="204" t="s">
        <v>201</v>
      </c>
      <c r="F117" s="205" t="s">
        <v>202</v>
      </c>
      <c r="G117" s="206" t="s">
        <v>120</v>
      </c>
      <c r="H117" s="207">
        <v>6.1950000000000003</v>
      </c>
      <c r="I117" s="208"/>
      <c r="J117" s="209">
        <f>ROUND(I117*H117,2)</f>
        <v>0</v>
      </c>
      <c r="K117" s="205" t="s">
        <v>121</v>
      </c>
      <c r="L117" s="41"/>
      <c r="M117" s="210" t="s">
        <v>1</v>
      </c>
      <c r="N117" s="211" t="s">
        <v>42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122</v>
      </c>
      <c r="AT117" s="15" t="s">
        <v>117</v>
      </c>
      <c r="AU117" s="15" t="s">
        <v>81</v>
      </c>
      <c r="AY117" s="15" t="s">
        <v>114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79</v>
      </c>
      <c r="BK117" s="214">
        <f>ROUND(I117*H117,2)</f>
        <v>0</v>
      </c>
      <c r="BL117" s="15" t="s">
        <v>122</v>
      </c>
      <c r="BM117" s="15" t="s">
        <v>203</v>
      </c>
    </row>
    <row r="118" s="1" customFormat="1" ht="16.5" customHeight="1">
      <c r="B118" s="36"/>
      <c r="C118" s="203" t="s">
        <v>204</v>
      </c>
      <c r="D118" s="203" t="s">
        <v>117</v>
      </c>
      <c r="E118" s="204" t="s">
        <v>205</v>
      </c>
      <c r="F118" s="205" t="s">
        <v>206</v>
      </c>
      <c r="G118" s="206" t="s">
        <v>130</v>
      </c>
      <c r="H118" s="207">
        <v>11.151</v>
      </c>
      <c r="I118" s="208"/>
      <c r="J118" s="209">
        <f>ROUND(I118*H118,2)</f>
        <v>0</v>
      </c>
      <c r="K118" s="205" t="s">
        <v>1</v>
      </c>
      <c r="L118" s="41"/>
      <c r="M118" s="210" t="s">
        <v>1</v>
      </c>
      <c r="N118" s="211" t="s">
        <v>42</v>
      </c>
      <c r="O118" s="77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5" t="s">
        <v>122</v>
      </c>
      <c r="AT118" s="15" t="s">
        <v>117</v>
      </c>
      <c r="AU118" s="15" t="s">
        <v>81</v>
      </c>
      <c r="AY118" s="15" t="s">
        <v>114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79</v>
      </c>
      <c r="BK118" s="214">
        <f>ROUND(I118*H118,2)</f>
        <v>0</v>
      </c>
      <c r="BL118" s="15" t="s">
        <v>122</v>
      </c>
      <c r="BM118" s="15" t="s">
        <v>207</v>
      </c>
    </row>
    <row r="119" s="11" customFormat="1">
      <c r="B119" s="215"/>
      <c r="C119" s="216"/>
      <c r="D119" s="217" t="s">
        <v>124</v>
      </c>
      <c r="E119" s="218" t="s">
        <v>1</v>
      </c>
      <c r="F119" s="219" t="s">
        <v>208</v>
      </c>
      <c r="G119" s="216"/>
      <c r="H119" s="220">
        <v>11.151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124</v>
      </c>
      <c r="AU119" s="226" t="s">
        <v>81</v>
      </c>
      <c r="AV119" s="11" t="s">
        <v>81</v>
      </c>
      <c r="AW119" s="11" t="s">
        <v>34</v>
      </c>
      <c r="AX119" s="11" t="s">
        <v>79</v>
      </c>
      <c r="AY119" s="226" t="s">
        <v>114</v>
      </c>
    </row>
    <row r="120" s="1" customFormat="1" ht="16.5" customHeight="1">
      <c r="B120" s="36"/>
      <c r="C120" s="203" t="s">
        <v>115</v>
      </c>
      <c r="D120" s="203" t="s">
        <v>117</v>
      </c>
      <c r="E120" s="204" t="s">
        <v>209</v>
      </c>
      <c r="F120" s="205" t="s">
        <v>210</v>
      </c>
      <c r="G120" s="206" t="s">
        <v>120</v>
      </c>
      <c r="H120" s="207">
        <v>11.689</v>
      </c>
      <c r="I120" s="208"/>
      <c r="J120" s="209">
        <f>ROUND(I120*H120,2)</f>
        <v>0</v>
      </c>
      <c r="K120" s="205" t="s">
        <v>121</v>
      </c>
      <c r="L120" s="41"/>
      <c r="M120" s="210" t="s">
        <v>1</v>
      </c>
      <c r="N120" s="211" t="s">
        <v>42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122</v>
      </c>
      <c r="AT120" s="15" t="s">
        <v>117</v>
      </c>
      <c r="AU120" s="15" t="s">
        <v>81</v>
      </c>
      <c r="AY120" s="15" t="s">
        <v>114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79</v>
      </c>
      <c r="BK120" s="214">
        <f>ROUND(I120*H120,2)</f>
        <v>0</v>
      </c>
      <c r="BL120" s="15" t="s">
        <v>122</v>
      </c>
      <c r="BM120" s="15" t="s">
        <v>211</v>
      </c>
    </row>
    <row r="121" s="11" customFormat="1">
      <c r="B121" s="215"/>
      <c r="C121" s="216"/>
      <c r="D121" s="217" t="s">
        <v>124</v>
      </c>
      <c r="E121" s="218" t="s">
        <v>1</v>
      </c>
      <c r="F121" s="219" t="s">
        <v>212</v>
      </c>
      <c r="G121" s="216"/>
      <c r="H121" s="220">
        <v>11.689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124</v>
      </c>
      <c r="AU121" s="226" t="s">
        <v>81</v>
      </c>
      <c r="AV121" s="11" t="s">
        <v>81</v>
      </c>
      <c r="AW121" s="11" t="s">
        <v>34</v>
      </c>
      <c r="AX121" s="11" t="s">
        <v>79</v>
      </c>
      <c r="AY121" s="226" t="s">
        <v>114</v>
      </c>
    </row>
    <row r="122" s="1" customFormat="1" ht="16.5" customHeight="1">
      <c r="B122" s="36"/>
      <c r="C122" s="203" t="s">
        <v>213</v>
      </c>
      <c r="D122" s="203" t="s">
        <v>117</v>
      </c>
      <c r="E122" s="204" t="s">
        <v>214</v>
      </c>
      <c r="F122" s="205" t="s">
        <v>215</v>
      </c>
      <c r="G122" s="206" t="s">
        <v>216</v>
      </c>
      <c r="H122" s="207">
        <v>80</v>
      </c>
      <c r="I122" s="208"/>
      <c r="J122" s="209">
        <f>ROUND(I122*H122,2)</f>
        <v>0</v>
      </c>
      <c r="K122" s="205" t="s">
        <v>121</v>
      </c>
      <c r="L122" s="41"/>
      <c r="M122" s="210" t="s">
        <v>1</v>
      </c>
      <c r="N122" s="211" t="s">
        <v>42</v>
      </c>
      <c r="O122" s="7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5" t="s">
        <v>122</v>
      </c>
      <c r="AT122" s="15" t="s">
        <v>117</v>
      </c>
      <c r="AU122" s="15" t="s">
        <v>81</v>
      </c>
      <c r="AY122" s="15" t="s">
        <v>114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79</v>
      </c>
      <c r="BK122" s="214">
        <f>ROUND(I122*H122,2)</f>
        <v>0</v>
      </c>
      <c r="BL122" s="15" t="s">
        <v>122</v>
      </c>
      <c r="BM122" s="15" t="s">
        <v>217</v>
      </c>
    </row>
    <row r="123" s="11" customFormat="1">
      <c r="B123" s="215"/>
      <c r="C123" s="216"/>
      <c r="D123" s="217" t="s">
        <v>124</v>
      </c>
      <c r="E123" s="218" t="s">
        <v>1</v>
      </c>
      <c r="F123" s="219" t="s">
        <v>218</v>
      </c>
      <c r="G123" s="216"/>
      <c r="H123" s="220">
        <v>80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124</v>
      </c>
      <c r="AU123" s="226" t="s">
        <v>81</v>
      </c>
      <c r="AV123" s="11" t="s">
        <v>81</v>
      </c>
      <c r="AW123" s="11" t="s">
        <v>34</v>
      </c>
      <c r="AX123" s="11" t="s">
        <v>79</v>
      </c>
      <c r="AY123" s="226" t="s">
        <v>114</v>
      </c>
    </row>
    <row r="124" s="10" customFormat="1" ht="22.8" customHeight="1">
      <c r="B124" s="187"/>
      <c r="C124" s="188"/>
      <c r="D124" s="189" t="s">
        <v>70</v>
      </c>
      <c r="E124" s="201" t="s">
        <v>81</v>
      </c>
      <c r="F124" s="201" t="s">
        <v>219</v>
      </c>
      <c r="G124" s="188"/>
      <c r="H124" s="188"/>
      <c r="I124" s="191"/>
      <c r="J124" s="202">
        <f>BK124</f>
        <v>0</v>
      </c>
      <c r="K124" s="188"/>
      <c r="L124" s="193"/>
      <c r="M124" s="194"/>
      <c r="N124" s="195"/>
      <c r="O124" s="195"/>
      <c r="P124" s="196">
        <f>SUM(P125:P138)</f>
        <v>0</v>
      </c>
      <c r="Q124" s="195"/>
      <c r="R124" s="196">
        <f>SUM(R125:R138)</f>
        <v>51.566283930000004</v>
      </c>
      <c r="S124" s="195"/>
      <c r="T124" s="197">
        <f>SUM(T125:T138)</f>
        <v>0</v>
      </c>
      <c r="AR124" s="198" t="s">
        <v>79</v>
      </c>
      <c r="AT124" s="199" t="s">
        <v>70</v>
      </c>
      <c r="AU124" s="199" t="s">
        <v>79</v>
      </c>
      <c r="AY124" s="198" t="s">
        <v>114</v>
      </c>
      <c r="BK124" s="200">
        <f>SUM(BK125:BK138)</f>
        <v>0</v>
      </c>
    </row>
    <row r="125" s="1" customFormat="1" ht="16.5" customHeight="1">
      <c r="B125" s="36"/>
      <c r="C125" s="203" t="s">
        <v>220</v>
      </c>
      <c r="D125" s="203" t="s">
        <v>117</v>
      </c>
      <c r="E125" s="204" t="s">
        <v>221</v>
      </c>
      <c r="F125" s="205" t="s">
        <v>222</v>
      </c>
      <c r="G125" s="206" t="s">
        <v>223</v>
      </c>
      <c r="H125" s="207">
        <v>1</v>
      </c>
      <c r="I125" s="208"/>
      <c r="J125" s="209">
        <f>ROUND(I125*H125,2)</f>
        <v>0</v>
      </c>
      <c r="K125" s="205" t="s">
        <v>1</v>
      </c>
      <c r="L125" s="41"/>
      <c r="M125" s="210" t="s">
        <v>1</v>
      </c>
      <c r="N125" s="211" t="s">
        <v>42</v>
      </c>
      <c r="O125" s="77"/>
      <c r="P125" s="212">
        <f>O125*H125</f>
        <v>0</v>
      </c>
      <c r="Q125" s="212">
        <v>0.014999999999999999</v>
      </c>
      <c r="R125" s="212">
        <f>Q125*H125</f>
        <v>0.014999999999999999</v>
      </c>
      <c r="S125" s="212">
        <v>0</v>
      </c>
      <c r="T125" s="213">
        <f>S125*H125</f>
        <v>0</v>
      </c>
      <c r="AR125" s="15" t="s">
        <v>122</v>
      </c>
      <c r="AT125" s="15" t="s">
        <v>117</v>
      </c>
      <c r="AU125" s="15" t="s">
        <v>81</v>
      </c>
      <c r="AY125" s="15" t="s">
        <v>114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79</v>
      </c>
      <c r="BK125" s="214">
        <f>ROUND(I125*H125,2)</f>
        <v>0</v>
      </c>
      <c r="BL125" s="15" t="s">
        <v>122</v>
      </c>
      <c r="BM125" s="15" t="s">
        <v>224</v>
      </c>
    </row>
    <row r="126" s="1" customFormat="1">
      <c r="B126" s="36"/>
      <c r="C126" s="37"/>
      <c r="D126" s="217" t="s">
        <v>225</v>
      </c>
      <c r="E126" s="37"/>
      <c r="F126" s="232" t="s">
        <v>226</v>
      </c>
      <c r="G126" s="37"/>
      <c r="H126" s="37"/>
      <c r="I126" s="129"/>
      <c r="J126" s="37"/>
      <c r="K126" s="37"/>
      <c r="L126" s="41"/>
      <c r="M126" s="233"/>
      <c r="N126" s="77"/>
      <c r="O126" s="77"/>
      <c r="P126" s="77"/>
      <c r="Q126" s="77"/>
      <c r="R126" s="77"/>
      <c r="S126" s="77"/>
      <c r="T126" s="78"/>
      <c r="AT126" s="15" t="s">
        <v>225</v>
      </c>
      <c r="AU126" s="15" t="s">
        <v>81</v>
      </c>
    </row>
    <row r="127" s="1" customFormat="1" ht="16.5" customHeight="1">
      <c r="B127" s="36"/>
      <c r="C127" s="203" t="s">
        <v>8</v>
      </c>
      <c r="D127" s="203" t="s">
        <v>117</v>
      </c>
      <c r="E127" s="204" t="s">
        <v>227</v>
      </c>
      <c r="F127" s="205" t="s">
        <v>228</v>
      </c>
      <c r="G127" s="206" t="s">
        <v>120</v>
      </c>
      <c r="H127" s="207">
        <v>11.497</v>
      </c>
      <c r="I127" s="208"/>
      <c r="J127" s="209">
        <f>ROUND(I127*H127,2)</f>
        <v>0</v>
      </c>
      <c r="K127" s="205" t="s">
        <v>121</v>
      </c>
      <c r="L127" s="41"/>
      <c r="M127" s="210" t="s">
        <v>1</v>
      </c>
      <c r="N127" s="211" t="s">
        <v>42</v>
      </c>
      <c r="O127" s="77"/>
      <c r="P127" s="212">
        <f>O127*H127</f>
        <v>0</v>
      </c>
      <c r="Q127" s="212">
        <v>2.45329</v>
      </c>
      <c r="R127" s="212">
        <f>Q127*H127</f>
        <v>28.20547513</v>
      </c>
      <c r="S127" s="212">
        <v>0</v>
      </c>
      <c r="T127" s="213">
        <f>S127*H127</f>
        <v>0</v>
      </c>
      <c r="AR127" s="15" t="s">
        <v>122</v>
      </c>
      <c r="AT127" s="15" t="s">
        <v>117</v>
      </c>
      <c r="AU127" s="15" t="s">
        <v>81</v>
      </c>
      <c r="AY127" s="15" t="s">
        <v>114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79</v>
      </c>
      <c r="BK127" s="214">
        <f>ROUND(I127*H127,2)</f>
        <v>0</v>
      </c>
      <c r="BL127" s="15" t="s">
        <v>122</v>
      </c>
      <c r="BM127" s="15" t="s">
        <v>229</v>
      </c>
    </row>
    <row r="128" s="11" customFormat="1">
      <c r="B128" s="215"/>
      <c r="C128" s="216"/>
      <c r="D128" s="217" t="s">
        <v>124</v>
      </c>
      <c r="E128" s="218" t="s">
        <v>1</v>
      </c>
      <c r="F128" s="219" t="s">
        <v>230</v>
      </c>
      <c r="G128" s="216"/>
      <c r="H128" s="220">
        <v>11.497</v>
      </c>
      <c r="I128" s="221"/>
      <c r="J128" s="216"/>
      <c r="K128" s="216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124</v>
      </c>
      <c r="AU128" s="226" t="s">
        <v>81</v>
      </c>
      <c r="AV128" s="11" t="s">
        <v>81</v>
      </c>
      <c r="AW128" s="11" t="s">
        <v>34</v>
      </c>
      <c r="AX128" s="11" t="s">
        <v>79</v>
      </c>
      <c r="AY128" s="226" t="s">
        <v>114</v>
      </c>
    </row>
    <row r="129" s="1" customFormat="1" ht="16.5" customHeight="1">
      <c r="B129" s="36"/>
      <c r="C129" s="203" t="s">
        <v>231</v>
      </c>
      <c r="D129" s="203" t="s">
        <v>117</v>
      </c>
      <c r="E129" s="204" t="s">
        <v>232</v>
      </c>
      <c r="F129" s="205" t="s">
        <v>233</v>
      </c>
      <c r="G129" s="206" t="s">
        <v>216</v>
      </c>
      <c r="H129" s="207">
        <v>31.934999999999999</v>
      </c>
      <c r="I129" s="208"/>
      <c r="J129" s="209">
        <f>ROUND(I129*H129,2)</f>
        <v>0</v>
      </c>
      <c r="K129" s="205" t="s">
        <v>121</v>
      </c>
      <c r="L129" s="41"/>
      <c r="M129" s="210" t="s">
        <v>1</v>
      </c>
      <c r="N129" s="211" t="s">
        <v>42</v>
      </c>
      <c r="O129" s="77"/>
      <c r="P129" s="212">
        <f>O129*H129</f>
        <v>0</v>
      </c>
      <c r="Q129" s="212">
        <v>0.71545999999999998</v>
      </c>
      <c r="R129" s="212">
        <f>Q129*H129</f>
        <v>22.848215099999997</v>
      </c>
      <c r="S129" s="212">
        <v>0</v>
      </c>
      <c r="T129" s="213">
        <f>S129*H129</f>
        <v>0</v>
      </c>
      <c r="AR129" s="15" t="s">
        <v>122</v>
      </c>
      <c r="AT129" s="15" t="s">
        <v>117</v>
      </c>
      <c r="AU129" s="15" t="s">
        <v>81</v>
      </c>
      <c r="AY129" s="15" t="s">
        <v>114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5" t="s">
        <v>79</v>
      </c>
      <c r="BK129" s="214">
        <f>ROUND(I129*H129,2)</f>
        <v>0</v>
      </c>
      <c r="BL129" s="15" t="s">
        <v>122</v>
      </c>
      <c r="BM129" s="15" t="s">
        <v>234</v>
      </c>
    </row>
    <row r="130" s="11" customFormat="1">
      <c r="B130" s="215"/>
      <c r="C130" s="216"/>
      <c r="D130" s="217" t="s">
        <v>124</v>
      </c>
      <c r="E130" s="218" t="s">
        <v>1</v>
      </c>
      <c r="F130" s="219" t="s">
        <v>235</v>
      </c>
      <c r="G130" s="216"/>
      <c r="H130" s="220">
        <v>31.934999999999999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124</v>
      </c>
      <c r="AU130" s="226" t="s">
        <v>81</v>
      </c>
      <c r="AV130" s="11" t="s">
        <v>81</v>
      </c>
      <c r="AW130" s="11" t="s">
        <v>34</v>
      </c>
      <c r="AX130" s="11" t="s">
        <v>79</v>
      </c>
      <c r="AY130" s="226" t="s">
        <v>114</v>
      </c>
    </row>
    <row r="131" s="1" customFormat="1" ht="16.5" customHeight="1">
      <c r="B131" s="36"/>
      <c r="C131" s="203" t="s">
        <v>236</v>
      </c>
      <c r="D131" s="203" t="s">
        <v>117</v>
      </c>
      <c r="E131" s="204" t="s">
        <v>237</v>
      </c>
      <c r="F131" s="205" t="s">
        <v>238</v>
      </c>
      <c r="G131" s="206" t="s">
        <v>130</v>
      </c>
      <c r="H131" s="207">
        <v>0.46999999999999997</v>
      </c>
      <c r="I131" s="208"/>
      <c r="J131" s="209">
        <f>ROUND(I131*H131,2)</f>
        <v>0</v>
      </c>
      <c r="K131" s="205" t="s">
        <v>121</v>
      </c>
      <c r="L131" s="41"/>
      <c r="M131" s="210" t="s">
        <v>1</v>
      </c>
      <c r="N131" s="211" t="s">
        <v>42</v>
      </c>
      <c r="O131" s="77"/>
      <c r="P131" s="212">
        <f>O131*H131</f>
        <v>0</v>
      </c>
      <c r="Q131" s="212">
        <v>1.05871</v>
      </c>
      <c r="R131" s="212">
        <f>Q131*H131</f>
        <v>0.49759369999999997</v>
      </c>
      <c r="S131" s="212">
        <v>0</v>
      </c>
      <c r="T131" s="213">
        <f>S131*H131</f>
        <v>0</v>
      </c>
      <c r="AR131" s="15" t="s">
        <v>122</v>
      </c>
      <c r="AT131" s="15" t="s">
        <v>117</v>
      </c>
      <c r="AU131" s="15" t="s">
        <v>81</v>
      </c>
      <c r="AY131" s="15" t="s">
        <v>114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79</v>
      </c>
      <c r="BK131" s="214">
        <f>ROUND(I131*H131,2)</f>
        <v>0</v>
      </c>
      <c r="BL131" s="15" t="s">
        <v>122</v>
      </c>
      <c r="BM131" s="15" t="s">
        <v>239</v>
      </c>
    </row>
    <row r="132" s="11" customFormat="1">
      <c r="B132" s="215"/>
      <c r="C132" s="216"/>
      <c r="D132" s="217" t="s">
        <v>124</v>
      </c>
      <c r="E132" s="218" t="s">
        <v>1</v>
      </c>
      <c r="F132" s="219" t="s">
        <v>240</v>
      </c>
      <c r="G132" s="216"/>
      <c r="H132" s="220">
        <v>0.121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124</v>
      </c>
      <c r="AU132" s="226" t="s">
        <v>81</v>
      </c>
      <c r="AV132" s="11" t="s">
        <v>81</v>
      </c>
      <c r="AW132" s="11" t="s">
        <v>34</v>
      </c>
      <c r="AX132" s="11" t="s">
        <v>71</v>
      </c>
      <c r="AY132" s="226" t="s">
        <v>114</v>
      </c>
    </row>
    <row r="133" s="11" customFormat="1">
      <c r="B133" s="215"/>
      <c r="C133" s="216"/>
      <c r="D133" s="217" t="s">
        <v>124</v>
      </c>
      <c r="E133" s="218" t="s">
        <v>1</v>
      </c>
      <c r="F133" s="219" t="s">
        <v>241</v>
      </c>
      <c r="G133" s="216"/>
      <c r="H133" s="220">
        <v>0.041000000000000002</v>
      </c>
      <c r="I133" s="221"/>
      <c r="J133" s="216"/>
      <c r="K133" s="216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124</v>
      </c>
      <c r="AU133" s="226" t="s">
        <v>81</v>
      </c>
      <c r="AV133" s="11" t="s">
        <v>81</v>
      </c>
      <c r="AW133" s="11" t="s">
        <v>34</v>
      </c>
      <c r="AX133" s="11" t="s">
        <v>71</v>
      </c>
      <c r="AY133" s="226" t="s">
        <v>114</v>
      </c>
    </row>
    <row r="134" s="12" customFormat="1">
      <c r="B134" s="234"/>
      <c r="C134" s="235"/>
      <c r="D134" s="217" t="s">
        <v>124</v>
      </c>
      <c r="E134" s="236" t="s">
        <v>1</v>
      </c>
      <c r="F134" s="237" t="s">
        <v>242</v>
      </c>
      <c r="G134" s="235"/>
      <c r="H134" s="238">
        <v>0.16200000000000001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124</v>
      </c>
      <c r="AU134" s="244" t="s">
        <v>81</v>
      </c>
      <c r="AV134" s="12" t="s">
        <v>132</v>
      </c>
      <c r="AW134" s="12" t="s">
        <v>34</v>
      </c>
      <c r="AX134" s="12" t="s">
        <v>71</v>
      </c>
      <c r="AY134" s="244" t="s">
        <v>114</v>
      </c>
    </row>
    <row r="135" s="11" customFormat="1">
      <c r="B135" s="215"/>
      <c r="C135" s="216"/>
      <c r="D135" s="217" t="s">
        <v>124</v>
      </c>
      <c r="E135" s="218" t="s">
        <v>1</v>
      </c>
      <c r="F135" s="219" t="s">
        <v>243</v>
      </c>
      <c r="G135" s="216"/>
      <c r="H135" s="220">
        <v>0.23699999999999999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124</v>
      </c>
      <c r="AU135" s="226" t="s">
        <v>81</v>
      </c>
      <c r="AV135" s="11" t="s">
        <v>81</v>
      </c>
      <c r="AW135" s="11" t="s">
        <v>34</v>
      </c>
      <c r="AX135" s="11" t="s">
        <v>71</v>
      </c>
      <c r="AY135" s="226" t="s">
        <v>114</v>
      </c>
    </row>
    <row r="136" s="11" customFormat="1">
      <c r="B136" s="215"/>
      <c r="C136" s="216"/>
      <c r="D136" s="217" t="s">
        <v>124</v>
      </c>
      <c r="E136" s="218" t="s">
        <v>1</v>
      </c>
      <c r="F136" s="219" t="s">
        <v>244</v>
      </c>
      <c r="G136" s="216"/>
      <c r="H136" s="220">
        <v>0.070999999999999994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124</v>
      </c>
      <c r="AU136" s="226" t="s">
        <v>81</v>
      </c>
      <c r="AV136" s="11" t="s">
        <v>81</v>
      </c>
      <c r="AW136" s="11" t="s">
        <v>34</v>
      </c>
      <c r="AX136" s="11" t="s">
        <v>71</v>
      </c>
      <c r="AY136" s="226" t="s">
        <v>114</v>
      </c>
    </row>
    <row r="137" s="12" customFormat="1">
      <c r="B137" s="234"/>
      <c r="C137" s="235"/>
      <c r="D137" s="217" t="s">
        <v>124</v>
      </c>
      <c r="E137" s="236" t="s">
        <v>1</v>
      </c>
      <c r="F137" s="237" t="s">
        <v>242</v>
      </c>
      <c r="G137" s="235"/>
      <c r="H137" s="238">
        <v>0.308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124</v>
      </c>
      <c r="AU137" s="244" t="s">
        <v>81</v>
      </c>
      <c r="AV137" s="12" t="s">
        <v>132</v>
      </c>
      <c r="AW137" s="12" t="s">
        <v>34</v>
      </c>
      <c r="AX137" s="12" t="s">
        <v>71</v>
      </c>
      <c r="AY137" s="244" t="s">
        <v>114</v>
      </c>
    </row>
    <row r="138" s="13" customFormat="1">
      <c r="B138" s="245"/>
      <c r="C138" s="246"/>
      <c r="D138" s="217" t="s">
        <v>124</v>
      </c>
      <c r="E138" s="247" t="s">
        <v>1</v>
      </c>
      <c r="F138" s="248" t="s">
        <v>245</v>
      </c>
      <c r="G138" s="246"/>
      <c r="H138" s="249">
        <v>0.47000000000000003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124</v>
      </c>
      <c r="AU138" s="255" t="s">
        <v>81</v>
      </c>
      <c r="AV138" s="13" t="s">
        <v>122</v>
      </c>
      <c r="AW138" s="13" t="s">
        <v>34</v>
      </c>
      <c r="AX138" s="13" t="s">
        <v>79</v>
      </c>
      <c r="AY138" s="255" t="s">
        <v>114</v>
      </c>
    </row>
    <row r="139" s="10" customFormat="1" ht="22.8" customHeight="1">
      <c r="B139" s="187"/>
      <c r="C139" s="188"/>
      <c r="D139" s="189" t="s">
        <v>70</v>
      </c>
      <c r="E139" s="201" t="s">
        <v>132</v>
      </c>
      <c r="F139" s="201" t="s">
        <v>246</v>
      </c>
      <c r="G139" s="188"/>
      <c r="H139" s="188"/>
      <c r="I139" s="191"/>
      <c r="J139" s="202">
        <f>BK139</f>
        <v>0</v>
      </c>
      <c r="K139" s="188"/>
      <c r="L139" s="193"/>
      <c r="M139" s="194"/>
      <c r="N139" s="195"/>
      <c r="O139" s="195"/>
      <c r="P139" s="196">
        <f>SUM(P140:P152)</f>
        <v>0</v>
      </c>
      <c r="Q139" s="195"/>
      <c r="R139" s="196">
        <f>SUM(R140:R152)</f>
        <v>37.68147055</v>
      </c>
      <c r="S139" s="195"/>
      <c r="T139" s="197">
        <f>SUM(T140:T152)</f>
        <v>0</v>
      </c>
      <c r="AR139" s="198" t="s">
        <v>79</v>
      </c>
      <c r="AT139" s="199" t="s">
        <v>70</v>
      </c>
      <c r="AU139" s="199" t="s">
        <v>79</v>
      </c>
      <c r="AY139" s="198" t="s">
        <v>114</v>
      </c>
      <c r="BK139" s="200">
        <f>SUM(BK140:BK152)</f>
        <v>0</v>
      </c>
    </row>
    <row r="140" s="1" customFormat="1" ht="16.5" customHeight="1">
      <c r="B140" s="36"/>
      <c r="C140" s="203" t="s">
        <v>247</v>
      </c>
      <c r="D140" s="203" t="s">
        <v>117</v>
      </c>
      <c r="E140" s="204" t="s">
        <v>248</v>
      </c>
      <c r="F140" s="205" t="s">
        <v>249</v>
      </c>
      <c r="G140" s="206" t="s">
        <v>216</v>
      </c>
      <c r="H140" s="207">
        <v>29.190000000000001</v>
      </c>
      <c r="I140" s="208"/>
      <c r="J140" s="209">
        <f>ROUND(I140*H140,2)</f>
        <v>0</v>
      </c>
      <c r="K140" s="205" t="s">
        <v>121</v>
      </c>
      <c r="L140" s="41"/>
      <c r="M140" s="210" t="s">
        <v>1</v>
      </c>
      <c r="N140" s="211" t="s">
        <v>42</v>
      </c>
      <c r="O140" s="77"/>
      <c r="P140" s="212">
        <f>O140*H140</f>
        <v>0</v>
      </c>
      <c r="Q140" s="212">
        <v>0.67488999999999999</v>
      </c>
      <c r="R140" s="212">
        <f>Q140*H140</f>
        <v>19.700039100000001</v>
      </c>
      <c r="S140" s="212">
        <v>0</v>
      </c>
      <c r="T140" s="213">
        <f>S140*H140</f>
        <v>0</v>
      </c>
      <c r="AR140" s="15" t="s">
        <v>122</v>
      </c>
      <c r="AT140" s="15" t="s">
        <v>117</v>
      </c>
      <c r="AU140" s="15" t="s">
        <v>81</v>
      </c>
      <c r="AY140" s="15" t="s">
        <v>114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79</v>
      </c>
      <c r="BK140" s="214">
        <f>ROUND(I140*H140,2)</f>
        <v>0</v>
      </c>
      <c r="BL140" s="15" t="s">
        <v>122</v>
      </c>
      <c r="BM140" s="15" t="s">
        <v>250</v>
      </c>
    </row>
    <row r="141" s="11" customFormat="1">
      <c r="B141" s="215"/>
      <c r="C141" s="216"/>
      <c r="D141" s="217" t="s">
        <v>124</v>
      </c>
      <c r="E141" s="218" t="s">
        <v>1</v>
      </c>
      <c r="F141" s="219" t="s">
        <v>251</v>
      </c>
      <c r="G141" s="216"/>
      <c r="H141" s="220">
        <v>29.190000000000001</v>
      </c>
      <c r="I141" s="221"/>
      <c r="J141" s="216"/>
      <c r="K141" s="216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124</v>
      </c>
      <c r="AU141" s="226" t="s">
        <v>81</v>
      </c>
      <c r="AV141" s="11" t="s">
        <v>81</v>
      </c>
      <c r="AW141" s="11" t="s">
        <v>34</v>
      </c>
      <c r="AX141" s="11" t="s">
        <v>79</v>
      </c>
      <c r="AY141" s="226" t="s">
        <v>114</v>
      </c>
    </row>
    <row r="142" s="1" customFormat="1" ht="16.5" customHeight="1">
      <c r="B142" s="36"/>
      <c r="C142" s="203" t="s">
        <v>252</v>
      </c>
      <c r="D142" s="203" t="s">
        <v>117</v>
      </c>
      <c r="E142" s="204" t="s">
        <v>253</v>
      </c>
      <c r="F142" s="205" t="s">
        <v>254</v>
      </c>
      <c r="G142" s="206" t="s">
        <v>216</v>
      </c>
      <c r="H142" s="207">
        <v>63.490000000000002</v>
      </c>
      <c r="I142" s="208"/>
      <c r="J142" s="209">
        <f>ROUND(I142*H142,2)</f>
        <v>0</v>
      </c>
      <c r="K142" s="205" t="s">
        <v>121</v>
      </c>
      <c r="L142" s="41"/>
      <c r="M142" s="210" t="s">
        <v>1</v>
      </c>
      <c r="N142" s="211" t="s">
        <v>42</v>
      </c>
      <c r="O142" s="77"/>
      <c r="P142" s="212">
        <f>O142*H142</f>
        <v>0</v>
      </c>
      <c r="Q142" s="212">
        <v>0.25933</v>
      </c>
      <c r="R142" s="212">
        <f>Q142*H142</f>
        <v>16.4648617</v>
      </c>
      <c r="S142" s="212">
        <v>0</v>
      </c>
      <c r="T142" s="213">
        <f>S142*H142</f>
        <v>0</v>
      </c>
      <c r="AR142" s="15" t="s">
        <v>122</v>
      </c>
      <c r="AT142" s="15" t="s">
        <v>117</v>
      </c>
      <c r="AU142" s="15" t="s">
        <v>81</v>
      </c>
      <c r="AY142" s="15" t="s">
        <v>114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5" t="s">
        <v>79</v>
      </c>
      <c r="BK142" s="214">
        <f>ROUND(I142*H142,2)</f>
        <v>0</v>
      </c>
      <c r="BL142" s="15" t="s">
        <v>122</v>
      </c>
      <c r="BM142" s="15" t="s">
        <v>255</v>
      </c>
    </row>
    <row r="143" s="11" customFormat="1">
      <c r="B143" s="215"/>
      <c r="C143" s="216"/>
      <c r="D143" s="217" t="s">
        <v>124</v>
      </c>
      <c r="E143" s="218" t="s">
        <v>1</v>
      </c>
      <c r="F143" s="219" t="s">
        <v>256</v>
      </c>
      <c r="G143" s="216"/>
      <c r="H143" s="220">
        <v>53.225000000000001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124</v>
      </c>
      <c r="AU143" s="226" t="s">
        <v>81</v>
      </c>
      <c r="AV143" s="11" t="s">
        <v>81</v>
      </c>
      <c r="AW143" s="11" t="s">
        <v>34</v>
      </c>
      <c r="AX143" s="11" t="s">
        <v>71</v>
      </c>
      <c r="AY143" s="226" t="s">
        <v>114</v>
      </c>
    </row>
    <row r="144" s="11" customFormat="1">
      <c r="B144" s="215"/>
      <c r="C144" s="216"/>
      <c r="D144" s="217" t="s">
        <v>124</v>
      </c>
      <c r="E144" s="218" t="s">
        <v>1</v>
      </c>
      <c r="F144" s="219" t="s">
        <v>257</v>
      </c>
      <c r="G144" s="216"/>
      <c r="H144" s="220">
        <v>-16.738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124</v>
      </c>
      <c r="AU144" s="226" t="s">
        <v>81</v>
      </c>
      <c r="AV144" s="11" t="s">
        <v>81</v>
      </c>
      <c r="AW144" s="11" t="s">
        <v>34</v>
      </c>
      <c r="AX144" s="11" t="s">
        <v>71</v>
      </c>
      <c r="AY144" s="226" t="s">
        <v>114</v>
      </c>
    </row>
    <row r="145" s="11" customFormat="1">
      <c r="B145" s="215"/>
      <c r="C145" s="216"/>
      <c r="D145" s="217" t="s">
        <v>124</v>
      </c>
      <c r="E145" s="218" t="s">
        <v>1</v>
      </c>
      <c r="F145" s="219" t="s">
        <v>258</v>
      </c>
      <c r="G145" s="216"/>
      <c r="H145" s="220">
        <v>27.003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124</v>
      </c>
      <c r="AU145" s="226" t="s">
        <v>81</v>
      </c>
      <c r="AV145" s="11" t="s">
        <v>81</v>
      </c>
      <c r="AW145" s="11" t="s">
        <v>34</v>
      </c>
      <c r="AX145" s="11" t="s">
        <v>71</v>
      </c>
      <c r="AY145" s="226" t="s">
        <v>114</v>
      </c>
    </row>
    <row r="146" s="13" customFormat="1">
      <c r="B146" s="245"/>
      <c r="C146" s="246"/>
      <c r="D146" s="217" t="s">
        <v>124</v>
      </c>
      <c r="E146" s="247" t="s">
        <v>1</v>
      </c>
      <c r="F146" s="248" t="s">
        <v>245</v>
      </c>
      <c r="G146" s="246"/>
      <c r="H146" s="249">
        <v>63.490000000000002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124</v>
      </c>
      <c r="AU146" s="255" t="s">
        <v>81</v>
      </c>
      <c r="AV146" s="13" t="s">
        <v>122</v>
      </c>
      <c r="AW146" s="13" t="s">
        <v>34</v>
      </c>
      <c r="AX146" s="13" t="s">
        <v>79</v>
      </c>
      <c r="AY146" s="255" t="s">
        <v>114</v>
      </c>
    </row>
    <row r="147" s="1" customFormat="1" ht="16.5" customHeight="1">
      <c r="B147" s="36"/>
      <c r="C147" s="203" t="s">
        <v>259</v>
      </c>
      <c r="D147" s="203" t="s">
        <v>117</v>
      </c>
      <c r="E147" s="204" t="s">
        <v>260</v>
      </c>
      <c r="F147" s="205" t="s">
        <v>261</v>
      </c>
      <c r="G147" s="206" t="s">
        <v>262</v>
      </c>
      <c r="H147" s="207">
        <v>8</v>
      </c>
      <c r="I147" s="208"/>
      <c r="J147" s="209">
        <f>ROUND(I147*H147,2)</f>
        <v>0</v>
      </c>
      <c r="K147" s="205" t="s">
        <v>121</v>
      </c>
      <c r="L147" s="41"/>
      <c r="M147" s="210" t="s">
        <v>1</v>
      </c>
      <c r="N147" s="211" t="s">
        <v>42</v>
      </c>
      <c r="O147" s="77"/>
      <c r="P147" s="212">
        <f>O147*H147</f>
        <v>0</v>
      </c>
      <c r="Q147" s="212">
        <v>0.091050000000000006</v>
      </c>
      <c r="R147" s="212">
        <f>Q147*H147</f>
        <v>0.72840000000000005</v>
      </c>
      <c r="S147" s="212">
        <v>0</v>
      </c>
      <c r="T147" s="213">
        <f>S147*H147</f>
        <v>0</v>
      </c>
      <c r="AR147" s="15" t="s">
        <v>122</v>
      </c>
      <c r="AT147" s="15" t="s">
        <v>117</v>
      </c>
      <c r="AU147" s="15" t="s">
        <v>81</v>
      </c>
      <c r="AY147" s="15" t="s">
        <v>114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79</v>
      </c>
      <c r="BK147" s="214">
        <f>ROUND(I147*H147,2)</f>
        <v>0</v>
      </c>
      <c r="BL147" s="15" t="s">
        <v>122</v>
      </c>
      <c r="BM147" s="15" t="s">
        <v>263</v>
      </c>
    </row>
    <row r="148" s="11" customFormat="1">
      <c r="B148" s="215"/>
      <c r="C148" s="216"/>
      <c r="D148" s="217" t="s">
        <v>124</v>
      </c>
      <c r="E148" s="218" t="s">
        <v>1</v>
      </c>
      <c r="F148" s="219" t="s">
        <v>264</v>
      </c>
      <c r="G148" s="216"/>
      <c r="H148" s="220">
        <v>8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124</v>
      </c>
      <c r="AU148" s="226" t="s">
        <v>81</v>
      </c>
      <c r="AV148" s="11" t="s">
        <v>81</v>
      </c>
      <c r="AW148" s="11" t="s">
        <v>34</v>
      </c>
      <c r="AX148" s="11" t="s">
        <v>79</v>
      </c>
      <c r="AY148" s="226" t="s">
        <v>114</v>
      </c>
    </row>
    <row r="149" s="1" customFormat="1" ht="16.5" customHeight="1">
      <c r="B149" s="36"/>
      <c r="C149" s="203" t="s">
        <v>265</v>
      </c>
      <c r="D149" s="203" t="s">
        <v>117</v>
      </c>
      <c r="E149" s="204" t="s">
        <v>266</v>
      </c>
      <c r="F149" s="205" t="s">
        <v>267</v>
      </c>
      <c r="G149" s="206" t="s">
        <v>262</v>
      </c>
      <c r="H149" s="207">
        <v>4</v>
      </c>
      <c r="I149" s="208"/>
      <c r="J149" s="209">
        <f>ROUND(I149*H149,2)</f>
        <v>0</v>
      </c>
      <c r="K149" s="205" t="s">
        <v>121</v>
      </c>
      <c r="L149" s="41"/>
      <c r="M149" s="210" t="s">
        <v>1</v>
      </c>
      <c r="N149" s="211" t="s">
        <v>42</v>
      </c>
      <c r="O149" s="77"/>
      <c r="P149" s="212">
        <f>O149*H149</f>
        <v>0</v>
      </c>
      <c r="Q149" s="212">
        <v>0.10005</v>
      </c>
      <c r="R149" s="212">
        <f>Q149*H149</f>
        <v>0.4002</v>
      </c>
      <c r="S149" s="212">
        <v>0</v>
      </c>
      <c r="T149" s="213">
        <f>S149*H149</f>
        <v>0</v>
      </c>
      <c r="AR149" s="15" t="s">
        <v>122</v>
      </c>
      <c r="AT149" s="15" t="s">
        <v>117</v>
      </c>
      <c r="AU149" s="15" t="s">
        <v>81</v>
      </c>
      <c r="AY149" s="15" t="s">
        <v>114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79</v>
      </c>
      <c r="BK149" s="214">
        <f>ROUND(I149*H149,2)</f>
        <v>0</v>
      </c>
      <c r="BL149" s="15" t="s">
        <v>122</v>
      </c>
      <c r="BM149" s="15" t="s">
        <v>268</v>
      </c>
    </row>
    <row r="150" s="11" customFormat="1">
      <c r="B150" s="215"/>
      <c r="C150" s="216"/>
      <c r="D150" s="217" t="s">
        <v>124</v>
      </c>
      <c r="E150" s="218" t="s">
        <v>1</v>
      </c>
      <c r="F150" s="219" t="s">
        <v>269</v>
      </c>
      <c r="G150" s="216"/>
      <c r="H150" s="220">
        <v>4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124</v>
      </c>
      <c r="AU150" s="226" t="s">
        <v>81</v>
      </c>
      <c r="AV150" s="11" t="s">
        <v>81</v>
      </c>
      <c r="AW150" s="11" t="s">
        <v>34</v>
      </c>
      <c r="AX150" s="11" t="s">
        <v>79</v>
      </c>
      <c r="AY150" s="226" t="s">
        <v>114</v>
      </c>
    </row>
    <row r="151" s="1" customFormat="1" ht="16.5" customHeight="1">
      <c r="B151" s="36"/>
      <c r="C151" s="203" t="s">
        <v>270</v>
      </c>
      <c r="D151" s="203" t="s">
        <v>117</v>
      </c>
      <c r="E151" s="204" t="s">
        <v>271</v>
      </c>
      <c r="F151" s="205" t="s">
        <v>272</v>
      </c>
      <c r="G151" s="206" t="s">
        <v>216</v>
      </c>
      <c r="H151" s="207">
        <v>3.6749999999999998</v>
      </c>
      <c r="I151" s="208"/>
      <c r="J151" s="209">
        <f>ROUND(I151*H151,2)</f>
        <v>0</v>
      </c>
      <c r="K151" s="205" t="s">
        <v>121</v>
      </c>
      <c r="L151" s="41"/>
      <c r="M151" s="210" t="s">
        <v>1</v>
      </c>
      <c r="N151" s="211" t="s">
        <v>42</v>
      </c>
      <c r="O151" s="77"/>
      <c r="P151" s="212">
        <f>O151*H151</f>
        <v>0</v>
      </c>
      <c r="Q151" s="212">
        <v>0.10557</v>
      </c>
      <c r="R151" s="212">
        <f>Q151*H151</f>
        <v>0.38796974999999995</v>
      </c>
      <c r="S151" s="212">
        <v>0</v>
      </c>
      <c r="T151" s="213">
        <f>S151*H151</f>
        <v>0</v>
      </c>
      <c r="AR151" s="15" t="s">
        <v>122</v>
      </c>
      <c r="AT151" s="15" t="s">
        <v>117</v>
      </c>
      <c r="AU151" s="15" t="s">
        <v>81</v>
      </c>
      <c r="AY151" s="15" t="s">
        <v>114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5" t="s">
        <v>79</v>
      </c>
      <c r="BK151" s="214">
        <f>ROUND(I151*H151,2)</f>
        <v>0</v>
      </c>
      <c r="BL151" s="15" t="s">
        <v>122</v>
      </c>
      <c r="BM151" s="15" t="s">
        <v>273</v>
      </c>
    </row>
    <row r="152" s="11" customFormat="1">
      <c r="B152" s="215"/>
      <c r="C152" s="216"/>
      <c r="D152" s="217" t="s">
        <v>124</v>
      </c>
      <c r="E152" s="218" t="s">
        <v>1</v>
      </c>
      <c r="F152" s="219" t="s">
        <v>274</v>
      </c>
      <c r="G152" s="216"/>
      <c r="H152" s="220">
        <v>3.6749999999999998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124</v>
      </c>
      <c r="AU152" s="226" t="s">
        <v>81</v>
      </c>
      <c r="AV152" s="11" t="s">
        <v>81</v>
      </c>
      <c r="AW152" s="11" t="s">
        <v>34</v>
      </c>
      <c r="AX152" s="11" t="s">
        <v>79</v>
      </c>
      <c r="AY152" s="226" t="s">
        <v>114</v>
      </c>
    </row>
    <row r="153" s="10" customFormat="1" ht="22.8" customHeight="1">
      <c r="B153" s="187"/>
      <c r="C153" s="188"/>
      <c r="D153" s="189" t="s">
        <v>70</v>
      </c>
      <c r="E153" s="201" t="s">
        <v>122</v>
      </c>
      <c r="F153" s="201" t="s">
        <v>275</v>
      </c>
      <c r="G153" s="188"/>
      <c r="H153" s="188"/>
      <c r="I153" s="191"/>
      <c r="J153" s="202">
        <f>BK153</f>
        <v>0</v>
      </c>
      <c r="K153" s="188"/>
      <c r="L153" s="193"/>
      <c r="M153" s="194"/>
      <c r="N153" s="195"/>
      <c r="O153" s="195"/>
      <c r="P153" s="196">
        <f>SUM(P154:P167)</f>
        <v>0</v>
      </c>
      <c r="Q153" s="195"/>
      <c r="R153" s="196">
        <f>SUM(R154:R167)</f>
        <v>7.6071164000000007</v>
      </c>
      <c r="S153" s="195"/>
      <c r="T153" s="197">
        <f>SUM(T154:T167)</f>
        <v>0</v>
      </c>
      <c r="AR153" s="198" t="s">
        <v>79</v>
      </c>
      <c r="AT153" s="199" t="s">
        <v>70</v>
      </c>
      <c r="AU153" s="199" t="s">
        <v>79</v>
      </c>
      <c r="AY153" s="198" t="s">
        <v>114</v>
      </c>
      <c r="BK153" s="200">
        <f>SUM(BK154:BK167)</f>
        <v>0</v>
      </c>
    </row>
    <row r="154" s="1" customFormat="1" ht="16.5" customHeight="1">
      <c r="B154" s="36"/>
      <c r="C154" s="203" t="s">
        <v>276</v>
      </c>
      <c r="D154" s="203" t="s">
        <v>117</v>
      </c>
      <c r="E154" s="204" t="s">
        <v>277</v>
      </c>
      <c r="F154" s="205" t="s">
        <v>278</v>
      </c>
      <c r="G154" s="206" t="s">
        <v>216</v>
      </c>
      <c r="H154" s="207">
        <v>3.7469999999999999</v>
      </c>
      <c r="I154" s="208"/>
      <c r="J154" s="209">
        <f>ROUND(I154*H154,2)</f>
        <v>0</v>
      </c>
      <c r="K154" s="205" t="s">
        <v>121</v>
      </c>
      <c r="L154" s="41"/>
      <c r="M154" s="210" t="s">
        <v>1</v>
      </c>
      <c r="N154" s="211" t="s">
        <v>42</v>
      </c>
      <c r="O154" s="77"/>
      <c r="P154" s="212">
        <f>O154*H154</f>
        <v>0</v>
      </c>
      <c r="Q154" s="212">
        <v>0.0013400000000000001</v>
      </c>
      <c r="R154" s="212">
        <f>Q154*H154</f>
        <v>0.0050209800000000004</v>
      </c>
      <c r="S154" s="212">
        <v>0</v>
      </c>
      <c r="T154" s="213">
        <f>S154*H154</f>
        <v>0</v>
      </c>
      <c r="AR154" s="15" t="s">
        <v>122</v>
      </c>
      <c r="AT154" s="15" t="s">
        <v>117</v>
      </c>
      <c r="AU154" s="15" t="s">
        <v>81</v>
      </c>
      <c r="AY154" s="15" t="s">
        <v>114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79</v>
      </c>
      <c r="BK154" s="214">
        <f>ROUND(I154*H154,2)</f>
        <v>0</v>
      </c>
      <c r="BL154" s="15" t="s">
        <v>122</v>
      </c>
      <c r="BM154" s="15" t="s">
        <v>279</v>
      </c>
    </row>
    <row r="155" s="1" customFormat="1" ht="16.5" customHeight="1">
      <c r="B155" s="36"/>
      <c r="C155" s="203" t="s">
        <v>280</v>
      </c>
      <c r="D155" s="203" t="s">
        <v>117</v>
      </c>
      <c r="E155" s="204" t="s">
        <v>281</v>
      </c>
      <c r="F155" s="205" t="s">
        <v>282</v>
      </c>
      <c r="G155" s="206" t="s">
        <v>176</v>
      </c>
      <c r="H155" s="207">
        <v>55.579999999999998</v>
      </c>
      <c r="I155" s="208"/>
      <c r="J155" s="209">
        <f>ROUND(I155*H155,2)</f>
        <v>0</v>
      </c>
      <c r="K155" s="205" t="s">
        <v>121</v>
      </c>
      <c r="L155" s="41"/>
      <c r="M155" s="210" t="s">
        <v>1</v>
      </c>
      <c r="N155" s="211" t="s">
        <v>42</v>
      </c>
      <c r="O155" s="77"/>
      <c r="P155" s="212">
        <f>O155*H155</f>
        <v>0</v>
      </c>
      <c r="Q155" s="212">
        <v>0.036549999999999999</v>
      </c>
      <c r="R155" s="212">
        <f>Q155*H155</f>
        <v>2.0314489999999998</v>
      </c>
      <c r="S155" s="212">
        <v>0</v>
      </c>
      <c r="T155" s="213">
        <f>S155*H155</f>
        <v>0</v>
      </c>
      <c r="AR155" s="15" t="s">
        <v>122</v>
      </c>
      <c r="AT155" s="15" t="s">
        <v>117</v>
      </c>
      <c r="AU155" s="15" t="s">
        <v>81</v>
      </c>
      <c r="AY155" s="15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5" t="s">
        <v>79</v>
      </c>
      <c r="BK155" s="214">
        <f>ROUND(I155*H155,2)</f>
        <v>0</v>
      </c>
      <c r="BL155" s="15" t="s">
        <v>122</v>
      </c>
      <c r="BM155" s="15" t="s">
        <v>283</v>
      </c>
    </row>
    <row r="156" s="11" customFormat="1">
      <c r="B156" s="215"/>
      <c r="C156" s="216"/>
      <c r="D156" s="217" t="s">
        <v>124</v>
      </c>
      <c r="E156" s="218" t="s">
        <v>1</v>
      </c>
      <c r="F156" s="219" t="s">
        <v>284</v>
      </c>
      <c r="G156" s="216"/>
      <c r="H156" s="220">
        <v>34.380000000000003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124</v>
      </c>
      <c r="AU156" s="226" t="s">
        <v>81</v>
      </c>
      <c r="AV156" s="11" t="s">
        <v>81</v>
      </c>
      <c r="AW156" s="11" t="s">
        <v>34</v>
      </c>
      <c r="AX156" s="11" t="s">
        <v>71</v>
      </c>
      <c r="AY156" s="226" t="s">
        <v>114</v>
      </c>
    </row>
    <row r="157" s="11" customFormat="1">
      <c r="B157" s="215"/>
      <c r="C157" s="216"/>
      <c r="D157" s="217" t="s">
        <v>124</v>
      </c>
      <c r="E157" s="218" t="s">
        <v>1</v>
      </c>
      <c r="F157" s="219" t="s">
        <v>285</v>
      </c>
      <c r="G157" s="216"/>
      <c r="H157" s="220">
        <v>21.199999999999999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124</v>
      </c>
      <c r="AU157" s="226" t="s">
        <v>81</v>
      </c>
      <c r="AV157" s="11" t="s">
        <v>81</v>
      </c>
      <c r="AW157" s="11" t="s">
        <v>34</v>
      </c>
      <c r="AX157" s="11" t="s">
        <v>71</v>
      </c>
      <c r="AY157" s="226" t="s">
        <v>114</v>
      </c>
    </row>
    <row r="158" s="13" customFormat="1">
      <c r="B158" s="245"/>
      <c r="C158" s="246"/>
      <c r="D158" s="217" t="s">
        <v>124</v>
      </c>
      <c r="E158" s="247" t="s">
        <v>1</v>
      </c>
      <c r="F158" s="248" t="s">
        <v>245</v>
      </c>
      <c r="G158" s="246"/>
      <c r="H158" s="249">
        <v>55.579999999999998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AT158" s="255" t="s">
        <v>124</v>
      </c>
      <c r="AU158" s="255" t="s">
        <v>81</v>
      </c>
      <c r="AV158" s="13" t="s">
        <v>122</v>
      </c>
      <c r="AW158" s="13" t="s">
        <v>34</v>
      </c>
      <c r="AX158" s="13" t="s">
        <v>79</v>
      </c>
      <c r="AY158" s="255" t="s">
        <v>114</v>
      </c>
    </row>
    <row r="159" s="1" customFormat="1" ht="16.5" customHeight="1">
      <c r="B159" s="36"/>
      <c r="C159" s="203" t="s">
        <v>286</v>
      </c>
      <c r="D159" s="203" t="s">
        <v>117</v>
      </c>
      <c r="E159" s="204" t="s">
        <v>287</v>
      </c>
      <c r="F159" s="205" t="s">
        <v>288</v>
      </c>
      <c r="G159" s="206" t="s">
        <v>120</v>
      </c>
      <c r="H159" s="207">
        <v>2.3370000000000002</v>
      </c>
      <c r="I159" s="208"/>
      <c r="J159" s="209">
        <f>ROUND(I159*H159,2)</f>
        <v>0</v>
      </c>
      <c r="K159" s="205" t="s">
        <v>121</v>
      </c>
      <c r="L159" s="41"/>
      <c r="M159" s="210" t="s">
        <v>1</v>
      </c>
      <c r="N159" s="211" t="s">
        <v>42</v>
      </c>
      <c r="O159" s="77"/>
      <c r="P159" s="212">
        <f>O159*H159</f>
        <v>0</v>
      </c>
      <c r="Q159" s="212">
        <v>2.2564500000000001</v>
      </c>
      <c r="R159" s="212">
        <f>Q159*H159</f>
        <v>5.2733236500000009</v>
      </c>
      <c r="S159" s="212">
        <v>0</v>
      </c>
      <c r="T159" s="213">
        <f>S159*H159</f>
        <v>0</v>
      </c>
      <c r="AR159" s="15" t="s">
        <v>122</v>
      </c>
      <c r="AT159" s="15" t="s">
        <v>117</v>
      </c>
      <c r="AU159" s="15" t="s">
        <v>81</v>
      </c>
      <c r="AY159" s="15" t="s">
        <v>114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79</v>
      </c>
      <c r="BK159" s="214">
        <f>ROUND(I159*H159,2)</f>
        <v>0</v>
      </c>
      <c r="BL159" s="15" t="s">
        <v>122</v>
      </c>
      <c r="BM159" s="15" t="s">
        <v>289</v>
      </c>
    </row>
    <row r="160" s="11" customFormat="1">
      <c r="B160" s="215"/>
      <c r="C160" s="216"/>
      <c r="D160" s="217" t="s">
        <v>124</v>
      </c>
      <c r="E160" s="218" t="s">
        <v>1</v>
      </c>
      <c r="F160" s="219" t="s">
        <v>290</v>
      </c>
      <c r="G160" s="216"/>
      <c r="H160" s="220">
        <v>2.3370000000000002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124</v>
      </c>
      <c r="AU160" s="226" t="s">
        <v>81</v>
      </c>
      <c r="AV160" s="11" t="s">
        <v>81</v>
      </c>
      <c r="AW160" s="11" t="s">
        <v>34</v>
      </c>
      <c r="AX160" s="11" t="s">
        <v>79</v>
      </c>
      <c r="AY160" s="226" t="s">
        <v>114</v>
      </c>
    </row>
    <row r="161" s="1" customFormat="1" ht="16.5" customHeight="1">
      <c r="B161" s="36"/>
      <c r="C161" s="203" t="s">
        <v>291</v>
      </c>
      <c r="D161" s="203" t="s">
        <v>117</v>
      </c>
      <c r="E161" s="204" t="s">
        <v>292</v>
      </c>
      <c r="F161" s="205" t="s">
        <v>293</v>
      </c>
      <c r="G161" s="206" t="s">
        <v>216</v>
      </c>
      <c r="H161" s="207">
        <v>3.7469999999999999</v>
      </c>
      <c r="I161" s="208"/>
      <c r="J161" s="209">
        <f>ROUND(I161*H161,2)</f>
        <v>0</v>
      </c>
      <c r="K161" s="205" t="s">
        <v>121</v>
      </c>
      <c r="L161" s="41"/>
      <c r="M161" s="210" t="s">
        <v>1</v>
      </c>
      <c r="N161" s="211" t="s">
        <v>42</v>
      </c>
      <c r="O161" s="77"/>
      <c r="P161" s="212">
        <f>O161*H161</f>
        <v>0</v>
      </c>
      <c r="Q161" s="212">
        <v>0.0051900000000000002</v>
      </c>
      <c r="R161" s="212">
        <f>Q161*H161</f>
        <v>0.019446930000000001</v>
      </c>
      <c r="S161" s="212">
        <v>0</v>
      </c>
      <c r="T161" s="213">
        <f>S161*H161</f>
        <v>0</v>
      </c>
      <c r="AR161" s="15" t="s">
        <v>122</v>
      </c>
      <c r="AT161" s="15" t="s">
        <v>117</v>
      </c>
      <c r="AU161" s="15" t="s">
        <v>81</v>
      </c>
      <c r="AY161" s="15" t="s">
        <v>114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79</v>
      </c>
      <c r="BK161" s="214">
        <f>ROUND(I161*H161,2)</f>
        <v>0</v>
      </c>
      <c r="BL161" s="15" t="s">
        <v>122</v>
      </c>
      <c r="BM161" s="15" t="s">
        <v>294</v>
      </c>
    </row>
    <row r="162" s="11" customFormat="1">
      <c r="B162" s="215"/>
      <c r="C162" s="216"/>
      <c r="D162" s="217" t="s">
        <v>124</v>
      </c>
      <c r="E162" s="218" t="s">
        <v>1</v>
      </c>
      <c r="F162" s="219" t="s">
        <v>295</v>
      </c>
      <c r="G162" s="216"/>
      <c r="H162" s="220">
        <v>3.7469999999999999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124</v>
      </c>
      <c r="AU162" s="226" t="s">
        <v>81</v>
      </c>
      <c r="AV162" s="11" t="s">
        <v>81</v>
      </c>
      <c r="AW162" s="11" t="s">
        <v>34</v>
      </c>
      <c r="AX162" s="11" t="s">
        <v>79</v>
      </c>
      <c r="AY162" s="226" t="s">
        <v>114</v>
      </c>
    </row>
    <row r="163" s="1" customFormat="1" ht="16.5" customHeight="1">
      <c r="B163" s="36"/>
      <c r="C163" s="203" t="s">
        <v>296</v>
      </c>
      <c r="D163" s="203" t="s">
        <v>117</v>
      </c>
      <c r="E163" s="204" t="s">
        <v>297</v>
      </c>
      <c r="F163" s="205" t="s">
        <v>298</v>
      </c>
      <c r="G163" s="206" t="s">
        <v>216</v>
      </c>
      <c r="H163" s="207">
        <v>3.7469999999999999</v>
      </c>
      <c r="I163" s="208"/>
      <c r="J163" s="209">
        <f>ROUND(I163*H163,2)</f>
        <v>0</v>
      </c>
      <c r="K163" s="205" t="s">
        <v>121</v>
      </c>
      <c r="L163" s="41"/>
      <c r="M163" s="210" t="s">
        <v>1</v>
      </c>
      <c r="N163" s="211" t="s">
        <v>42</v>
      </c>
      <c r="O163" s="77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5" t="s">
        <v>122</v>
      </c>
      <c r="AT163" s="15" t="s">
        <v>117</v>
      </c>
      <c r="AU163" s="15" t="s">
        <v>81</v>
      </c>
      <c r="AY163" s="15" t="s">
        <v>114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5" t="s">
        <v>79</v>
      </c>
      <c r="BK163" s="214">
        <f>ROUND(I163*H163,2)</f>
        <v>0</v>
      </c>
      <c r="BL163" s="15" t="s">
        <v>122</v>
      </c>
      <c r="BM163" s="15" t="s">
        <v>299</v>
      </c>
    </row>
    <row r="164" s="1" customFormat="1" ht="16.5" customHeight="1">
      <c r="B164" s="36"/>
      <c r="C164" s="203" t="s">
        <v>300</v>
      </c>
      <c r="D164" s="203" t="s">
        <v>117</v>
      </c>
      <c r="E164" s="204" t="s">
        <v>301</v>
      </c>
      <c r="F164" s="205" t="s">
        <v>302</v>
      </c>
      <c r="G164" s="206" t="s">
        <v>130</v>
      </c>
      <c r="H164" s="207">
        <v>0.26400000000000001</v>
      </c>
      <c r="I164" s="208"/>
      <c r="J164" s="209">
        <f>ROUND(I164*H164,2)</f>
        <v>0</v>
      </c>
      <c r="K164" s="205" t="s">
        <v>121</v>
      </c>
      <c r="L164" s="41"/>
      <c r="M164" s="210" t="s">
        <v>1</v>
      </c>
      <c r="N164" s="211" t="s">
        <v>42</v>
      </c>
      <c r="O164" s="77"/>
      <c r="P164" s="212">
        <f>O164*H164</f>
        <v>0</v>
      </c>
      <c r="Q164" s="212">
        <v>1.0525599999999999</v>
      </c>
      <c r="R164" s="212">
        <f>Q164*H164</f>
        <v>0.27787583999999999</v>
      </c>
      <c r="S164" s="212">
        <v>0</v>
      </c>
      <c r="T164" s="213">
        <f>S164*H164</f>
        <v>0</v>
      </c>
      <c r="AR164" s="15" t="s">
        <v>122</v>
      </c>
      <c r="AT164" s="15" t="s">
        <v>117</v>
      </c>
      <c r="AU164" s="15" t="s">
        <v>81</v>
      </c>
      <c r="AY164" s="15" t="s">
        <v>114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79</v>
      </c>
      <c r="BK164" s="214">
        <f>ROUND(I164*H164,2)</f>
        <v>0</v>
      </c>
      <c r="BL164" s="15" t="s">
        <v>122</v>
      </c>
      <c r="BM164" s="15" t="s">
        <v>303</v>
      </c>
    </row>
    <row r="165" s="11" customFormat="1">
      <c r="B165" s="215"/>
      <c r="C165" s="216"/>
      <c r="D165" s="217" t="s">
        <v>124</v>
      </c>
      <c r="E165" s="218" t="s">
        <v>1</v>
      </c>
      <c r="F165" s="219" t="s">
        <v>304</v>
      </c>
      <c r="G165" s="216"/>
      <c r="H165" s="220">
        <v>0.182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124</v>
      </c>
      <c r="AU165" s="226" t="s">
        <v>81</v>
      </c>
      <c r="AV165" s="11" t="s">
        <v>81</v>
      </c>
      <c r="AW165" s="11" t="s">
        <v>34</v>
      </c>
      <c r="AX165" s="11" t="s">
        <v>71</v>
      </c>
      <c r="AY165" s="226" t="s">
        <v>114</v>
      </c>
    </row>
    <row r="166" s="11" customFormat="1">
      <c r="B166" s="215"/>
      <c r="C166" s="216"/>
      <c r="D166" s="217" t="s">
        <v>124</v>
      </c>
      <c r="E166" s="218" t="s">
        <v>1</v>
      </c>
      <c r="F166" s="219" t="s">
        <v>305</v>
      </c>
      <c r="G166" s="216"/>
      <c r="H166" s="220">
        <v>0.082000000000000003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124</v>
      </c>
      <c r="AU166" s="226" t="s">
        <v>81</v>
      </c>
      <c r="AV166" s="11" t="s">
        <v>81</v>
      </c>
      <c r="AW166" s="11" t="s">
        <v>34</v>
      </c>
      <c r="AX166" s="11" t="s">
        <v>71</v>
      </c>
      <c r="AY166" s="226" t="s">
        <v>114</v>
      </c>
    </row>
    <row r="167" s="13" customFormat="1">
      <c r="B167" s="245"/>
      <c r="C167" s="246"/>
      <c r="D167" s="217" t="s">
        <v>124</v>
      </c>
      <c r="E167" s="247" t="s">
        <v>1</v>
      </c>
      <c r="F167" s="248" t="s">
        <v>245</v>
      </c>
      <c r="G167" s="246"/>
      <c r="H167" s="249">
        <v>0.26400000000000001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124</v>
      </c>
      <c r="AU167" s="255" t="s">
        <v>81</v>
      </c>
      <c r="AV167" s="13" t="s">
        <v>122</v>
      </c>
      <c r="AW167" s="13" t="s">
        <v>34</v>
      </c>
      <c r="AX167" s="13" t="s">
        <v>79</v>
      </c>
      <c r="AY167" s="255" t="s">
        <v>114</v>
      </c>
    </row>
    <row r="168" s="10" customFormat="1" ht="22.8" customHeight="1">
      <c r="B168" s="187"/>
      <c r="C168" s="188"/>
      <c r="D168" s="189" t="s">
        <v>70</v>
      </c>
      <c r="E168" s="201" t="s">
        <v>145</v>
      </c>
      <c r="F168" s="201" t="s">
        <v>306</v>
      </c>
      <c r="G168" s="188"/>
      <c r="H168" s="188"/>
      <c r="I168" s="191"/>
      <c r="J168" s="202">
        <f>BK168</f>
        <v>0</v>
      </c>
      <c r="K168" s="188"/>
      <c r="L168" s="193"/>
      <c r="M168" s="194"/>
      <c r="N168" s="195"/>
      <c r="O168" s="195"/>
      <c r="P168" s="196">
        <f>SUM(P169:P224)</f>
        <v>0</v>
      </c>
      <c r="Q168" s="195"/>
      <c r="R168" s="196">
        <f>SUM(R169:R224)</f>
        <v>33.675451189999997</v>
      </c>
      <c r="S168" s="195"/>
      <c r="T168" s="197">
        <f>SUM(T169:T224)</f>
        <v>0</v>
      </c>
      <c r="AR168" s="198" t="s">
        <v>79</v>
      </c>
      <c r="AT168" s="199" t="s">
        <v>70</v>
      </c>
      <c r="AU168" s="199" t="s">
        <v>79</v>
      </c>
      <c r="AY168" s="198" t="s">
        <v>114</v>
      </c>
      <c r="BK168" s="200">
        <f>SUM(BK169:BK224)</f>
        <v>0</v>
      </c>
    </row>
    <row r="169" s="1" customFormat="1" ht="16.5" customHeight="1">
      <c r="B169" s="36"/>
      <c r="C169" s="203" t="s">
        <v>307</v>
      </c>
      <c r="D169" s="203" t="s">
        <v>117</v>
      </c>
      <c r="E169" s="204" t="s">
        <v>308</v>
      </c>
      <c r="F169" s="205" t="s">
        <v>309</v>
      </c>
      <c r="G169" s="206" t="s">
        <v>216</v>
      </c>
      <c r="H169" s="207">
        <v>151.291</v>
      </c>
      <c r="I169" s="208"/>
      <c r="J169" s="209">
        <f>ROUND(I169*H169,2)</f>
        <v>0</v>
      </c>
      <c r="K169" s="205" t="s">
        <v>121</v>
      </c>
      <c r="L169" s="41"/>
      <c r="M169" s="210" t="s">
        <v>1</v>
      </c>
      <c r="N169" s="211" t="s">
        <v>42</v>
      </c>
      <c r="O169" s="77"/>
      <c r="P169" s="212">
        <f>O169*H169</f>
        <v>0</v>
      </c>
      <c r="Q169" s="212">
        <v>0.0065599999999999999</v>
      </c>
      <c r="R169" s="212">
        <f>Q169*H169</f>
        <v>0.99246895999999996</v>
      </c>
      <c r="S169" s="212">
        <v>0</v>
      </c>
      <c r="T169" s="213">
        <f>S169*H169</f>
        <v>0</v>
      </c>
      <c r="AR169" s="15" t="s">
        <v>122</v>
      </c>
      <c r="AT169" s="15" t="s">
        <v>117</v>
      </c>
      <c r="AU169" s="15" t="s">
        <v>81</v>
      </c>
      <c r="AY169" s="15" t="s">
        <v>114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79</v>
      </c>
      <c r="BK169" s="214">
        <f>ROUND(I169*H169,2)</f>
        <v>0</v>
      </c>
      <c r="BL169" s="15" t="s">
        <v>122</v>
      </c>
      <c r="BM169" s="15" t="s">
        <v>310</v>
      </c>
    </row>
    <row r="170" s="11" customFormat="1">
      <c r="B170" s="215"/>
      <c r="C170" s="216"/>
      <c r="D170" s="217" t="s">
        <v>124</v>
      </c>
      <c r="E170" s="218" t="s">
        <v>1</v>
      </c>
      <c r="F170" s="219" t="s">
        <v>311</v>
      </c>
      <c r="G170" s="216"/>
      <c r="H170" s="220">
        <v>52.591000000000001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124</v>
      </c>
      <c r="AU170" s="226" t="s">
        <v>81</v>
      </c>
      <c r="AV170" s="11" t="s">
        <v>81</v>
      </c>
      <c r="AW170" s="11" t="s">
        <v>34</v>
      </c>
      <c r="AX170" s="11" t="s">
        <v>71</v>
      </c>
      <c r="AY170" s="226" t="s">
        <v>114</v>
      </c>
    </row>
    <row r="171" s="11" customFormat="1">
      <c r="B171" s="215"/>
      <c r="C171" s="216"/>
      <c r="D171" s="217" t="s">
        <v>124</v>
      </c>
      <c r="E171" s="218" t="s">
        <v>1</v>
      </c>
      <c r="F171" s="219" t="s">
        <v>312</v>
      </c>
      <c r="G171" s="216"/>
      <c r="H171" s="220">
        <v>12.986000000000001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124</v>
      </c>
      <c r="AU171" s="226" t="s">
        <v>81</v>
      </c>
      <c r="AV171" s="11" t="s">
        <v>81</v>
      </c>
      <c r="AW171" s="11" t="s">
        <v>34</v>
      </c>
      <c r="AX171" s="11" t="s">
        <v>71</v>
      </c>
      <c r="AY171" s="226" t="s">
        <v>114</v>
      </c>
    </row>
    <row r="172" s="11" customFormat="1">
      <c r="B172" s="215"/>
      <c r="C172" s="216"/>
      <c r="D172" s="217" t="s">
        <v>124</v>
      </c>
      <c r="E172" s="218" t="s">
        <v>1</v>
      </c>
      <c r="F172" s="219" t="s">
        <v>313</v>
      </c>
      <c r="G172" s="216"/>
      <c r="H172" s="220">
        <v>85.713999999999999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124</v>
      </c>
      <c r="AU172" s="226" t="s">
        <v>81</v>
      </c>
      <c r="AV172" s="11" t="s">
        <v>81</v>
      </c>
      <c r="AW172" s="11" t="s">
        <v>34</v>
      </c>
      <c r="AX172" s="11" t="s">
        <v>71</v>
      </c>
      <c r="AY172" s="226" t="s">
        <v>114</v>
      </c>
    </row>
    <row r="173" s="13" customFormat="1">
      <c r="B173" s="245"/>
      <c r="C173" s="246"/>
      <c r="D173" s="217" t="s">
        <v>124</v>
      </c>
      <c r="E173" s="247" t="s">
        <v>1</v>
      </c>
      <c r="F173" s="248" t="s">
        <v>245</v>
      </c>
      <c r="G173" s="246"/>
      <c r="H173" s="249">
        <v>151.291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124</v>
      </c>
      <c r="AU173" s="255" t="s">
        <v>81</v>
      </c>
      <c r="AV173" s="13" t="s">
        <v>122</v>
      </c>
      <c r="AW173" s="13" t="s">
        <v>34</v>
      </c>
      <c r="AX173" s="13" t="s">
        <v>79</v>
      </c>
      <c r="AY173" s="255" t="s">
        <v>114</v>
      </c>
    </row>
    <row r="174" s="1" customFormat="1" ht="16.5" customHeight="1">
      <c r="B174" s="36"/>
      <c r="C174" s="203" t="s">
        <v>314</v>
      </c>
      <c r="D174" s="203" t="s">
        <v>117</v>
      </c>
      <c r="E174" s="204" t="s">
        <v>315</v>
      </c>
      <c r="F174" s="205" t="s">
        <v>316</v>
      </c>
      <c r="G174" s="206" t="s">
        <v>216</v>
      </c>
      <c r="H174" s="207">
        <v>1059.037</v>
      </c>
      <c r="I174" s="208"/>
      <c r="J174" s="209">
        <f>ROUND(I174*H174,2)</f>
        <v>0</v>
      </c>
      <c r="K174" s="205" t="s">
        <v>121</v>
      </c>
      <c r="L174" s="41"/>
      <c r="M174" s="210" t="s">
        <v>1</v>
      </c>
      <c r="N174" s="211" t="s">
        <v>42</v>
      </c>
      <c r="O174" s="77"/>
      <c r="P174" s="212">
        <f>O174*H174</f>
        <v>0</v>
      </c>
      <c r="Q174" s="212">
        <v>0.00131</v>
      </c>
      <c r="R174" s="212">
        <f>Q174*H174</f>
        <v>1.38733847</v>
      </c>
      <c r="S174" s="212">
        <v>0</v>
      </c>
      <c r="T174" s="213">
        <f>S174*H174</f>
        <v>0</v>
      </c>
      <c r="AR174" s="15" t="s">
        <v>122</v>
      </c>
      <c r="AT174" s="15" t="s">
        <v>117</v>
      </c>
      <c r="AU174" s="15" t="s">
        <v>81</v>
      </c>
      <c r="AY174" s="15" t="s">
        <v>114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79</v>
      </c>
      <c r="BK174" s="214">
        <f>ROUND(I174*H174,2)</f>
        <v>0</v>
      </c>
      <c r="BL174" s="15" t="s">
        <v>122</v>
      </c>
      <c r="BM174" s="15" t="s">
        <v>317</v>
      </c>
    </row>
    <row r="175" s="11" customFormat="1">
      <c r="B175" s="215"/>
      <c r="C175" s="216"/>
      <c r="D175" s="217" t="s">
        <v>124</v>
      </c>
      <c r="E175" s="218" t="s">
        <v>1</v>
      </c>
      <c r="F175" s="219" t="s">
        <v>318</v>
      </c>
      <c r="G175" s="216"/>
      <c r="H175" s="220">
        <v>1059.037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124</v>
      </c>
      <c r="AU175" s="226" t="s">
        <v>81</v>
      </c>
      <c r="AV175" s="11" t="s">
        <v>81</v>
      </c>
      <c r="AW175" s="11" t="s">
        <v>34</v>
      </c>
      <c r="AX175" s="11" t="s">
        <v>79</v>
      </c>
      <c r="AY175" s="226" t="s">
        <v>114</v>
      </c>
    </row>
    <row r="176" s="1" customFormat="1" ht="16.5" customHeight="1">
      <c r="B176" s="36"/>
      <c r="C176" s="203" t="s">
        <v>319</v>
      </c>
      <c r="D176" s="203" t="s">
        <v>117</v>
      </c>
      <c r="E176" s="204" t="s">
        <v>320</v>
      </c>
      <c r="F176" s="205" t="s">
        <v>321</v>
      </c>
      <c r="G176" s="206" t="s">
        <v>216</v>
      </c>
      <c r="H176" s="207">
        <v>112.899</v>
      </c>
      <c r="I176" s="208"/>
      <c r="J176" s="209">
        <f>ROUND(I176*H176,2)</f>
        <v>0</v>
      </c>
      <c r="K176" s="205" t="s">
        <v>121</v>
      </c>
      <c r="L176" s="41"/>
      <c r="M176" s="210" t="s">
        <v>1</v>
      </c>
      <c r="N176" s="211" t="s">
        <v>42</v>
      </c>
      <c r="O176" s="77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AR176" s="15" t="s">
        <v>122</v>
      </c>
      <c r="AT176" s="15" t="s">
        <v>117</v>
      </c>
      <c r="AU176" s="15" t="s">
        <v>81</v>
      </c>
      <c r="AY176" s="15" t="s">
        <v>114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5" t="s">
        <v>79</v>
      </c>
      <c r="BK176" s="214">
        <f>ROUND(I176*H176,2)</f>
        <v>0</v>
      </c>
      <c r="BL176" s="15" t="s">
        <v>122</v>
      </c>
      <c r="BM176" s="15" t="s">
        <v>322</v>
      </c>
    </row>
    <row r="177" s="11" customFormat="1">
      <c r="B177" s="215"/>
      <c r="C177" s="216"/>
      <c r="D177" s="217" t="s">
        <v>124</v>
      </c>
      <c r="E177" s="218" t="s">
        <v>1</v>
      </c>
      <c r="F177" s="219" t="s">
        <v>323</v>
      </c>
      <c r="G177" s="216"/>
      <c r="H177" s="220">
        <v>31.420000000000002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124</v>
      </c>
      <c r="AU177" s="226" t="s">
        <v>81</v>
      </c>
      <c r="AV177" s="11" t="s">
        <v>81</v>
      </c>
      <c r="AW177" s="11" t="s">
        <v>34</v>
      </c>
      <c r="AX177" s="11" t="s">
        <v>71</v>
      </c>
      <c r="AY177" s="226" t="s">
        <v>114</v>
      </c>
    </row>
    <row r="178" s="11" customFormat="1">
      <c r="B178" s="215"/>
      <c r="C178" s="216"/>
      <c r="D178" s="217" t="s">
        <v>124</v>
      </c>
      <c r="E178" s="218" t="s">
        <v>1</v>
      </c>
      <c r="F178" s="219" t="s">
        <v>324</v>
      </c>
      <c r="G178" s="216"/>
      <c r="H178" s="220">
        <v>51.5</v>
      </c>
      <c r="I178" s="221"/>
      <c r="J178" s="216"/>
      <c r="K178" s="216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124</v>
      </c>
      <c r="AU178" s="226" t="s">
        <v>81</v>
      </c>
      <c r="AV178" s="11" t="s">
        <v>81</v>
      </c>
      <c r="AW178" s="11" t="s">
        <v>34</v>
      </c>
      <c r="AX178" s="11" t="s">
        <v>71</v>
      </c>
      <c r="AY178" s="226" t="s">
        <v>114</v>
      </c>
    </row>
    <row r="179" s="11" customFormat="1">
      <c r="B179" s="215"/>
      <c r="C179" s="216"/>
      <c r="D179" s="217" t="s">
        <v>124</v>
      </c>
      <c r="E179" s="218" t="s">
        <v>1</v>
      </c>
      <c r="F179" s="219" t="s">
        <v>325</v>
      </c>
      <c r="G179" s="216"/>
      <c r="H179" s="220">
        <v>29.978999999999999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124</v>
      </c>
      <c r="AU179" s="226" t="s">
        <v>81</v>
      </c>
      <c r="AV179" s="11" t="s">
        <v>81</v>
      </c>
      <c r="AW179" s="11" t="s">
        <v>34</v>
      </c>
      <c r="AX179" s="11" t="s">
        <v>71</v>
      </c>
      <c r="AY179" s="226" t="s">
        <v>114</v>
      </c>
    </row>
    <row r="180" s="13" customFormat="1">
      <c r="B180" s="245"/>
      <c r="C180" s="246"/>
      <c r="D180" s="217" t="s">
        <v>124</v>
      </c>
      <c r="E180" s="247" t="s">
        <v>1</v>
      </c>
      <c r="F180" s="248" t="s">
        <v>245</v>
      </c>
      <c r="G180" s="246"/>
      <c r="H180" s="249">
        <v>112.899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124</v>
      </c>
      <c r="AU180" s="255" t="s">
        <v>81</v>
      </c>
      <c r="AV180" s="13" t="s">
        <v>122</v>
      </c>
      <c r="AW180" s="13" t="s">
        <v>34</v>
      </c>
      <c r="AX180" s="13" t="s">
        <v>79</v>
      </c>
      <c r="AY180" s="255" t="s">
        <v>114</v>
      </c>
    </row>
    <row r="181" s="1" customFormat="1" ht="16.5" customHeight="1">
      <c r="B181" s="36"/>
      <c r="C181" s="203" t="s">
        <v>326</v>
      </c>
      <c r="D181" s="203" t="s">
        <v>117</v>
      </c>
      <c r="E181" s="204" t="s">
        <v>327</v>
      </c>
      <c r="F181" s="205" t="s">
        <v>328</v>
      </c>
      <c r="G181" s="206" t="s">
        <v>176</v>
      </c>
      <c r="H181" s="207">
        <v>121.178</v>
      </c>
      <c r="I181" s="208"/>
      <c r="J181" s="209">
        <f>ROUND(I181*H181,2)</f>
        <v>0</v>
      </c>
      <c r="K181" s="205" t="s">
        <v>121</v>
      </c>
      <c r="L181" s="41"/>
      <c r="M181" s="210" t="s">
        <v>1</v>
      </c>
      <c r="N181" s="211" t="s">
        <v>42</v>
      </c>
      <c r="O181" s="77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AR181" s="15" t="s">
        <v>122</v>
      </c>
      <c r="AT181" s="15" t="s">
        <v>117</v>
      </c>
      <c r="AU181" s="15" t="s">
        <v>81</v>
      </c>
      <c r="AY181" s="15" t="s">
        <v>114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79</v>
      </c>
      <c r="BK181" s="214">
        <f>ROUND(I181*H181,2)</f>
        <v>0</v>
      </c>
      <c r="BL181" s="15" t="s">
        <v>122</v>
      </c>
      <c r="BM181" s="15" t="s">
        <v>329</v>
      </c>
    </row>
    <row r="182" s="11" customFormat="1">
      <c r="B182" s="215"/>
      <c r="C182" s="216"/>
      <c r="D182" s="217" t="s">
        <v>124</v>
      </c>
      <c r="E182" s="218" t="s">
        <v>1</v>
      </c>
      <c r="F182" s="219" t="s">
        <v>330</v>
      </c>
      <c r="G182" s="216"/>
      <c r="H182" s="220">
        <v>10.32</v>
      </c>
      <c r="I182" s="221"/>
      <c r="J182" s="216"/>
      <c r="K182" s="216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124</v>
      </c>
      <c r="AU182" s="226" t="s">
        <v>81</v>
      </c>
      <c r="AV182" s="11" t="s">
        <v>81</v>
      </c>
      <c r="AW182" s="11" t="s">
        <v>34</v>
      </c>
      <c r="AX182" s="11" t="s">
        <v>71</v>
      </c>
      <c r="AY182" s="226" t="s">
        <v>114</v>
      </c>
    </row>
    <row r="183" s="11" customFormat="1">
      <c r="B183" s="215"/>
      <c r="C183" s="216"/>
      <c r="D183" s="217" t="s">
        <v>124</v>
      </c>
      <c r="E183" s="218" t="s">
        <v>1</v>
      </c>
      <c r="F183" s="219" t="s">
        <v>331</v>
      </c>
      <c r="G183" s="216"/>
      <c r="H183" s="220">
        <v>45.179000000000002</v>
      </c>
      <c r="I183" s="221"/>
      <c r="J183" s="216"/>
      <c r="K183" s="216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124</v>
      </c>
      <c r="AU183" s="226" t="s">
        <v>81</v>
      </c>
      <c r="AV183" s="11" t="s">
        <v>81</v>
      </c>
      <c r="AW183" s="11" t="s">
        <v>34</v>
      </c>
      <c r="AX183" s="11" t="s">
        <v>71</v>
      </c>
      <c r="AY183" s="226" t="s">
        <v>114</v>
      </c>
    </row>
    <row r="184" s="12" customFormat="1">
      <c r="B184" s="234"/>
      <c r="C184" s="235"/>
      <c r="D184" s="217" t="s">
        <v>124</v>
      </c>
      <c r="E184" s="236" t="s">
        <v>1</v>
      </c>
      <c r="F184" s="237" t="s">
        <v>242</v>
      </c>
      <c r="G184" s="235"/>
      <c r="H184" s="238">
        <v>55.499000000000002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AT184" s="244" t="s">
        <v>124</v>
      </c>
      <c r="AU184" s="244" t="s">
        <v>81</v>
      </c>
      <c r="AV184" s="12" t="s">
        <v>132</v>
      </c>
      <c r="AW184" s="12" t="s">
        <v>34</v>
      </c>
      <c r="AX184" s="12" t="s">
        <v>71</v>
      </c>
      <c r="AY184" s="244" t="s">
        <v>114</v>
      </c>
    </row>
    <row r="185" s="11" customFormat="1">
      <c r="B185" s="215"/>
      <c r="C185" s="216"/>
      <c r="D185" s="217" t="s">
        <v>124</v>
      </c>
      <c r="E185" s="218" t="s">
        <v>1</v>
      </c>
      <c r="F185" s="219" t="s">
        <v>332</v>
      </c>
      <c r="G185" s="216"/>
      <c r="H185" s="220">
        <v>20.5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124</v>
      </c>
      <c r="AU185" s="226" t="s">
        <v>81</v>
      </c>
      <c r="AV185" s="11" t="s">
        <v>81</v>
      </c>
      <c r="AW185" s="11" t="s">
        <v>34</v>
      </c>
      <c r="AX185" s="11" t="s">
        <v>71</v>
      </c>
      <c r="AY185" s="226" t="s">
        <v>114</v>
      </c>
    </row>
    <row r="186" s="11" customFormat="1">
      <c r="B186" s="215"/>
      <c r="C186" s="216"/>
      <c r="D186" s="217" t="s">
        <v>124</v>
      </c>
      <c r="E186" s="218" t="s">
        <v>1</v>
      </c>
      <c r="F186" s="219" t="s">
        <v>331</v>
      </c>
      <c r="G186" s="216"/>
      <c r="H186" s="220">
        <v>45.179000000000002</v>
      </c>
      <c r="I186" s="221"/>
      <c r="J186" s="216"/>
      <c r="K186" s="216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124</v>
      </c>
      <c r="AU186" s="226" t="s">
        <v>81</v>
      </c>
      <c r="AV186" s="11" t="s">
        <v>81</v>
      </c>
      <c r="AW186" s="11" t="s">
        <v>34</v>
      </c>
      <c r="AX186" s="11" t="s">
        <v>71</v>
      </c>
      <c r="AY186" s="226" t="s">
        <v>114</v>
      </c>
    </row>
    <row r="187" s="12" customFormat="1">
      <c r="B187" s="234"/>
      <c r="C187" s="235"/>
      <c r="D187" s="217" t="s">
        <v>124</v>
      </c>
      <c r="E187" s="236" t="s">
        <v>1</v>
      </c>
      <c r="F187" s="237" t="s">
        <v>242</v>
      </c>
      <c r="G187" s="235"/>
      <c r="H187" s="238">
        <v>65.679000000000002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124</v>
      </c>
      <c r="AU187" s="244" t="s">
        <v>81</v>
      </c>
      <c r="AV187" s="12" t="s">
        <v>132</v>
      </c>
      <c r="AW187" s="12" t="s">
        <v>34</v>
      </c>
      <c r="AX187" s="12" t="s">
        <v>71</v>
      </c>
      <c r="AY187" s="244" t="s">
        <v>114</v>
      </c>
    </row>
    <row r="188" s="13" customFormat="1">
      <c r="B188" s="245"/>
      <c r="C188" s="246"/>
      <c r="D188" s="217" t="s">
        <v>124</v>
      </c>
      <c r="E188" s="247" t="s">
        <v>1</v>
      </c>
      <c r="F188" s="248" t="s">
        <v>245</v>
      </c>
      <c r="G188" s="246"/>
      <c r="H188" s="249">
        <v>121.178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124</v>
      </c>
      <c r="AU188" s="255" t="s">
        <v>81</v>
      </c>
      <c r="AV188" s="13" t="s">
        <v>122</v>
      </c>
      <c r="AW188" s="13" t="s">
        <v>34</v>
      </c>
      <c r="AX188" s="13" t="s">
        <v>79</v>
      </c>
      <c r="AY188" s="255" t="s">
        <v>114</v>
      </c>
    </row>
    <row r="189" s="1" customFormat="1" ht="16.5" customHeight="1">
      <c r="B189" s="36"/>
      <c r="C189" s="256" t="s">
        <v>333</v>
      </c>
      <c r="D189" s="256" t="s">
        <v>334</v>
      </c>
      <c r="E189" s="257" t="s">
        <v>335</v>
      </c>
      <c r="F189" s="258" t="s">
        <v>336</v>
      </c>
      <c r="G189" s="259" t="s">
        <v>176</v>
      </c>
      <c r="H189" s="260">
        <v>127.237</v>
      </c>
      <c r="I189" s="261"/>
      <c r="J189" s="262">
        <f>ROUND(I189*H189,2)</f>
        <v>0</v>
      </c>
      <c r="K189" s="258" t="s">
        <v>121</v>
      </c>
      <c r="L189" s="263"/>
      <c r="M189" s="264" t="s">
        <v>1</v>
      </c>
      <c r="N189" s="265" t="s">
        <v>42</v>
      </c>
      <c r="O189" s="77"/>
      <c r="P189" s="212">
        <f>O189*H189</f>
        <v>0</v>
      </c>
      <c r="Q189" s="212">
        <v>3.0000000000000001E-05</v>
      </c>
      <c r="R189" s="212">
        <f>Q189*H189</f>
        <v>0.0038171099999999999</v>
      </c>
      <c r="S189" s="212">
        <v>0</v>
      </c>
      <c r="T189" s="213">
        <f>S189*H189</f>
        <v>0</v>
      </c>
      <c r="AR189" s="15" t="s">
        <v>337</v>
      </c>
      <c r="AT189" s="15" t="s">
        <v>334</v>
      </c>
      <c r="AU189" s="15" t="s">
        <v>81</v>
      </c>
      <c r="AY189" s="15" t="s">
        <v>114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79</v>
      </c>
      <c r="BK189" s="214">
        <f>ROUND(I189*H189,2)</f>
        <v>0</v>
      </c>
      <c r="BL189" s="15" t="s">
        <v>122</v>
      </c>
      <c r="BM189" s="15" t="s">
        <v>338</v>
      </c>
    </row>
    <row r="190" s="11" customFormat="1">
      <c r="B190" s="215"/>
      <c r="C190" s="216"/>
      <c r="D190" s="217" t="s">
        <v>124</v>
      </c>
      <c r="E190" s="216"/>
      <c r="F190" s="219" t="s">
        <v>339</v>
      </c>
      <c r="G190" s="216"/>
      <c r="H190" s="220">
        <v>127.237</v>
      </c>
      <c r="I190" s="221"/>
      <c r="J190" s="216"/>
      <c r="K190" s="216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124</v>
      </c>
      <c r="AU190" s="226" t="s">
        <v>81</v>
      </c>
      <c r="AV190" s="11" t="s">
        <v>81</v>
      </c>
      <c r="AW190" s="11" t="s">
        <v>4</v>
      </c>
      <c r="AX190" s="11" t="s">
        <v>79</v>
      </c>
      <c r="AY190" s="226" t="s">
        <v>114</v>
      </c>
    </row>
    <row r="191" s="1" customFormat="1" ht="16.5" customHeight="1">
      <c r="B191" s="36"/>
      <c r="C191" s="203" t="s">
        <v>340</v>
      </c>
      <c r="D191" s="203" t="s">
        <v>117</v>
      </c>
      <c r="E191" s="204" t="s">
        <v>341</v>
      </c>
      <c r="F191" s="205" t="s">
        <v>342</v>
      </c>
      <c r="G191" s="206" t="s">
        <v>176</v>
      </c>
      <c r="H191" s="207">
        <v>92.358000000000004</v>
      </c>
      <c r="I191" s="208"/>
      <c r="J191" s="209">
        <f>ROUND(I191*H191,2)</f>
        <v>0</v>
      </c>
      <c r="K191" s="205" t="s">
        <v>121</v>
      </c>
      <c r="L191" s="41"/>
      <c r="M191" s="210" t="s">
        <v>1</v>
      </c>
      <c r="N191" s="211" t="s">
        <v>42</v>
      </c>
      <c r="O191" s="77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AR191" s="15" t="s">
        <v>122</v>
      </c>
      <c r="AT191" s="15" t="s">
        <v>117</v>
      </c>
      <c r="AU191" s="15" t="s">
        <v>81</v>
      </c>
      <c r="AY191" s="15" t="s">
        <v>114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5" t="s">
        <v>79</v>
      </c>
      <c r="BK191" s="214">
        <f>ROUND(I191*H191,2)</f>
        <v>0</v>
      </c>
      <c r="BL191" s="15" t="s">
        <v>122</v>
      </c>
      <c r="BM191" s="15" t="s">
        <v>343</v>
      </c>
    </row>
    <row r="192" s="11" customFormat="1">
      <c r="B192" s="215"/>
      <c r="C192" s="216"/>
      <c r="D192" s="217" t="s">
        <v>124</v>
      </c>
      <c r="E192" s="218" t="s">
        <v>1</v>
      </c>
      <c r="F192" s="219" t="s">
        <v>344</v>
      </c>
      <c r="G192" s="216"/>
      <c r="H192" s="220">
        <v>46.179000000000002</v>
      </c>
      <c r="I192" s="221"/>
      <c r="J192" s="216"/>
      <c r="K192" s="216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124</v>
      </c>
      <c r="AU192" s="226" t="s">
        <v>81</v>
      </c>
      <c r="AV192" s="11" t="s">
        <v>81</v>
      </c>
      <c r="AW192" s="11" t="s">
        <v>34</v>
      </c>
      <c r="AX192" s="11" t="s">
        <v>71</v>
      </c>
      <c r="AY192" s="226" t="s">
        <v>114</v>
      </c>
    </row>
    <row r="193" s="11" customFormat="1">
      <c r="B193" s="215"/>
      <c r="C193" s="216"/>
      <c r="D193" s="217" t="s">
        <v>124</v>
      </c>
      <c r="E193" s="218" t="s">
        <v>1</v>
      </c>
      <c r="F193" s="219" t="s">
        <v>345</v>
      </c>
      <c r="G193" s="216"/>
      <c r="H193" s="220">
        <v>46.179000000000002</v>
      </c>
      <c r="I193" s="221"/>
      <c r="J193" s="216"/>
      <c r="K193" s="216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124</v>
      </c>
      <c r="AU193" s="226" t="s">
        <v>81</v>
      </c>
      <c r="AV193" s="11" t="s">
        <v>81</v>
      </c>
      <c r="AW193" s="11" t="s">
        <v>34</v>
      </c>
      <c r="AX193" s="11" t="s">
        <v>71</v>
      </c>
      <c r="AY193" s="226" t="s">
        <v>114</v>
      </c>
    </row>
    <row r="194" s="13" customFormat="1">
      <c r="B194" s="245"/>
      <c r="C194" s="246"/>
      <c r="D194" s="217" t="s">
        <v>124</v>
      </c>
      <c r="E194" s="247" t="s">
        <v>1</v>
      </c>
      <c r="F194" s="248" t="s">
        <v>245</v>
      </c>
      <c r="G194" s="246"/>
      <c r="H194" s="249">
        <v>92.358000000000004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124</v>
      </c>
      <c r="AU194" s="255" t="s">
        <v>81</v>
      </c>
      <c r="AV194" s="13" t="s">
        <v>122</v>
      </c>
      <c r="AW194" s="13" t="s">
        <v>34</v>
      </c>
      <c r="AX194" s="13" t="s">
        <v>79</v>
      </c>
      <c r="AY194" s="255" t="s">
        <v>114</v>
      </c>
    </row>
    <row r="195" s="1" customFormat="1" ht="16.5" customHeight="1">
      <c r="B195" s="36"/>
      <c r="C195" s="256" t="s">
        <v>346</v>
      </c>
      <c r="D195" s="256" t="s">
        <v>334</v>
      </c>
      <c r="E195" s="257" t="s">
        <v>347</v>
      </c>
      <c r="F195" s="258" t="s">
        <v>348</v>
      </c>
      <c r="G195" s="259" t="s">
        <v>176</v>
      </c>
      <c r="H195" s="260">
        <v>101.59399999999999</v>
      </c>
      <c r="I195" s="261"/>
      <c r="J195" s="262">
        <f>ROUND(I195*H195,2)</f>
        <v>0</v>
      </c>
      <c r="K195" s="258" t="s">
        <v>121</v>
      </c>
      <c r="L195" s="263"/>
      <c r="M195" s="264" t="s">
        <v>1</v>
      </c>
      <c r="N195" s="265" t="s">
        <v>42</v>
      </c>
      <c r="O195" s="77"/>
      <c r="P195" s="212">
        <f>O195*H195</f>
        <v>0</v>
      </c>
      <c r="Q195" s="212">
        <v>4.0000000000000003E-05</v>
      </c>
      <c r="R195" s="212">
        <f>Q195*H195</f>
        <v>0.0040637600000000005</v>
      </c>
      <c r="S195" s="212">
        <v>0</v>
      </c>
      <c r="T195" s="213">
        <f>S195*H195</f>
        <v>0</v>
      </c>
      <c r="AR195" s="15" t="s">
        <v>337</v>
      </c>
      <c r="AT195" s="15" t="s">
        <v>334</v>
      </c>
      <c r="AU195" s="15" t="s">
        <v>81</v>
      </c>
      <c r="AY195" s="15" t="s">
        <v>114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5" t="s">
        <v>79</v>
      </c>
      <c r="BK195" s="214">
        <f>ROUND(I195*H195,2)</f>
        <v>0</v>
      </c>
      <c r="BL195" s="15" t="s">
        <v>122</v>
      </c>
      <c r="BM195" s="15" t="s">
        <v>349</v>
      </c>
    </row>
    <row r="196" s="11" customFormat="1">
      <c r="B196" s="215"/>
      <c r="C196" s="216"/>
      <c r="D196" s="217" t="s">
        <v>124</v>
      </c>
      <c r="E196" s="216"/>
      <c r="F196" s="219" t="s">
        <v>350</v>
      </c>
      <c r="G196" s="216"/>
      <c r="H196" s="220">
        <v>101.59399999999999</v>
      </c>
      <c r="I196" s="221"/>
      <c r="J196" s="216"/>
      <c r="K196" s="216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124</v>
      </c>
      <c r="AU196" s="226" t="s">
        <v>81</v>
      </c>
      <c r="AV196" s="11" t="s">
        <v>81</v>
      </c>
      <c r="AW196" s="11" t="s">
        <v>4</v>
      </c>
      <c r="AX196" s="11" t="s">
        <v>79</v>
      </c>
      <c r="AY196" s="226" t="s">
        <v>114</v>
      </c>
    </row>
    <row r="197" s="1" customFormat="1" ht="16.5" customHeight="1">
      <c r="B197" s="36"/>
      <c r="C197" s="203" t="s">
        <v>351</v>
      </c>
      <c r="D197" s="203" t="s">
        <v>117</v>
      </c>
      <c r="E197" s="204" t="s">
        <v>352</v>
      </c>
      <c r="F197" s="205" t="s">
        <v>353</v>
      </c>
      <c r="G197" s="206" t="s">
        <v>216</v>
      </c>
      <c r="H197" s="207">
        <v>106.682</v>
      </c>
      <c r="I197" s="208"/>
      <c r="J197" s="209">
        <f>ROUND(I197*H197,2)</f>
        <v>0</v>
      </c>
      <c r="K197" s="205" t="s">
        <v>121</v>
      </c>
      <c r="L197" s="41"/>
      <c r="M197" s="210" t="s">
        <v>1</v>
      </c>
      <c r="N197" s="211" t="s">
        <v>42</v>
      </c>
      <c r="O197" s="77"/>
      <c r="P197" s="212">
        <f>O197*H197</f>
        <v>0</v>
      </c>
      <c r="Q197" s="212">
        <v>0.0315</v>
      </c>
      <c r="R197" s="212">
        <f>Q197*H197</f>
        <v>3.3604829999999999</v>
      </c>
      <c r="S197" s="212">
        <v>0</v>
      </c>
      <c r="T197" s="213">
        <f>S197*H197</f>
        <v>0</v>
      </c>
      <c r="AR197" s="15" t="s">
        <v>122</v>
      </c>
      <c r="AT197" s="15" t="s">
        <v>117</v>
      </c>
      <c r="AU197" s="15" t="s">
        <v>81</v>
      </c>
      <c r="AY197" s="15" t="s">
        <v>114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5" t="s">
        <v>79</v>
      </c>
      <c r="BK197" s="214">
        <f>ROUND(I197*H197,2)</f>
        <v>0</v>
      </c>
      <c r="BL197" s="15" t="s">
        <v>122</v>
      </c>
      <c r="BM197" s="15" t="s">
        <v>354</v>
      </c>
    </row>
    <row r="198" s="11" customFormat="1">
      <c r="B198" s="215"/>
      <c r="C198" s="216"/>
      <c r="D198" s="217" t="s">
        <v>124</v>
      </c>
      <c r="E198" s="218" t="s">
        <v>1</v>
      </c>
      <c r="F198" s="219" t="s">
        <v>355</v>
      </c>
      <c r="G198" s="216"/>
      <c r="H198" s="220">
        <v>79.560000000000002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124</v>
      </c>
      <c r="AU198" s="226" t="s">
        <v>81</v>
      </c>
      <c r="AV198" s="11" t="s">
        <v>81</v>
      </c>
      <c r="AW198" s="11" t="s">
        <v>34</v>
      </c>
      <c r="AX198" s="11" t="s">
        <v>71</v>
      </c>
      <c r="AY198" s="226" t="s">
        <v>114</v>
      </c>
    </row>
    <row r="199" s="11" customFormat="1">
      <c r="B199" s="215"/>
      <c r="C199" s="216"/>
      <c r="D199" s="217" t="s">
        <v>124</v>
      </c>
      <c r="E199" s="218" t="s">
        <v>1</v>
      </c>
      <c r="F199" s="219" t="s">
        <v>356</v>
      </c>
      <c r="G199" s="216"/>
      <c r="H199" s="220">
        <v>-21.713999999999999</v>
      </c>
      <c r="I199" s="221"/>
      <c r="J199" s="216"/>
      <c r="K199" s="216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124</v>
      </c>
      <c r="AU199" s="226" t="s">
        <v>81</v>
      </c>
      <c r="AV199" s="11" t="s">
        <v>81</v>
      </c>
      <c r="AW199" s="11" t="s">
        <v>34</v>
      </c>
      <c r="AX199" s="11" t="s">
        <v>71</v>
      </c>
      <c r="AY199" s="226" t="s">
        <v>114</v>
      </c>
    </row>
    <row r="200" s="12" customFormat="1">
      <c r="B200" s="234"/>
      <c r="C200" s="235"/>
      <c r="D200" s="217" t="s">
        <v>124</v>
      </c>
      <c r="E200" s="236" t="s">
        <v>1</v>
      </c>
      <c r="F200" s="237" t="s">
        <v>242</v>
      </c>
      <c r="G200" s="235"/>
      <c r="H200" s="238">
        <v>57.846000000000004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124</v>
      </c>
      <c r="AU200" s="244" t="s">
        <v>81</v>
      </c>
      <c r="AV200" s="12" t="s">
        <v>132</v>
      </c>
      <c r="AW200" s="12" t="s">
        <v>34</v>
      </c>
      <c r="AX200" s="12" t="s">
        <v>71</v>
      </c>
      <c r="AY200" s="244" t="s">
        <v>114</v>
      </c>
    </row>
    <row r="201" s="11" customFormat="1">
      <c r="B201" s="215"/>
      <c r="C201" s="216"/>
      <c r="D201" s="217" t="s">
        <v>124</v>
      </c>
      <c r="E201" s="218" t="s">
        <v>1</v>
      </c>
      <c r="F201" s="219" t="s">
        <v>357</v>
      </c>
      <c r="G201" s="216"/>
      <c r="H201" s="220">
        <v>20.835999999999999</v>
      </c>
      <c r="I201" s="221"/>
      <c r="J201" s="216"/>
      <c r="K201" s="216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124</v>
      </c>
      <c r="AU201" s="226" t="s">
        <v>81</v>
      </c>
      <c r="AV201" s="11" t="s">
        <v>81</v>
      </c>
      <c r="AW201" s="11" t="s">
        <v>34</v>
      </c>
      <c r="AX201" s="11" t="s">
        <v>71</v>
      </c>
      <c r="AY201" s="226" t="s">
        <v>114</v>
      </c>
    </row>
    <row r="202" s="11" customFormat="1">
      <c r="B202" s="215"/>
      <c r="C202" s="216"/>
      <c r="D202" s="217" t="s">
        <v>124</v>
      </c>
      <c r="E202" s="218" t="s">
        <v>1</v>
      </c>
      <c r="F202" s="219" t="s">
        <v>358</v>
      </c>
      <c r="G202" s="216"/>
      <c r="H202" s="220">
        <v>23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124</v>
      </c>
      <c r="AU202" s="226" t="s">
        <v>81</v>
      </c>
      <c r="AV202" s="11" t="s">
        <v>81</v>
      </c>
      <c r="AW202" s="11" t="s">
        <v>34</v>
      </c>
      <c r="AX202" s="11" t="s">
        <v>71</v>
      </c>
      <c r="AY202" s="226" t="s">
        <v>114</v>
      </c>
    </row>
    <row r="203" s="11" customFormat="1">
      <c r="B203" s="215"/>
      <c r="C203" s="216"/>
      <c r="D203" s="217" t="s">
        <v>124</v>
      </c>
      <c r="E203" s="218" t="s">
        <v>1</v>
      </c>
      <c r="F203" s="219" t="s">
        <v>140</v>
      </c>
      <c r="G203" s="216"/>
      <c r="H203" s="220">
        <v>5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124</v>
      </c>
      <c r="AU203" s="226" t="s">
        <v>81</v>
      </c>
      <c r="AV203" s="11" t="s">
        <v>81</v>
      </c>
      <c r="AW203" s="11" t="s">
        <v>34</v>
      </c>
      <c r="AX203" s="11" t="s">
        <v>71</v>
      </c>
      <c r="AY203" s="226" t="s">
        <v>114</v>
      </c>
    </row>
    <row r="204" s="12" customFormat="1">
      <c r="B204" s="234"/>
      <c r="C204" s="235"/>
      <c r="D204" s="217" t="s">
        <v>124</v>
      </c>
      <c r="E204" s="236" t="s">
        <v>1</v>
      </c>
      <c r="F204" s="237" t="s">
        <v>242</v>
      </c>
      <c r="G204" s="235"/>
      <c r="H204" s="238">
        <v>48.835999999999999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124</v>
      </c>
      <c r="AU204" s="244" t="s">
        <v>81</v>
      </c>
      <c r="AV204" s="12" t="s">
        <v>132</v>
      </c>
      <c r="AW204" s="12" t="s">
        <v>34</v>
      </c>
      <c r="AX204" s="12" t="s">
        <v>71</v>
      </c>
      <c r="AY204" s="244" t="s">
        <v>114</v>
      </c>
    </row>
    <row r="205" s="13" customFormat="1">
      <c r="B205" s="245"/>
      <c r="C205" s="246"/>
      <c r="D205" s="217" t="s">
        <v>124</v>
      </c>
      <c r="E205" s="247" t="s">
        <v>1</v>
      </c>
      <c r="F205" s="248" t="s">
        <v>245</v>
      </c>
      <c r="G205" s="246"/>
      <c r="H205" s="249">
        <v>106.682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124</v>
      </c>
      <c r="AU205" s="255" t="s">
        <v>81</v>
      </c>
      <c r="AV205" s="13" t="s">
        <v>122</v>
      </c>
      <c r="AW205" s="13" t="s">
        <v>34</v>
      </c>
      <c r="AX205" s="13" t="s">
        <v>79</v>
      </c>
      <c r="AY205" s="255" t="s">
        <v>114</v>
      </c>
    </row>
    <row r="206" s="1" customFormat="1" ht="16.5" customHeight="1">
      <c r="B206" s="36"/>
      <c r="C206" s="203" t="s">
        <v>359</v>
      </c>
      <c r="D206" s="203" t="s">
        <v>117</v>
      </c>
      <c r="E206" s="204" t="s">
        <v>360</v>
      </c>
      <c r="F206" s="205" t="s">
        <v>361</v>
      </c>
      <c r="G206" s="206" t="s">
        <v>216</v>
      </c>
      <c r="H206" s="207">
        <v>106.682</v>
      </c>
      <c r="I206" s="208"/>
      <c r="J206" s="209">
        <f>ROUND(I206*H206,2)</f>
        <v>0</v>
      </c>
      <c r="K206" s="205" t="s">
        <v>121</v>
      </c>
      <c r="L206" s="41"/>
      <c r="M206" s="210" t="s">
        <v>1</v>
      </c>
      <c r="N206" s="211" t="s">
        <v>42</v>
      </c>
      <c r="O206" s="77"/>
      <c r="P206" s="212">
        <f>O206*H206</f>
        <v>0</v>
      </c>
      <c r="Q206" s="212">
        <v>0.0026800000000000001</v>
      </c>
      <c r="R206" s="212">
        <f>Q206*H206</f>
        <v>0.28590776000000001</v>
      </c>
      <c r="S206" s="212">
        <v>0</v>
      </c>
      <c r="T206" s="213">
        <f>S206*H206</f>
        <v>0</v>
      </c>
      <c r="AR206" s="15" t="s">
        <v>122</v>
      </c>
      <c r="AT206" s="15" t="s">
        <v>117</v>
      </c>
      <c r="AU206" s="15" t="s">
        <v>81</v>
      </c>
      <c r="AY206" s="15" t="s">
        <v>114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5" t="s">
        <v>79</v>
      </c>
      <c r="BK206" s="214">
        <f>ROUND(I206*H206,2)</f>
        <v>0</v>
      </c>
      <c r="BL206" s="15" t="s">
        <v>122</v>
      </c>
      <c r="BM206" s="15" t="s">
        <v>362</v>
      </c>
    </row>
    <row r="207" s="1" customFormat="1" ht="16.5" customHeight="1">
      <c r="B207" s="36"/>
      <c r="C207" s="203" t="s">
        <v>363</v>
      </c>
      <c r="D207" s="203" t="s">
        <v>117</v>
      </c>
      <c r="E207" s="204" t="s">
        <v>364</v>
      </c>
      <c r="F207" s="205" t="s">
        <v>365</v>
      </c>
      <c r="G207" s="206" t="s">
        <v>216</v>
      </c>
      <c r="H207" s="207">
        <v>33</v>
      </c>
      <c r="I207" s="208"/>
      <c r="J207" s="209">
        <f>ROUND(I207*H207,2)</f>
        <v>0</v>
      </c>
      <c r="K207" s="205" t="s">
        <v>121</v>
      </c>
      <c r="L207" s="41"/>
      <c r="M207" s="210" t="s">
        <v>1</v>
      </c>
      <c r="N207" s="211" t="s">
        <v>42</v>
      </c>
      <c r="O207" s="77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AR207" s="15" t="s">
        <v>122</v>
      </c>
      <c r="AT207" s="15" t="s">
        <v>117</v>
      </c>
      <c r="AU207" s="15" t="s">
        <v>81</v>
      </c>
      <c r="AY207" s="15" t="s">
        <v>114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79</v>
      </c>
      <c r="BK207" s="214">
        <f>ROUND(I207*H207,2)</f>
        <v>0</v>
      </c>
      <c r="BL207" s="15" t="s">
        <v>122</v>
      </c>
      <c r="BM207" s="15" t="s">
        <v>366</v>
      </c>
    </row>
    <row r="208" s="11" customFormat="1">
      <c r="B208" s="215"/>
      <c r="C208" s="216"/>
      <c r="D208" s="217" t="s">
        <v>124</v>
      </c>
      <c r="E208" s="218" t="s">
        <v>1</v>
      </c>
      <c r="F208" s="219" t="s">
        <v>367</v>
      </c>
      <c r="G208" s="216"/>
      <c r="H208" s="220">
        <v>33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124</v>
      </c>
      <c r="AU208" s="226" t="s">
        <v>81</v>
      </c>
      <c r="AV208" s="11" t="s">
        <v>81</v>
      </c>
      <c r="AW208" s="11" t="s">
        <v>34</v>
      </c>
      <c r="AX208" s="11" t="s">
        <v>79</v>
      </c>
      <c r="AY208" s="226" t="s">
        <v>114</v>
      </c>
    </row>
    <row r="209" s="1" customFormat="1" ht="16.5" customHeight="1">
      <c r="B209" s="36"/>
      <c r="C209" s="203" t="s">
        <v>368</v>
      </c>
      <c r="D209" s="203" t="s">
        <v>117</v>
      </c>
      <c r="E209" s="204" t="s">
        <v>369</v>
      </c>
      <c r="F209" s="205" t="s">
        <v>370</v>
      </c>
      <c r="G209" s="206" t="s">
        <v>120</v>
      </c>
      <c r="H209" s="207">
        <v>7.1440000000000001</v>
      </c>
      <c r="I209" s="208"/>
      <c r="J209" s="209">
        <f>ROUND(I209*H209,2)</f>
        <v>0</v>
      </c>
      <c r="K209" s="205" t="s">
        <v>121</v>
      </c>
      <c r="L209" s="41"/>
      <c r="M209" s="210" t="s">
        <v>1</v>
      </c>
      <c r="N209" s="211" t="s">
        <v>42</v>
      </c>
      <c r="O209" s="77"/>
      <c r="P209" s="212">
        <f>O209*H209</f>
        <v>0</v>
      </c>
      <c r="Q209" s="212">
        <v>2.2563399999999998</v>
      </c>
      <c r="R209" s="212">
        <f>Q209*H209</f>
        <v>16.119292959999999</v>
      </c>
      <c r="S209" s="212">
        <v>0</v>
      </c>
      <c r="T209" s="213">
        <f>S209*H209</f>
        <v>0</v>
      </c>
      <c r="AR209" s="15" t="s">
        <v>122</v>
      </c>
      <c r="AT209" s="15" t="s">
        <v>117</v>
      </c>
      <c r="AU209" s="15" t="s">
        <v>81</v>
      </c>
      <c r="AY209" s="15" t="s">
        <v>114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5" t="s">
        <v>79</v>
      </c>
      <c r="BK209" s="214">
        <f>ROUND(I209*H209,2)</f>
        <v>0</v>
      </c>
      <c r="BL209" s="15" t="s">
        <v>122</v>
      </c>
      <c r="BM209" s="15" t="s">
        <v>371</v>
      </c>
    </row>
    <row r="210" s="11" customFormat="1">
      <c r="B210" s="215"/>
      <c r="C210" s="216"/>
      <c r="D210" s="217" t="s">
        <v>124</v>
      </c>
      <c r="E210" s="218" t="s">
        <v>1</v>
      </c>
      <c r="F210" s="219" t="s">
        <v>372</v>
      </c>
      <c r="G210" s="216"/>
      <c r="H210" s="220">
        <v>7.1440000000000001</v>
      </c>
      <c r="I210" s="221"/>
      <c r="J210" s="216"/>
      <c r="K210" s="216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124</v>
      </c>
      <c r="AU210" s="226" t="s">
        <v>81</v>
      </c>
      <c r="AV210" s="11" t="s">
        <v>81</v>
      </c>
      <c r="AW210" s="11" t="s">
        <v>34</v>
      </c>
      <c r="AX210" s="11" t="s">
        <v>79</v>
      </c>
      <c r="AY210" s="226" t="s">
        <v>114</v>
      </c>
    </row>
    <row r="211" s="1" customFormat="1" ht="16.5" customHeight="1">
      <c r="B211" s="36"/>
      <c r="C211" s="203" t="s">
        <v>373</v>
      </c>
      <c r="D211" s="203" t="s">
        <v>117</v>
      </c>
      <c r="E211" s="204" t="s">
        <v>369</v>
      </c>
      <c r="F211" s="205" t="s">
        <v>370</v>
      </c>
      <c r="G211" s="206" t="s">
        <v>120</v>
      </c>
      <c r="H211" s="207">
        <v>4.9299999999999997</v>
      </c>
      <c r="I211" s="208"/>
      <c r="J211" s="209">
        <f>ROUND(I211*H211,2)</f>
        <v>0</v>
      </c>
      <c r="K211" s="205" t="s">
        <v>121</v>
      </c>
      <c r="L211" s="41"/>
      <c r="M211" s="210" t="s">
        <v>1</v>
      </c>
      <c r="N211" s="211" t="s">
        <v>42</v>
      </c>
      <c r="O211" s="77"/>
      <c r="P211" s="212">
        <f>O211*H211</f>
        <v>0</v>
      </c>
      <c r="Q211" s="212">
        <v>2.2563399999999998</v>
      </c>
      <c r="R211" s="212">
        <f>Q211*H211</f>
        <v>11.123756199999999</v>
      </c>
      <c r="S211" s="212">
        <v>0</v>
      </c>
      <c r="T211" s="213">
        <f>S211*H211</f>
        <v>0</v>
      </c>
      <c r="AR211" s="15" t="s">
        <v>122</v>
      </c>
      <c r="AT211" s="15" t="s">
        <v>117</v>
      </c>
      <c r="AU211" s="15" t="s">
        <v>81</v>
      </c>
      <c r="AY211" s="15" t="s">
        <v>114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5" t="s">
        <v>79</v>
      </c>
      <c r="BK211" s="214">
        <f>ROUND(I211*H211,2)</f>
        <v>0</v>
      </c>
      <c r="BL211" s="15" t="s">
        <v>122</v>
      </c>
      <c r="BM211" s="15" t="s">
        <v>374</v>
      </c>
    </row>
    <row r="212" s="11" customFormat="1">
      <c r="B212" s="215"/>
      <c r="C212" s="216"/>
      <c r="D212" s="217" t="s">
        <v>124</v>
      </c>
      <c r="E212" s="218" t="s">
        <v>1</v>
      </c>
      <c r="F212" s="219" t="s">
        <v>375</v>
      </c>
      <c r="G212" s="216"/>
      <c r="H212" s="220">
        <v>4.9299999999999997</v>
      </c>
      <c r="I212" s="221"/>
      <c r="J212" s="216"/>
      <c r="K212" s="216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124</v>
      </c>
      <c r="AU212" s="226" t="s">
        <v>81</v>
      </c>
      <c r="AV212" s="11" t="s">
        <v>81</v>
      </c>
      <c r="AW212" s="11" t="s">
        <v>34</v>
      </c>
      <c r="AX212" s="11" t="s">
        <v>79</v>
      </c>
      <c r="AY212" s="226" t="s">
        <v>114</v>
      </c>
    </row>
    <row r="213" s="1" customFormat="1" ht="16.5" customHeight="1">
      <c r="B213" s="36"/>
      <c r="C213" s="203" t="s">
        <v>376</v>
      </c>
      <c r="D213" s="203" t="s">
        <v>117</v>
      </c>
      <c r="E213" s="204" t="s">
        <v>377</v>
      </c>
      <c r="F213" s="205" t="s">
        <v>378</v>
      </c>
      <c r="G213" s="206" t="s">
        <v>120</v>
      </c>
      <c r="H213" s="207">
        <v>12.074</v>
      </c>
      <c r="I213" s="208"/>
      <c r="J213" s="209">
        <f>ROUND(I213*H213,2)</f>
        <v>0</v>
      </c>
      <c r="K213" s="205" t="s">
        <v>121</v>
      </c>
      <c r="L213" s="41"/>
      <c r="M213" s="210" t="s">
        <v>1</v>
      </c>
      <c r="N213" s="211" t="s">
        <v>42</v>
      </c>
      <c r="O213" s="77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AR213" s="15" t="s">
        <v>122</v>
      </c>
      <c r="AT213" s="15" t="s">
        <v>117</v>
      </c>
      <c r="AU213" s="15" t="s">
        <v>81</v>
      </c>
      <c r="AY213" s="15" t="s">
        <v>114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79</v>
      </c>
      <c r="BK213" s="214">
        <f>ROUND(I213*H213,2)</f>
        <v>0</v>
      </c>
      <c r="BL213" s="15" t="s">
        <v>122</v>
      </c>
      <c r="BM213" s="15" t="s">
        <v>379</v>
      </c>
    </row>
    <row r="214" s="11" customFormat="1">
      <c r="B214" s="215"/>
      <c r="C214" s="216"/>
      <c r="D214" s="217" t="s">
        <v>124</v>
      </c>
      <c r="E214" s="218" t="s">
        <v>1</v>
      </c>
      <c r="F214" s="219" t="s">
        <v>380</v>
      </c>
      <c r="G214" s="216"/>
      <c r="H214" s="220">
        <v>12.074</v>
      </c>
      <c r="I214" s="221"/>
      <c r="J214" s="216"/>
      <c r="K214" s="216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124</v>
      </c>
      <c r="AU214" s="226" t="s">
        <v>81</v>
      </c>
      <c r="AV214" s="11" t="s">
        <v>81</v>
      </c>
      <c r="AW214" s="11" t="s">
        <v>34</v>
      </c>
      <c r="AX214" s="11" t="s">
        <v>79</v>
      </c>
      <c r="AY214" s="226" t="s">
        <v>114</v>
      </c>
    </row>
    <row r="215" s="1" customFormat="1" ht="16.5" customHeight="1">
      <c r="B215" s="36"/>
      <c r="C215" s="203" t="s">
        <v>381</v>
      </c>
      <c r="D215" s="203" t="s">
        <v>117</v>
      </c>
      <c r="E215" s="204" t="s">
        <v>382</v>
      </c>
      <c r="F215" s="205" t="s">
        <v>383</v>
      </c>
      <c r="G215" s="206" t="s">
        <v>216</v>
      </c>
      <c r="H215" s="207">
        <v>7.056</v>
      </c>
      <c r="I215" s="208"/>
      <c r="J215" s="209">
        <f>ROUND(I215*H215,2)</f>
        <v>0</v>
      </c>
      <c r="K215" s="205" t="s">
        <v>121</v>
      </c>
      <c r="L215" s="41"/>
      <c r="M215" s="210" t="s">
        <v>1</v>
      </c>
      <c r="N215" s="211" t="s">
        <v>42</v>
      </c>
      <c r="O215" s="77"/>
      <c r="P215" s="212">
        <f>O215*H215</f>
        <v>0</v>
      </c>
      <c r="Q215" s="212">
        <v>0.013520000000000001</v>
      </c>
      <c r="R215" s="212">
        <f>Q215*H215</f>
        <v>0.095397120000000002</v>
      </c>
      <c r="S215" s="212">
        <v>0</v>
      </c>
      <c r="T215" s="213">
        <f>S215*H215</f>
        <v>0</v>
      </c>
      <c r="AR215" s="15" t="s">
        <v>122</v>
      </c>
      <c r="AT215" s="15" t="s">
        <v>117</v>
      </c>
      <c r="AU215" s="15" t="s">
        <v>81</v>
      </c>
      <c r="AY215" s="15" t="s">
        <v>114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5" t="s">
        <v>79</v>
      </c>
      <c r="BK215" s="214">
        <f>ROUND(I215*H215,2)</f>
        <v>0</v>
      </c>
      <c r="BL215" s="15" t="s">
        <v>122</v>
      </c>
      <c r="BM215" s="15" t="s">
        <v>384</v>
      </c>
    </row>
    <row r="216" s="11" customFormat="1">
      <c r="B216" s="215"/>
      <c r="C216" s="216"/>
      <c r="D216" s="217" t="s">
        <v>124</v>
      </c>
      <c r="E216" s="218" t="s">
        <v>1</v>
      </c>
      <c r="F216" s="219" t="s">
        <v>385</v>
      </c>
      <c r="G216" s="216"/>
      <c r="H216" s="220">
        <v>7.056</v>
      </c>
      <c r="I216" s="221"/>
      <c r="J216" s="216"/>
      <c r="K216" s="216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124</v>
      </c>
      <c r="AU216" s="226" t="s">
        <v>81</v>
      </c>
      <c r="AV216" s="11" t="s">
        <v>81</v>
      </c>
      <c r="AW216" s="11" t="s">
        <v>34</v>
      </c>
      <c r="AX216" s="11" t="s">
        <v>79</v>
      </c>
      <c r="AY216" s="226" t="s">
        <v>114</v>
      </c>
    </row>
    <row r="217" s="1" customFormat="1" ht="16.5" customHeight="1">
      <c r="B217" s="36"/>
      <c r="C217" s="203" t="s">
        <v>7</v>
      </c>
      <c r="D217" s="203" t="s">
        <v>117</v>
      </c>
      <c r="E217" s="204" t="s">
        <v>386</v>
      </c>
      <c r="F217" s="205" t="s">
        <v>387</v>
      </c>
      <c r="G217" s="206" t="s">
        <v>216</v>
      </c>
      <c r="H217" s="207">
        <v>7.056</v>
      </c>
      <c r="I217" s="208"/>
      <c r="J217" s="209">
        <f>ROUND(I217*H217,2)</f>
        <v>0</v>
      </c>
      <c r="K217" s="205" t="s">
        <v>121</v>
      </c>
      <c r="L217" s="41"/>
      <c r="M217" s="210" t="s">
        <v>1</v>
      </c>
      <c r="N217" s="211" t="s">
        <v>42</v>
      </c>
      <c r="O217" s="77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15" t="s">
        <v>122</v>
      </c>
      <c r="AT217" s="15" t="s">
        <v>117</v>
      </c>
      <c r="AU217" s="15" t="s">
        <v>81</v>
      </c>
      <c r="AY217" s="15" t="s">
        <v>114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79</v>
      </c>
      <c r="BK217" s="214">
        <f>ROUND(I217*H217,2)</f>
        <v>0</v>
      </c>
      <c r="BL217" s="15" t="s">
        <v>122</v>
      </c>
      <c r="BM217" s="15" t="s">
        <v>388</v>
      </c>
    </row>
    <row r="218" s="1" customFormat="1" ht="16.5" customHeight="1">
      <c r="B218" s="36"/>
      <c r="C218" s="203" t="s">
        <v>389</v>
      </c>
      <c r="D218" s="203" t="s">
        <v>117</v>
      </c>
      <c r="E218" s="204" t="s">
        <v>390</v>
      </c>
      <c r="F218" s="205" t="s">
        <v>391</v>
      </c>
      <c r="G218" s="206" t="s">
        <v>130</v>
      </c>
      <c r="H218" s="207">
        <v>0.27500000000000002</v>
      </c>
      <c r="I218" s="208"/>
      <c r="J218" s="209">
        <f>ROUND(I218*H218,2)</f>
        <v>0</v>
      </c>
      <c r="K218" s="205" t="s">
        <v>121</v>
      </c>
      <c r="L218" s="41"/>
      <c r="M218" s="210" t="s">
        <v>1</v>
      </c>
      <c r="N218" s="211" t="s">
        <v>42</v>
      </c>
      <c r="O218" s="77"/>
      <c r="P218" s="212">
        <f>O218*H218</f>
        <v>0</v>
      </c>
      <c r="Q218" s="212">
        <v>1.06277</v>
      </c>
      <c r="R218" s="212">
        <f>Q218*H218</f>
        <v>0.29226175000000004</v>
      </c>
      <c r="S218" s="212">
        <v>0</v>
      </c>
      <c r="T218" s="213">
        <f>S218*H218</f>
        <v>0</v>
      </c>
      <c r="AR218" s="15" t="s">
        <v>122</v>
      </c>
      <c r="AT218" s="15" t="s">
        <v>117</v>
      </c>
      <c r="AU218" s="15" t="s">
        <v>81</v>
      </c>
      <c r="AY218" s="15" t="s">
        <v>114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5" t="s">
        <v>79</v>
      </c>
      <c r="BK218" s="214">
        <f>ROUND(I218*H218,2)</f>
        <v>0</v>
      </c>
      <c r="BL218" s="15" t="s">
        <v>122</v>
      </c>
      <c r="BM218" s="15" t="s">
        <v>392</v>
      </c>
    </row>
    <row r="219" s="11" customFormat="1">
      <c r="B219" s="215"/>
      <c r="C219" s="216"/>
      <c r="D219" s="217" t="s">
        <v>124</v>
      </c>
      <c r="E219" s="218" t="s">
        <v>1</v>
      </c>
      <c r="F219" s="219" t="s">
        <v>393</v>
      </c>
      <c r="G219" s="216"/>
      <c r="H219" s="220">
        <v>0.156</v>
      </c>
      <c r="I219" s="221"/>
      <c r="J219" s="216"/>
      <c r="K219" s="216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124</v>
      </c>
      <c r="AU219" s="226" t="s">
        <v>81</v>
      </c>
      <c r="AV219" s="11" t="s">
        <v>81</v>
      </c>
      <c r="AW219" s="11" t="s">
        <v>34</v>
      </c>
      <c r="AX219" s="11" t="s">
        <v>71</v>
      </c>
      <c r="AY219" s="226" t="s">
        <v>114</v>
      </c>
    </row>
    <row r="220" s="11" customFormat="1">
      <c r="B220" s="215"/>
      <c r="C220" s="216"/>
      <c r="D220" s="217" t="s">
        <v>124</v>
      </c>
      <c r="E220" s="218" t="s">
        <v>1</v>
      </c>
      <c r="F220" s="219" t="s">
        <v>394</v>
      </c>
      <c r="G220" s="216"/>
      <c r="H220" s="220">
        <v>0.119</v>
      </c>
      <c r="I220" s="221"/>
      <c r="J220" s="216"/>
      <c r="K220" s="216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124</v>
      </c>
      <c r="AU220" s="226" t="s">
        <v>81</v>
      </c>
      <c r="AV220" s="11" t="s">
        <v>81</v>
      </c>
      <c r="AW220" s="11" t="s">
        <v>34</v>
      </c>
      <c r="AX220" s="11" t="s">
        <v>71</v>
      </c>
      <c r="AY220" s="226" t="s">
        <v>114</v>
      </c>
    </row>
    <row r="221" s="13" customFormat="1">
      <c r="B221" s="245"/>
      <c r="C221" s="246"/>
      <c r="D221" s="217" t="s">
        <v>124</v>
      </c>
      <c r="E221" s="247" t="s">
        <v>1</v>
      </c>
      <c r="F221" s="248" t="s">
        <v>245</v>
      </c>
      <c r="G221" s="246"/>
      <c r="H221" s="249">
        <v>0.27500000000000002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AT221" s="255" t="s">
        <v>124</v>
      </c>
      <c r="AU221" s="255" t="s">
        <v>81</v>
      </c>
      <c r="AV221" s="13" t="s">
        <v>122</v>
      </c>
      <c r="AW221" s="13" t="s">
        <v>34</v>
      </c>
      <c r="AX221" s="13" t="s">
        <v>79</v>
      </c>
      <c r="AY221" s="255" t="s">
        <v>114</v>
      </c>
    </row>
    <row r="222" s="1" customFormat="1" ht="16.5" customHeight="1">
      <c r="B222" s="36"/>
      <c r="C222" s="203" t="s">
        <v>395</v>
      </c>
      <c r="D222" s="203" t="s">
        <v>117</v>
      </c>
      <c r="E222" s="204" t="s">
        <v>396</v>
      </c>
      <c r="F222" s="205" t="s">
        <v>397</v>
      </c>
      <c r="G222" s="206" t="s">
        <v>216</v>
      </c>
      <c r="H222" s="207">
        <v>48.329999999999998</v>
      </c>
      <c r="I222" s="208"/>
      <c r="J222" s="209">
        <f>ROUND(I222*H222,2)</f>
        <v>0</v>
      </c>
      <c r="K222" s="205" t="s">
        <v>121</v>
      </c>
      <c r="L222" s="41"/>
      <c r="M222" s="210" t="s">
        <v>1</v>
      </c>
      <c r="N222" s="211" t="s">
        <v>42</v>
      </c>
      <c r="O222" s="77"/>
      <c r="P222" s="212">
        <f>O222*H222</f>
        <v>0</v>
      </c>
      <c r="Q222" s="212">
        <v>0.00012999999999999999</v>
      </c>
      <c r="R222" s="212">
        <f>Q222*H222</f>
        <v>0.0062828999999999992</v>
      </c>
      <c r="S222" s="212">
        <v>0</v>
      </c>
      <c r="T222" s="213">
        <f>S222*H222</f>
        <v>0</v>
      </c>
      <c r="AR222" s="15" t="s">
        <v>122</v>
      </c>
      <c r="AT222" s="15" t="s">
        <v>117</v>
      </c>
      <c r="AU222" s="15" t="s">
        <v>81</v>
      </c>
      <c r="AY222" s="15" t="s">
        <v>114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5" t="s">
        <v>79</v>
      </c>
      <c r="BK222" s="214">
        <f>ROUND(I222*H222,2)</f>
        <v>0</v>
      </c>
      <c r="BL222" s="15" t="s">
        <v>122</v>
      </c>
      <c r="BM222" s="15" t="s">
        <v>398</v>
      </c>
    </row>
    <row r="223" s="1" customFormat="1" ht="16.5" customHeight="1">
      <c r="B223" s="36"/>
      <c r="C223" s="203" t="s">
        <v>399</v>
      </c>
      <c r="D223" s="203" t="s">
        <v>117</v>
      </c>
      <c r="E223" s="204" t="s">
        <v>400</v>
      </c>
      <c r="F223" s="205" t="s">
        <v>401</v>
      </c>
      <c r="G223" s="206" t="s">
        <v>176</v>
      </c>
      <c r="H223" s="207">
        <v>48.68</v>
      </c>
      <c r="I223" s="208"/>
      <c r="J223" s="209">
        <f>ROUND(I223*H223,2)</f>
        <v>0</v>
      </c>
      <c r="K223" s="205" t="s">
        <v>121</v>
      </c>
      <c r="L223" s="41"/>
      <c r="M223" s="210" t="s">
        <v>1</v>
      </c>
      <c r="N223" s="211" t="s">
        <v>42</v>
      </c>
      <c r="O223" s="77"/>
      <c r="P223" s="212">
        <f>O223*H223</f>
        <v>0</v>
      </c>
      <c r="Q223" s="212">
        <v>9.0000000000000006E-05</v>
      </c>
      <c r="R223" s="212">
        <f>Q223*H223</f>
        <v>0.0043812</v>
      </c>
      <c r="S223" s="212">
        <v>0</v>
      </c>
      <c r="T223" s="213">
        <f>S223*H223</f>
        <v>0</v>
      </c>
      <c r="AR223" s="15" t="s">
        <v>122</v>
      </c>
      <c r="AT223" s="15" t="s">
        <v>117</v>
      </c>
      <c r="AU223" s="15" t="s">
        <v>81</v>
      </c>
      <c r="AY223" s="15" t="s">
        <v>114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5" t="s">
        <v>79</v>
      </c>
      <c r="BK223" s="214">
        <f>ROUND(I223*H223,2)</f>
        <v>0</v>
      </c>
      <c r="BL223" s="15" t="s">
        <v>122</v>
      </c>
      <c r="BM223" s="15" t="s">
        <v>402</v>
      </c>
    </row>
    <row r="224" s="11" customFormat="1">
      <c r="B224" s="215"/>
      <c r="C224" s="216"/>
      <c r="D224" s="217" t="s">
        <v>124</v>
      </c>
      <c r="E224" s="218" t="s">
        <v>1</v>
      </c>
      <c r="F224" s="219" t="s">
        <v>403</v>
      </c>
      <c r="G224" s="216"/>
      <c r="H224" s="220">
        <v>48.68</v>
      </c>
      <c r="I224" s="221"/>
      <c r="J224" s="216"/>
      <c r="K224" s="216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124</v>
      </c>
      <c r="AU224" s="226" t="s">
        <v>81</v>
      </c>
      <c r="AV224" s="11" t="s">
        <v>81</v>
      </c>
      <c r="AW224" s="11" t="s">
        <v>34</v>
      </c>
      <c r="AX224" s="11" t="s">
        <v>79</v>
      </c>
      <c r="AY224" s="226" t="s">
        <v>114</v>
      </c>
    </row>
    <row r="225" s="10" customFormat="1" ht="22.8" customHeight="1">
      <c r="B225" s="187"/>
      <c r="C225" s="188"/>
      <c r="D225" s="189" t="s">
        <v>70</v>
      </c>
      <c r="E225" s="201" t="s">
        <v>115</v>
      </c>
      <c r="F225" s="201" t="s">
        <v>116</v>
      </c>
      <c r="G225" s="188"/>
      <c r="H225" s="188"/>
      <c r="I225" s="191"/>
      <c r="J225" s="202">
        <f>BK225</f>
        <v>0</v>
      </c>
      <c r="K225" s="188"/>
      <c r="L225" s="193"/>
      <c r="M225" s="194"/>
      <c r="N225" s="195"/>
      <c r="O225" s="195"/>
      <c r="P225" s="196">
        <f>SUM(P226:P227)</f>
        <v>0</v>
      </c>
      <c r="Q225" s="195"/>
      <c r="R225" s="196">
        <f>SUM(R226:R227)</f>
        <v>0.0019332000000000002</v>
      </c>
      <c r="S225" s="195"/>
      <c r="T225" s="197">
        <f>SUM(T226:T227)</f>
        <v>0</v>
      </c>
      <c r="AR225" s="198" t="s">
        <v>79</v>
      </c>
      <c r="AT225" s="199" t="s">
        <v>70</v>
      </c>
      <c r="AU225" s="199" t="s">
        <v>79</v>
      </c>
      <c r="AY225" s="198" t="s">
        <v>114</v>
      </c>
      <c r="BK225" s="200">
        <f>SUM(BK226:BK227)</f>
        <v>0</v>
      </c>
    </row>
    <row r="226" s="1" customFormat="1" ht="16.5" customHeight="1">
      <c r="B226" s="36"/>
      <c r="C226" s="203" t="s">
        <v>404</v>
      </c>
      <c r="D226" s="203" t="s">
        <v>117</v>
      </c>
      <c r="E226" s="204" t="s">
        <v>405</v>
      </c>
      <c r="F226" s="205" t="s">
        <v>406</v>
      </c>
      <c r="G226" s="206" t="s">
        <v>216</v>
      </c>
      <c r="H226" s="207">
        <v>48.329999999999998</v>
      </c>
      <c r="I226" s="208"/>
      <c r="J226" s="209">
        <f>ROUND(I226*H226,2)</f>
        <v>0</v>
      </c>
      <c r="K226" s="205" t="s">
        <v>121</v>
      </c>
      <c r="L226" s="41"/>
      <c r="M226" s="210" t="s">
        <v>1</v>
      </c>
      <c r="N226" s="211" t="s">
        <v>42</v>
      </c>
      <c r="O226" s="77"/>
      <c r="P226" s="212">
        <f>O226*H226</f>
        <v>0</v>
      </c>
      <c r="Q226" s="212">
        <v>4.0000000000000003E-05</v>
      </c>
      <c r="R226" s="212">
        <f>Q226*H226</f>
        <v>0.0019332000000000002</v>
      </c>
      <c r="S226" s="212">
        <v>0</v>
      </c>
      <c r="T226" s="213">
        <f>S226*H226</f>
        <v>0</v>
      </c>
      <c r="AR226" s="15" t="s">
        <v>122</v>
      </c>
      <c r="AT226" s="15" t="s">
        <v>117</v>
      </c>
      <c r="AU226" s="15" t="s">
        <v>81</v>
      </c>
      <c r="AY226" s="15" t="s">
        <v>114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5" t="s">
        <v>79</v>
      </c>
      <c r="BK226" s="214">
        <f>ROUND(I226*H226,2)</f>
        <v>0</v>
      </c>
      <c r="BL226" s="15" t="s">
        <v>122</v>
      </c>
      <c r="BM226" s="15" t="s">
        <v>407</v>
      </c>
    </row>
    <row r="227" s="11" customFormat="1">
      <c r="B227" s="215"/>
      <c r="C227" s="216"/>
      <c r="D227" s="217" t="s">
        <v>124</v>
      </c>
      <c r="E227" s="218" t="s">
        <v>1</v>
      </c>
      <c r="F227" s="219" t="s">
        <v>408</v>
      </c>
      <c r="G227" s="216"/>
      <c r="H227" s="220">
        <v>48.329999999999998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124</v>
      </c>
      <c r="AU227" s="226" t="s">
        <v>81</v>
      </c>
      <c r="AV227" s="11" t="s">
        <v>81</v>
      </c>
      <c r="AW227" s="11" t="s">
        <v>34</v>
      </c>
      <c r="AX227" s="11" t="s">
        <v>79</v>
      </c>
      <c r="AY227" s="226" t="s">
        <v>114</v>
      </c>
    </row>
    <row r="228" s="10" customFormat="1" ht="22.8" customHeight="1">
      <c r="B228" s="187"/>
      <c r="C228" s="188"/>
      <c r="D228" s="189" t="s">
        <v>70</v>
      </c>
      <c r="E228" s="201" t="s">
        <v>409</v>
      </c>
      <c r="F228" s="201" t="s">
        <v>410</v>
      </c>
      <c r="G228" s="188"/>
      <c r="H228" s="188"/>
      <c r="I228" s="191"/>
      <c r="J228" s="202">
        <f>BK228</f>
        <v>0</v>
      </c>
      <c r="K228" s="188"/>
      <c r="L228" s="193"/>
      <c r="M228" s="194"/>
      <c r="N228" s="195"/>
      <c r="O228" s="195"/>
      <c r="P228" s="196">
        <f>P229</f>
        <v>0</v>
      </c>
      <c r="Q228" s="195"/>
      <c r="R228" s="196">
        <f>R229</f>
        <v>0</v>
      </c>
      <c r="S228" s="195"/>
      <c r="T228" s="197">
        <f>T229</f>
        <v>0</v>
      </c>
      <c r="AR228" s="198" t="s">
        <v>79</v>
      </c>
      <c r="AT228" s="199" t="s">
        <v>70</v>
      </c>
      <c r="AU228" s="199" t="s">
        <v>79</v>
      </c>
      <c r="AY228" s="198" t="s">
        <v>114</v>
      </c>
      <c r="BK228" s="200">
        <f>BK229</f>
        <v>0</v>
      </c>
    </row>
    <row r="229" s="1" customFormat="1" ht="16.5" customHeight="1">
      <c r="B229" s="36"/>
      <c r="C229" s="203" t="s">
        <v>411</v>
      </c>
      <c r="D229" s="203" t="s">
        <v>117</v>
      </c>
      <c r="E229" s="204" t="s">
        <v>412</v>
      </c>
      <c r="F229" s="205" t="s">
        <v>413</v>
      </c>
      <c r="G229" s="206" t="s">
        <v>130</v>
      </c>
      <c r="H229" s="207">
        <v>130.53899999999999</v>
      </c>
      <c r="I229" s="208"/>
      <c r="J229" s="209">
        <f>ROUND(I229*H229,2)</f>
        <v>0</v>
      </c>
      <c r="K229" s="205" t="s">
        <v>121</v>
      </c>
      <c r="L229" s="41"/>
      <c r="M229" s="210" t="s">
        <v>1</v>
      </c>
      <c r="N229" s="211" t="s">
        <v>42</v>
      </c>
      <c r="O229" s="77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AR229" s="15" t="s">
        <v>122</v>
      </c>
      <c r="AT229" s="15" t="s">
        <v>117</v>
      </c>
      <c r="AU229" s="15" t="s">
        <v>81</v>
      </c>
      <c r="AY229" s="15" t="s">
        <v>114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5" t="s">
        <v>79</v>
      </c>
      <c r="BK229" s="214">
        <f>ROUND(I229*H229,2)</f>
        <v>0</v>
      </c>
      <c r="BL229" s="15" t="s">
        <v>122</v>
      </c>
      <c r="BM229" s="15" t="s">
        <v>414</v>
      </c>
    </row>
    <row r="230" s="10" customFormat="1" ht="25.92" customHeight="1">
      <c r="B230" s="187"/>
      <c r="C230" s="188"/>
      <c r="D230" s="189" t="s">
        <v>70</v>
      </c>
      <c r="E230" s="190" t="s">
        <v>415</v>
      </c>
      <c r="F230" s="190" t="s">
        <v>416</v>
      </c>
      <c r="G230" s="188"/>
      <c r="H230" s="188"/>
      <c r="I230" s="191"/>
      <c r="J230" s="192">
        <f>BK230</f>
        <v>0</v>
      </c>
      <c r="K230" s="188"/>
      <c r="L230" s="193"/>
      <c r="M230" s="194"/>
      <c r="N230" s="195"/>
      <c r="O230" s="195"/>
      <c r="P230" s="196">
        <f>P231+P252+P255+P312+P333+P339+P356+P365+P378+P386+P394</f>
        <v>0</v>
      </c>
      <c r="Q230" s="195"/>
      <c r="R230" s="196">
        <f>R231+R252+R255+R312+R333+R339+R356+R365+R378+R386+R394</f>
        <v>7.7147509600000008</v>
      </c>
      <c r="S230" s="195"/>
      <c r="T230" s="197">
        <f>T231+T252+T255+T312+T333+T339+T356+T365+T378+T386+T394</f>
        <v>0</v>
      </c>
      <c r="AR230" s="198" t="s">
        <v>81</v>
      </c>
      <c r="AT230" s="199" t="s">
        <v>70</v>
      </c>
      <c r="AU230" s="199" t="s">
        <v>71</v>
      </c>
      <c r="AY230" s="198" t="s">
        <v>114</v>
      </c>
      <c r="BK230" s="200">
        <f>BK231+BK252+BK255+BK312+BK333+BK339+BK356+BK365+BK378+BK386+BK394</f>
        <v>0</v>
      </c>
    </row>
    <row r="231" s="10" customFormat="1" ht="22.8" customHeight="1">
      <c r="B231" s="187"/>
      <c r="C231" s="188"/>
      <c r="D231" s="189" t="s">
        <v>70</v>
      </c>
      <c r="E231" s="201" t="s">
        <v>417</v>
      </c>
      <c r="F231" s="201" t="s">
        <v>418</v>
      </c>
      <c r="G231" s="188"/>
      <c r="H231" s="188"/>
      <c r="I231" s="191"/>
      <c r="J231" s="202">
        <f>BK231</f>
        <v>0</v>
      </c>
      <c r="K231" s="188"/>
      <c r="L231" s="193"/>
      <c r="M231" s="194"/>
      <c r="N231" s="195"/>
      <c r="O231" s="195"/>
      <c r="P231" s="196">
        <f>SUM(P232:P251)</f>
        <v>0</v>
      </c>
      <c r="Q231" s="195"/>
      <c r="R231" s="196">
        <f>SUM(R232:R251)</f>
        <v>0.47153536000000001</v>
      </c>
      <c r="S231" s="195"/>
      <c r="T231" s="197">
        <f>SUM(T232:T251)</f>
        <v>0</v>
      </c>
      <c r="AR231" s="198" t="s">
        <v>81</v>
      </c>
      <c r="AT231" s="199" t="s">
        <v>70</v>
      </c>
      <c r="AU231" s="199" t="s">
        <v>79</v>
      </c>
      <c r="AY231" s="198" t="s">
        <v>114</v>
      </c>
      <c r="BK231" s="200">
        <f>SUM(BK232:BK251)</f>
        <v>0</v>
      </c>
    </row>
    <row r="232" s="1" customFormat="1" ht="16.5" customHeight="1">
      <c r="B232" s="36"/>
      <c r="C232" s="203" t="s">
        <v>419</v>
      </c>
      <c r="D232" s="203" t="s">
        <v>117</v>
      </c>
      <c r="E232" s="204" t="s">
        <v>420</v>
      </c>
      <c r="F232" s="205" t="s">
        <v>421</v>
      </c>
      <c r="G232" s="206" t="s">
        <v>216</v>
      </c>
      <c r="H232" s="207">
        <v>59.531999999999996</v>
      </c>
      <c r="I232" s="208"/>
      <c r="J232" s="209">
        <f>ROUND(I232*H232,2)</f>
        <v>0</v>
      </c>
      <c r="K232" s="205" t="s">
        <v>121</v>
      </c>
      <c r="L232" s="41"/>
      <c r="M232" s="210" t="s">
        <v>1</v>
      </c>
      <c r="N232" s="211" t="s">
        <v>42</v>
      </c>
      <c r="O232" s="77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AR232" s="15" t="s">
        <v>231</v>
      </c>
      <c r="AT232" s="15" t="s">
        <v>117</v>
      </c>
      <c r="AU232" s="15" t="s">
        <v>81</v>
      </c>
      <c r="AY232" s="15" t="s">
        <v>114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5" t="s">
        <v>79</v>
      </c>
      <c r="BK232" s="214">
        <f>ROUND(I232*H232,2)</f>
        <v>0</v>
      </c>
      <c r="BL232" s="15" t="s">
        <v>231</v>
      </c>
      <c r="BM232" s="15" t="s">
        <v>422</v>
      </c>
    </row>
    <row r="233" s="11" customFormat="1">
      <c r="B233" s="215"/>
      <c r="C233" s="216"/>
      <c r="D233" s="217" t="s">
        <v>124</v>
      </c>
      <c r="E233" s="218" t="s">
        <v>1</v>
      </c>
      <c r="F233" s="219" t="s">
        <v>423</v>
      </c>
      <c r="G233" s="216"/>
      <c r="H233" s="220">
        <v>59.531999999999996</v>
      </c>
      <c r="I233" s="221"/>
      <c r="J233" s="216"/>
      <c r="K233" s="216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124</v>
      </c>
      <c r="AU233" s="226" t="s">
        <v>81</v>
      </c>
      <c r="AV233" s="11" t="s">
        <v>81</v>
      </c>
      <c r="AW233" s="11" t="s">
        <v>34</v>
      </c>
      <c r="AX233" s="11" t="s">
        <v>79</v>
      </c>
      <c r="AY233" s="226" t="s">
        <v>114</v>
      </c>
    </row>
    <row r="234" s="1" customFormat="1" ht="16.5" customHeight="1">
      <c r="B234" s="36"/>
      <c r="C234" s="256" t="s">
        <v>424</v>
      </c>
      <c r="D234" s="256" t="s">
        <v>334</v>
      </c>
      <c r="E234" s="257" t="s">
        <v>425</v>
      </c>
      <c r="F234" s="258" t="s">
        <v>426</v>
      </c>
      <c r="G234" s="259" t="s">
        <v>130</v>
      </c>
      <c r="H234" s="260">
        <v>0.017999999999999999</v>
      </c>
      <c r="I234" s="261"/>
      <c r="J234" s="262">
        <f>ROUND(I234*H234,2)</f>
        <v>0</v>
      </c>
      <c r="K234" s="258" t="s">
        <v>121</v>
      </c>
      <c r="L234" s="263"/>
      <c r="M234" s="264" t="s">
        <v>1</v>
      </c>
      <c r="N234" s="265" t="s">
        <v>42</v>
      </c>
      <c r="O234" s="77"/>
      <c r="P234" s="212">
        <f>O234*H234</f>
        <v>0</v>
      </c>
      <c r="Q234" s="212">
        <v>1</v>
      </c>
      <c r="R234" s="212">
        <f>Q234*H234</f>
        <v>0.017999999999999999</v>
      </c>
      <c r="S234" s="212">
        <v>0</v>
      </c>
      <c r="T234" s="213">
        <f>S234*H234</f>
        <v>0</v>
      </c>
      <c r="AR234" s="15" t="s">
        <v>252</v>
      </c>
      <c r="AT234" s="15" t="s">
        <v>334</v>
      </c>
      <c r="AU234" s="15" t="s">
        <v>81</v>
      </c>
      <c r="AY234" s="15" t="s">
        <v>114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5" t="s">
        <v>79</v>
      </c>
      <c r="BK234" s="214">
        <f>ROUND(I234*H234,2)</f>
        <v>0</v>
      </c>
      <c r="BL234" s="15" t="s">
        <v>231</v>
      </c>
      <c r="BM234" s="15" t="s">
        <v>427</v>
      </c>
    </row>
    <row r="235" s="1" customFormat="1">
      <c r="B235" s="36"/>
      <c r="C235" s="37"/>
      <c r="D235" s="217" t="s">
        <v>225</v>
      </c>
      <c r="E235" s="37"/>
      <c r="F235" s="232" t="s">
        <v>428</v>
      </c>
      <c r="G235" s="37"/>
      <c r="H235" s="37"/>
      <c r="I235" s="129"/>
      <c r="J235" s="37"/>
      <c r="K235" s="37"/>
      <c r="L235" s="41"/>
      <c r="M235" s="233"/>
      <c r="N235" s="77"/>
      <c r="O235" s="77"/>
      <c r="P235" s="77"/>
      <c r="Q235" s="77"/>
      <c r="R235" s="77"/>
      <c r="S235" s="77"/>
      <c r="T235" s="78"/>
      <c r="AT235" s="15" t="s">
        <v>225</v>
      </c>
      <c r="AU235" s="15" t="s">
        <v>81</v>
      </c>
    </row>
    <row r="236" s="11" customFormat="1">
      <c r="B236" s="215"/>
      <c r="C236" s="216"/>
      <c r="D236" s="217" t="s">
        <v>124</v>
      </c>
      <c r="E236" s="216"/>
      <c r="F236" s="219" t="s">
        <v>429</v>
      </c>
      <c r="G236" s="216"/>
      <c r="H236" s="220">
        <v>0.017999999999999999</v>
      </c>
      <c r="I236" s="221"/>
      <c r="J236" s="216"/>
      <c r="K236" s="216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124</v>
      </c>
      <c r="AU236" s="226" t="s">
        <v>81</v>
      </c>
      <c r="AV236" s="11" t="s">
        <v>81</v>
      </c>
      <c r="AW236" s="11" t="s">
        <v>4</v>
      </c>
      <c r="AX236" s="11" t="s">
        <v>79</v>
      </c>
      <c r="AY236" s="226" t="s">
        <v>114</v>
      </c>
    </row>
    <row r="237" s="1" customFormat="1" ht="16.5" customHeight="1">
      <c r="B237" s="36"/>
      <c r="C237" s="203" t="s">
        <v>430</v>
      </c>
      <c r="D237" s="203" t="s">
        <v>117</v>
      </c>
      <c r="E237" s="204" t="s">
        <v>431</v>
      </c>
      <c r="F237" s="205" t="s">
        <v>432</v>
      </c>
      <c r="G237" s="206" t="s">
        <v>216</v>
      </c>
      <c r="H237" s="207">
        <v>59.531999999999996</v>
      </c>
      <c r="I237" s="208"/>
      <c r="J237" s="209">
        <f>ROUND(I237*H237,2)</f>
        <v>0</v>
      </c>
      <c r="K237" s="205" t="s">
        <v>121</v>
      </c>
      <c r="L237" s="41"/>
      <c r="M237" s="210" t="s">
        <v>1</v>
      </c>
      <c r="N237" s="211" t="s">
        <v>42</v>
      </c>
      <c r="O237" s="77"/>
      <c r="P237" s="212">
        <f>O237*H237</f>
        <v>0</v>
      </c>
      <c r="Q237" s="212">
        <v>0.00040000000000000002</v>
      </c>
      <c r="R237" s="212">
        <f>Q237*H237</f>
        <v>0.023812799999999999</v>
      </c>
      <c r="S237" s="212">
        <v>0</v>
      </c>
      <c r="T237" s="213">
        <f>S237*H237</f>
        <v>0</v>
      </c>
      <c r="AR237" s="15" t="s">
        <v>231</v>
      </c>
      <c r="AT237" s="15" t="s">
        <v>117</v>
      </c>
      <c r="AU237" s="15" t="s">
        <v>81</v>
      </c>
      <c r="AY237" s="15" t="s">
        <v>114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79</v>
      </c>
      <c r="BK237" s="214">
        <f>ROUND(I237*H237,2)</f>
        <v>0</v>
      </c>
      <c r="BL237" s="15" t="s">
        <v>231</v>
      </c>
      <c r="BM237" s="15" t="s">
        <v>433</v>
      </c>
    </row>
    <row r="238" s="11" customFormat="1">
      <c r="B238" s="215"/>
      <c r="C238" s="216"/>
      <c r="D238" s="217" t="s">
        <v>124</v>
      </c>
      <c r="E238" s="218" t="s">
        <v>1</v>
      </c>
      <c r="F238" s="219" t="s">
        <v>423</v>
      </c>
      <c r="G238" s="216"/>
      <c r="H238" s="220">
        <v>59.531999999999996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124</v>
      </c>
      <c r="AU238" s="226" t="s">
        <v>81</v>
      </c>
      <c r="AV238" s="11" t="s">
        <v>81</v>
      </c>
      <c r="AW238" s="11" t="s">
        <v>34</v>
      </c>
      <c r="AX238" s="11" t="s">
        <v>79</v>
      </c>
      <c r="AY238" s="226" t="s">
        <v>114</v>
      </c>
    </row>
    <row r="239" s="1" customFormat="1" ht="22.5" customHeight="1">
      <c r="B239" s="36"/>
      <c r="C239" s="256" t="s">
        <v>434</v>
      </c>
      <c r="D239" s="256" t="s">
        <v>334</v>
      </c>
      <c r="E239" s="257" t="s">
        <v>435</v>
      </c>
      <c r="F239" s="258" t="s">
        <v>436</v>
      </c>
      <c r="G239" s="259" t="s">
        <v>216</v>
      </c>
      <c r="H239" s="260">
        <v>68.462000000000003</v>
      </c>
      <c r="I239" s="261"/>
      <c r="J239" s="262">
        <f>ROUND(I239*H239,2)</f>
        <v>0</v>
      </c>
      <c r="K239" s="258" t="s">
        <v>121</v>
      </c>
      <c r="L239" s="263"/>
      <c r="M239" s="264" t="s">
        <v>1</v>
      </c>
      <c r="N239" s="265" t="s">
        <v>42</v>
      </c>
      <c r="O239" s="77"/>
      <c r="P239" s="212">
        <f>O239*H239</f>
        <v>0</v>
      </c>
      <c r="Q239" s="212">
        <v>0.0038800000000000002</v>
      </c>
      <c r="R239" s="212">
        <f>Q239*H239</f>
        <v>0.26563256000000002</v>
      </c>
      <c r="S239" s="212">
        <v>0</v>
      </c>
      <c r="T239" s="213">
        <f>S239*H239</f>
        <v>0</v>
      </c>
      <c r="AR239" s="15" t="s">
        <v>252</v>
      </c>
      <c r="AT239" s="15" t="s">
        <v>334</v>
      </c>
      <c r="AU239" s="15" t="s">
        <v>81</v>
      </c>
      <c r="AY239" s="15" t="s">
        <v>114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5" t="s">
        <v>79</v>
      </c>
      <c r="BK239" s="214">
        <f>ROUND(I239*H239,2)</f>
        <v>0</v>
      </c>
      <c r="BL239" s="15" t="s">
        <v>231</v>
      </c>
      <c r="BM239" s="15" t="s">
        <v>437</v>
      </c>
    </row>
    <row r="240" s="11" customFormat="1">
      <c r="B240" s="215"/>
      <c r="C240" s="216"/>
      <c r="D240" s="217" t="s">
        <v>124</v>
      </c>
      <c r="E240" s="216"/>
      <c r="F240" s="219" t="s">
        <v>438</v>
      </c>
      <c r="G240" s="216"/>
      <c r="H240" s="220">
        <v>68.462000000000003</v>
      </c>
      <c r="I240" s="221"/>
      <c r="J240" s="216"/>
      <c r="K240" s="216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124</v>
      </c>
      <c r="AU240" s="226" t="s">
        <v>81</v>
      </c>
      <c r="AV240" s="11" t="s">
        <v>81</v>
      </c>
      <c r="AW240" s="11" t="s">
        <v>4</v>
      </c>
      <c r="AX240" s="11" t="s">
        <v>79</v>
      </c>
      <c r="AY240" s="226" t="s">
        <v>114</v>
      </c>
    </row>
    <row r="241" s="1" customFormat="1" ht="16.5" customHeight="1">
      <c r="B241" s="36"/>
      <c r="C241" s="203" t="s">
        <v>439</v>
      </c>
      <c r="D241" s="203" t="s">
        <v>117</v>
      </c>
      <c r="E241" s="204" t="s">
        <v>440</v>
      </c>
      <c r="F241" s="205" t="s">
        <v>441</v>
      </c>
      <c r="G241" s="206" t="s">
        <v>216</v>
      </c>
      <c r="H241" s="207">
        <v>45.579999999999998</v>
      </c>
      <c r="I241" s="208"/>
      <c r="J241" s="209">
        <f>ROUND(I241*H241,2)</f>
        <v>0</v>
      </c>
      <c r="K241" s="205" t="s">
        <v>121</v>
      </c>
      <c r="L241" s="41"/>
      <c r="M241" s="210" t="s">
        <v>1</v>
      </c>
      <c r="N241" s="211" t="s">
        <v>42</v>
      </c>
      <c r="O241" s="77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AR241" s="15" t="s">
        <v>231</v>
      </c>
      <c r="AT241" s="15" t="s">
        <v>117</v>
      </c>
      <c r="AU241" s="15" t="s">
        <v>81</v>
      </c>
      <c r="AY241" s="15" t="s">
        <v>114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5" t="s">
        <v>79</v>
      </c>
      <c r="BK241" s="214">
        <f>ROUND(I241*H241,2)</f>
        <v>0</v>
      </c>
      <c r="BL241" s="15" t="s">
        <v>231</v>
      </c>
      <c r="BM241" s="15" t="s">
        <v>442</v>
      </c>
    </row>
    <row r="242" s="11" customFormat="1">
      <c r="B242" s="215"/>
      <c r="C242" s="216"/>
      <c r="D242" s="217" t="s">
        <v>124</v>
      </c>
      <c r="E242" s="218" t="s">
        <v>1</v>
      </c>
      <c r="F242" s="219" t="s">
        <v>443</v>
      </c>
      <c r="G242" s="216"/>
      <c r="H242" s="220">
        <v>45.579999999999998</v>
      </c>
      <c r="I242" s="221"/>
      <c r="J242" s="216"/>
      <c r="K242" s="216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124</v>
      </c>
      <c r="AU242" s="226" t="s">
        <v>81</v>
      </c>
      <c r="AV242" s="11" t="s">
        <v>81</v>
      </c>
      <c r="AW242" s="11" t="s">
        <v>34</v>
      </c>
      <c r="AX242" s="11" t="s">
        <v>71</v>
      </c>
      <c r="AY242" s="226" t="s">
        <v>114</v>
      </c>
    </row>
    <row r="243" s="13" customFormat="1">
      <c r="B243" s="245"/>
      <c r="C243" s="246"/>
      <c r="D243" s="217" t="s">
        <v>124</v>
      </c>
      <c r="E243" s="247" t="s">
        <v>1</v>
      </c>
      <c r="F243" s="248" t="s">
        <v>245</v>
      </c>
      <c r="G243" s="246"/>
      <c r="H243" s="249">
        <v>45.579999999999998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124</v>
      </c>
      <c r="AU243" s="255" t="s">
        <v>81</v>
      </c>
      <c r="AV243" s="13" t="s">
        <v>122</v>
      </c>
      <c r="AW243" s="13" t="s">
        <v>34</v>
      </c>
      <c r="AX243" s="13" t="s">
        <v>79</v>
      </c>
      <c r="AY243" s="255" t="s">
        <v>114</v>
      </c>
    </row>
    <row r="244" s="1" customFormat="1" ht="16.5" customHeight="1">
      <c r="B244" s="36"/>
      <c r="C244" s="256" t="s">
        <v>444</v>
      </c>
      <c r="D244" s="256" t="s">
        <v>334</v>
      </c>
      <c r="E244" s="257" t="s">
        <v>445</v>
      </c>
      <c r="F244" s="258" t="s">
        <v>446</v>
      </c>
      <c r="G244" s="259" t="s">
        <v>447</v>
      </c>
      <c r="H244" s="260">
        <v>159.53</v>
      </c>
      <c r="I244" s="261"/>
      <c r="J244" s="262">
        <f>ROUND(I244*H244,2)</f>
        <v>0</v>
      </c>
      <c r="K244" s="258" t="s">
        <v>121</v>
      </c>
      <c r="L244" s="263"/>
      <c r="M244" s="264" t="s">
        <v>1</v>
      </c>
      <c r="N244" s="265" t="s">
        <v>42</v>
      </c>
      <c r="O244" s="77"/>
      <c r="P244" s="212">
        <f>O244*H244</f>
        <v>0</v>
      </c>
      <c r="Q244" s="212">
        <v>0.001</v>
      </c>
      <c r="R244" s="212">
        <f>Q244*H244</f>
        <v>0.15953000000000001</v>
      </c>
      <c r="S244" s="212">
        <v>0</v>
      </c>
      <c r="T244" s="213">
        <f>S244*H244</f>
        <v>0</v>
      </c>
      <c r="AR244" s="15" t="s">
        <v>252</v>
      </c>
      <c r="AT244" s="15" t="s">
        <v>334</v>
      </c>
      <c r="AU244" s="15" t="s">
        <v>81</v>
      </c>
      <c r="AY244" s="15" t="s">
        <v>114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5" t="s">
        <v>79</v>
      </c>
      <c r="BK244" s="214">
        <f>ROUND(I244*H244,2)</f>
        <v>0</v>
      </c>
      <c r="BL244" s="15" t="s">
        <v>231</v>
      </c>
      <c r="BM244" s="15" t="s">
        <v>448</v>
      </c>
    </row>
    <row r="245" s="1" customFormat="1">
      <c r="B245" s="36"/>
      <c r="C245" s="37"/>
      <c r="D245" s="217" t="s">
        <v>225</v>
      </c>
      <c r="E245" s="37"/>
      <c r="F245" s="232" t="s">
        <v>449</v>
      </c>
      <c r="G245" s="37"/>
      <c r="H245" s="37"/>
      <c r="I245" s="129"/>
      <c r="J245" s="37"/>
      <c r="K245" s="37"/>
      <c r="L245" s="41"/>
      <c r="M245" s="233"/>
      <c r="N245" s="77"/>
      <c r="O245" s="77"/>
      <c r="P245" s="77"/>
      <c r="Q245" s="77"/>
      <c r="R245" s="77"/>
      <c r="S245" s="77"/>
      <c r="T245" s="78"/>
      <c r="AT245" s="15" t="s">
        <v>225</v>
      </c>
      <c r="AU245" s="15" t="s">
        <v>81</v>
      </c>
    </row>
    <row r="246" s="11" customFormat="1">
      <c r="B246" s="215"/>
      <c r="C246" s="216"/>
      <c r="D246" s="217" t="s">
        <v>124</v>
      </c>
      <c r="E246" s="218" t="s">
        <v>1</v>
      </c>
      <c r="F246" s="219" t="s">
        <v>450</v>
      </c>
      <c r="G246" s="216"/>
      <c r="H246" s="220">
        <v>159.53</v>
      </c>
      <c r="I246" s="221"/>
      <c r="J246" s="216"/>
      <c r="K246" s="216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124</v>
      </c>
      <c r="AU246" s="226" t="s">
        <v>81</v>
      </c>
      <c r="AV246" s="11" t="s">
        <v>81</v>
      </c>
      <c r="AW246" s="11" t="s">
        <v>34</v>
      </c>
      <c r="AX246" s="11" t="s">
        <v>79</v>
      </c>
      <c r="AY246" s="226" t="s">
        <v>114</v>
      </c>
    </row>
    <row r="247" s="1" customFormat="1" ht="16.5" customHeight="1">
      <c r="B247" s="36"/>
      <c r="C247" s="203" t="s">
        <v>451</v>
      </c>
      <c r="D247" s="203" t="s">
        <v>117</v>
      </c>
      <c r="E247" s="204" t="s">
        <v>452</v>
      </c>
      <c r="F247" s="205" t="s">
        <v>453</v>
      </c>
      <c r="G247" s="206" t="s">
        <v>216</v>
      </c>
      <c r="H247" s="207">
        <v>0.45600000000000002</v>
      </c>
      <c r="I247" s="208"/>
      <c r="J247" s="209">
        <f>ROUND(I247*H247,2)</f>
        <v>0</v>
      </c>
      <c r="K247" s="205" t="s">
        <v>121</v>
      </c>
      <c r="L247" s="41"/>
      <c r="M247" s="210" t="s">
        <v>1</v>
      </c>
      <c r="N247" s="211" t="s">
        <v>42</v>
      </c>
      <c r="O247" s="77"/>
      <c r="P247" s="212">
        <f>O247*H247</f>
        <v>0</v>
      </c>
      <c r="Q247" s="212">
        <v>0.0060000000000000001</v>
      </c>
      <c r="R247" s="212">
        <f>Q247*H247</f>
        <v>0.0027360000000000002</v>
      </c>
      <c r="S247" s="212">
        <v>0</v>
      </c>
      <c r="T247" s="213">
        <f>S247*H247</f>
        <v>0</v>
      </c>
      <c r="AR247" s="15" t="s">
        <v>231</v>
      </c>
      <c r="AT247" s="15" t="s">
        <v>117</v>
      </c>
      <c r="AU247" s="15" t="s">
        <v>81</v>
      </c>
      <c r="AY247" s="15" t="s">
        <v>114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79</v>
      </c>
      <c r="BK247" s="214">
        <f>ROUND(I247*H247,2)</f>
        <v>0</v>
      </c>
      <c r="BL247" s="15" t="s">
        <v>231</v>
      </c>
      <c r="BM247" s="15" t="s">
        <v>454</v>
      </c>
    </row>
    <row r="248" s="11" customFormat="1">
      <c r="B248" s="215"/>
      <c r="C248" s="216"/>
      <c r="D248" s="217" t="s">
        <v>124</v>
      </c>
      <c r="E248" s="218" t="s">
        <v>1</v>
      </c>
      <c r="F248" s="219" t="s">
        <v>455</v>
      </c>
      <c r="G248" s="216"/>
      <c r="H248" s="220">
        <v>0.45600000000000002</v>
      </c>
      <c r="I248" s="221"/>
      <c r="J248" s="216"/>
      <c r="K248" s="216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124</v>
      </c>
      <c r="AU248" s="226" t="s">
        <v>81</v>
      </c>
      <c r="AV248" s="11" t="s">
        <v>81</v>
      </c>
      <c r="AW248" s="11" t="s">
        <v>34</v>
      </c>
      <c r="AX248" s="11" t="s">
        <v>79</v>
      </c>
      <c r="AY248" s="226" t="s">
        <v>114</v>
      </c>
    </row>
    <row r="249" s="1" customFormat="1" ht="16.5" customHeight="1">
      <c r="B249" s="36"/>
      <c r="C249" s="256" t="s">
        <v>456</v>
      </c>
      <c r="D249" s="256" t="s">
        <v>334</v>
      </c>
      <c r="E249" s="257" t="s">
        <v>457</v>
      </c>
      <c r="F249" s="258" t="s">
        <v>458</v>
      </c>
      <c r="G249" s="259" t="s">
        <v>447</v>
      </c>
      <c r="H249" s="260">
        <v>1.8240000000000001</v>
      </c>
      <c r="I249" s="261"/>
      <c r="J249" s="262">
        <f>ROUND(I249*H249,2)</f>
        <v>0</v>
      </c>
      <c r="K249" s="258" t="s">
        <v>121</v>
      </c>
      <c r="L249" s="263"/>
      <c r="M249" s="264" t="s">
        <v>1</v>
      </c>
      <c r="N249" s="265" t="s">
        <v>42</v>
      </c>
      <c r="O249" s="77"/>
      <c r="P249" s="212">
        <f>O249*H249</f>
        <v>0</v>
      </c>
      <c r="Q249" s="212">
        <v>0.001</v>
      </c>
      <c r="R249" s="212">
        <f>Q249*H249</f>
        <v>0.0018240000000000001</v>
      </c>
      <c r="S249" s="212">
        <v>0</v>
      </c>
      <c r="T249" s="213">
        <f>S249*H249</f>
        <v>0</v>
      </c>
      <c r="AR249" s="15" t="s">
        <v>252</v>
      </c>
      <c r="AT249" s="15" t="s">
        <v>334</v>
      </c>
      <c r="AU249" s="15" t="s">
        <v>81</v>
      </c>
      <c r="AY249" s="15" t="s">
        <v>114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5" t="s">
        <v>79</v>
      </c>
      <c r="BK249" s="214">
        <f>ROUND(I249*H249,2)</f>
        <v>0</v>
      </c>
      <c r="BL249" s="15" t="s">
        <v>231</v>
      </c>
      <c r="BM249" s="15" t="s">
        <v>459</v>
      </c>
    </row>
    <row r="250" s="11" customFormat="1">
      <c r="B250" s="215"/>
      <c r="C250" s="216"/>
      <c r="D250" s="217" t="s">
        <v>124</v>
      </c>
      <c r="E250" s="218" t="s">
        <v>1</v>
      </c>
      <c r="F250" s="219" t="s">
        <v>460</v>
      </c>
      <c r="G250" s="216"/>
      <c r="H250" s="220">
        <v>1.8240000000000001</v>
      </c>
      <c r="I250" s="221"/>
      <c r="J250" s="216"/>
      <c r="K250" s="216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124</v>
      </c>
      <c r="AU250" s="226" t="s">
        <v>81</v>
      </c>
      <c r="AV250" s="11" t="s">
        <v>81</v>
      </c>
      <c r="AW250" s="11" t="s">
        <v>34</v>
      </c>
      <c r="AX250" s="11" t="s">
        <v>79</v>
      </c>
      <c r="AY250" s="226" t="s">
        <v>114</v>
      </c>
    </row>
    <row r="251" s="1" customFormat="1" ht="16.5" customHeight="1">
      <c r="B251" s="36"/>
      <c r="C251" s="203" t="s">
        <v>461</v>
      </c>
      <c r="D251" s="203" t="s">
        <v>117</v>
      </c>
      <c r="E251" s="204" t="s">
        <v>462</v>
      </c>
      <c r="F251" s="205" t="s">
        <v>463</v>
      </c>
      <c r="G251" s="206" t="s">
        <v>130</v>
      </c>
      <c r="H251" s="207">
        <v>0.47199999999999998</v>
      </c>
      <c r="I251" s="208"/>
      <c r="J251" s="209">
        <f>ROUND(I251*H251,2)</f>
        <v>0</v>
      </c>
      <c r="K251" s="205" t="s">
        <v>121</v>
      </c>
      <c r="L251" s="41"/>
      <c r="M251" s="210" t="s">
        <v>1</v>
      </c>
      <c r="N251" s="211" t="s">
        <v>42</v>
      </c>
      <c r="O251" s="77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AR251" s="15" t="s">
        <v>231</v>
      </c>
      <c r="AT251" s="15" t="s">
        <v>117</v>
      </c>
      <c r="AU251" s="15" t="s">
        <v>81</v>
      </c>
      <c r="AY251" s="15" t="s">
        <v>114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5" t="s">
        <v>79</v>
      </c>
      <c r="BK251" s="214">
        <f>ROUND(I251*H251,2)</f>
        <v>0</v>
      </c>
      <c r="BL251" s="15" t="s">
        <v>231</v>
      </c>
      <c r="BM251" s="15" t="s">
        <v>464</v>
      </c>
    </row>
    <row r="252" s="10" customFormat="1" ht="22.8" customHeight="1">
      <c r="B252" s="187"/>
      <c r="C252" s="188"/>
      <c r="D252" s="189" t="s">
        <v>70</v>
      </c>
      <c r="E252" s="201" t="s">
        <v>465</v>
      </c>
      <c r="F252" s="201" t="s">
        <v>466</v>
      </c>
      <c r="G252" s="188"/>
      <c r="H252" s="188"/>
      <c r="I252" s="191"/>
      <c r="J252" s="202">
        <f>BK252</f>
        <v>0</v>
      </c>
      <c r="K252" s="188"/>
      <c r="L252" s="193"/>
      <c r="M252" s="194"/>
      <c r="N252" s="195"/>
      <c r="O252" s="195"/>
      <c r="P252" s="196">
        <f>SUM(P253:P254)</f>
        <v>0</v>
      </c>
      <c r="Q252" s="195"/>
      <c r="R252" s="196">
        <f>SUM(R253:R254)</f>
        <v>0</v>
      </c>
      <c r="S252" s="195"/>
      <c r="T252" s="197">
        <f>SUM(T253:T254)</f>
        <v>0</v>
      </c>
      <c r="AR252" s="198" t="s">
        <v>81</v>
      </c>
      <c r="AT252" s="199" t="s">
        <v>70</v>
      </c>
      <c r="AU252" s="199" t="s">
        <v>79</v>
      </c>
      <c r="AY252" s="198" t="s">
        <v>114</v>
      </c>
      <c r="BK252" s="200">
        <f>SUM(BK253:BK254)</f>
        <v>0</v>
      </c>
    </row>
    <row r="253" s="1" customFormat="1" ht="16.5" customHeight="1">
      <c r="B253" s="36"/>
      <c r="C253" s="203" t="s">
        <v>467</v>
      </c>
      <c r="D253" s="203" t="s">
        <v>117</v>
      </c>
      <c r="E253" s="204" t="s">
        <v>468</v>
      </c>
      <c r="F253" s="205" t="s">
        <v>469</v>
      </c>
      <c r="G253" s="206" t="s">
        <v>470</v>
      </c>
      <c r="H253" s="207">
        <v>1</v>
      </c>
      <c r="I253" s="208"/>
      <c r="J253" s="209">
        <f>ROUND(I253*H253,2)</f>
        <v>0</v>
      </c>
      <c r="K253" s="205" t="s">
        <v>1</v>
      </c>
      <c r="L253" s="41"/>
      <c r="M253" s="210" t="s">
        <v>1</v>
      </c>
      <c r="N253" s="211" t="s">
        <v>42</v>
      </c>
      <c r="O253" s="77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AR253" s="15" t="s">
        <v>231</v>
      </c>
      <c r="AT253" s="15" t="s">
        <v>117</v>
      </c>
      <c r="AU253" s="15" t="s">
        <v>81</v>
      </c>
      <c r="AY253" s="15" t="s">
        <v>114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79</v>
      </c>
      <c r="BK253" s="214">
        <f>ROUND(I253*H253,2)</f>
        <v>0</v>
      </c>
      <c r="BL253" s="15" t="s">
        <v>231</v>
      </c>
      <c r="BM253" s="15" t="s">
        <v>471</v>
      </c>
    </row>
    <row r="254" s="1" customFormat="1">
      <c r="B254" s="36"/>
      <c r="C254" s="37"/>
      <c r="D254" s="217" t="s">
        <v>225</v>
      </c>
      <c r="E254" s="37"/>
      <c r="F254" s="232" t="s">
        <v>472</v>
      </c>
      <c r="G254" s="37"/>
      <c r="H254" s="37"/>
      <c r="I254" s="129"/>
      <c r="J254" s="37"/>
      <c r="K254" s="37"/>
      <c r="L254" s="41"/>
      <c r="M254" s="233"/>
      <c r="N254" s="77"/>
      <c r="O254" s="77"/>
      <c r="P254" s="77"/>
      <c r="Q254" s="77"/>
      <c r="R254" s="77"/>
      <c r="S254" s="77"/>
      <c r="T254" s="78"/>
      <c r="AT254" s="15" t="s">
        <v>225</v>
      </c>
      <c r="AU254" s="15" t="s">
        <v>81</v>
      </c>
    </row>
    <row r="255" s="10" customFormat="1" ht="22.8" customHeight="1">
      <c r="B255" s="187"/>
      <c r="C255" s="188"/>
      <c r="D255" s="189" t="s">
        <v>70</v>
      </c>
      <c r="E255" s="201" t="s">
        <v>473</v>
      </c>
      <c r="F255" s="201" t="s">
        <v>474</v>
      </c>
      <c r="G255" s="188"/>
      <c r="H255" s="188"/>
      <c r="I255" s="191"/>
      <c r="J255" s="202">
        <f>BK255</f>
        <v>0</v>
      </c>
      <c r="K255" s="188"/>
      <c r="L255" s="193"/>
      <c r="M255" s="194"/>
      <c r="N255" s="195"/>
      <c r="O255" s="195"/>
      <c r="P255" s="196">
        <f>SUM(P256:P311)</f>
        <v>0</v>
      </c>
      <c r="Q255" s="195"/>
      <c r="R255" s="196">
        <f>SUM(R256:R311)</f>
        <v>3.6273066900000006</v>
      </c>
      <c r="S255" s="195"/>
      <c r="T255" s="197">
        <f>SUM(T256:T311)</f>
        <v>0</v>
      </c>
      <c r="AR255" s="198" t="s">
        <v>81</v>
      </c>
      <c r="AT255" s="199" t="s">
        <v>70</v>
      </c>
      <c r="AU255" s="199" t="s">
        <v>79</v>
      </c>
      <c r="AY255" s="198" t="s">
        <v>114</v>
      </c>
      <c r="BK255" s="200">
        <f>SUM(BK256:BK311)</f>
        <v>0</v>
      </c>
    </row>
    <row r="256" s="1" customFormat="1" ht="16.5" customHeight="1">
      <c r="B256" s="36"/>
      <c r="C256" s="203" t="s">
        <v>475</v>
      </c>
      <c r="D256" s="203" t="s">
        <v>117</v>
      </c>
      <c r="E256" s="204" t="s">
        <v>476</v>
      </c>
      <c r="F256" s="205" t="s">
        <v>477</v>
      </c>
      <c r="G256" s="206" t="s">
        <v>120</v>
      </c>
      <c r="H256" s="207">
        <v>2.3140000000000001</v>
      </c>
      <c r="I256" s="208"/>
      <c r="J256" s="209">
        <f>ROUND(I256*H256,2)</f>
        <v>0</v>
      </c>
      <c r="K256" s="205" t="s">
        <v>121</v>
      </c>
      <c r="L256" s="41"/>
      <c r="M256" s="210" t="s">
        <v>1</v>
      </c>
      <c r="N256" s="211" t="s">
        <v>42</v>
      </c>
      <c r="O256" s="77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AR256" s="15" t="s">
        <v>231</v>
      </c>
      <c r="AT256" s="15" t="s">
        <v>117</v>
      </c>
      <c r="AU256" s="15" t="s">
        <v>81</v>
      </c>
      <c r="AY256" s="15" t="s">
        <v>114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79</v>
      </c>
      <c r="BK256" s="214">
        <f>ROUND(I256*H256,2)</f>
        <v>0</v>
      </c>
      <c r="BL256" s="15" t="s">
        <v>231</v>
      </c>
      <c r="BM256" s="15" t="s">
        <v>478</v>
      </c>
    </row>
    <row r="257" s="11" customFormat="1">
      <c r="B257" s="215"/>
      <c r="C257" s="216"/>
      <c r="D257" s="217" t="s">
        <v>124</v>
      </c>
      <c r="E257" s="218" t="s">
        <v>1</v>
      </c>
      <c r="F257" s="219" t="s">
        <v>479</v>
      </c>
      <c r="G257" s="216"/>
      <c r="H257" s="220">
        <v>2.3140000000000001</v>
      </c>
      <c r="I257" s="221"/>
      <c r="J257" s="216"/>
      <c r="K257" s="216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124</v>
      </c>
      <c r="AU257" s="226" t="s">
        <v>81</v>
      </c>
      <c r="AV257" s="11" t="s">
        <v>81</v>
      </c>
      <c r="AW257" s="11" t="s">
        <v>34</v>
      </c>
      <c r="AX257" s="11" t="s">
        <v>79</v>
      </c>
      <c r="AY257" s="226" t="s">
        <v>114</v>
      </c>
    </row>
    <row r="258" s="1" customFormat="1" ht="16.5" customHeight="1">
      <c r="B258" s="36"/>
      <c r="C258" s="203" t="s">
        <v>480</v>
      </c>
      <c r="D258" s="203" t="s">
        <v>117</v>
      </c>
      <c r="E258" s="204" t="s">
        <v>481</v>
      </c>
      <c r="F258" s="205" t="s">
        <v>482</v>
      </c>
      <c r="G258" s="206" t="s">
        <v>262</v>
      </c>
      <c r="H258" s="207">
        <v>20</v>
      </c>
      <c r="I258" s="208"/>
      <c r="J258" s="209">
        <f>ROUND(I258*H258,2)</f>
        <v>0</v>
      </c>
      <c r="K258" s="205" t="s">
        <v>121</v>
      </c>
      <c r="L258" s="41"/>
      <c r="M258" s="210" t="s">
        <v>1</v>
      </c>
      <c r="N258" s="211" t="s">
        <v>42</v>
      </c>
      <c r="O258" s="77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AR258" s="15" t="s">
        <v>231</v>
      </c>
      <c r="AT258" s="15" t="s">
        <v>117</v>
      </c>
      <c r="AU258" s="15" t="s">
        <v>81</v>
      </c>
      <c r="AY258" s="15" t="s">
        <v>114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5" t="s">
        <v>79</v>
      </c>
      <c r="BK258" s="214">
        <f>ROUND(I258*H258,2)</f>
        <v>0</v>
      </c>
      <c r="BL258" s="15" t="s">
        <v>231</v>
      </c>
      <c r="BM258" s="15" t="s">
        <v>483</v>
      </c>
    </row>
    <row r="259" s="1" customFormat="1" ht="16.5" customHeight="1">
      <c r="B259" s="36"/>
      <c r="C259" s="203" t="s">
        <v>484</v>
      </c>
      <c r="D259" s="203" t="s">
        <v>117</v>
      </c>
      <c r="E259" s="204" t="s">
        <v>485</v>
      </c>
      <c r="F259" s="205" t="s">
        <v>486</v>
      </c>
      <c r="G259" s="206" t="s">
        <v>262</v>
      </c>
      <c r="H259" s="207">
        <v>34</v>
      </c>
      <c r="I259" s="208"/>
      <c r="J259" s="209">
        <f>ROUND(I259*H259,2)</f>
        <v>0</v>
      </c>
      <c r="K259" s="205" t="s">
        <v>121</v>
      </c>
      <c r="L259" s="41"/>
      <c r="M259" s="210" t="s">
        <v>1</v>
      </c>
      <c r="N259" s="211" t="s">
        <v>42</v>
      </c>
      <c r="O259" s="77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AR259" s="15" t="s">
        <v>231</v>
      </c>
      <c r="AT259" s="15" t="s">
        <v>117</v>
      </c>
      <c r="AU259" s="15" t="s">
        <v>81</v>
      </c>
      <c r="AY259" s="15" t="s">
        <v>114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79</v>
      </c>
      <c r="BK259" s="214">
        <f>ROUND(I259*H259,2)</f>
        <v>0</v>
      </c>
      <c r="BL259" s="15" t="s">
        <v>231</v>
      </c>
      <c r="BM259" s="15" t="s">
        <v>487</v>
      </c>
    </row>
    <row r="260" s="11" customFormat="1">
      <c r="B260" s="215"/>
      <c r="C260" s="216"/>
      <c r="D260" s="217" t="s">
        <v>124</v>
      </c>
      <c r="E260" s="218" t="s">
        <v>1</v>
      </c>
      <c r="F260" s="219" t="s">
        <v>488</v>
      </c>
      <c r="G260" s="216"/>
      <c r="H260" s="220">
        <v>18</v>
      </c>
      <c r="I260" s="221"/>
      <c r="J260" s="216"/>
      <c r="K260" s="216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124</v>
      </c>
      <c r="AU260" s="226" t="s">
        <v>81</v>
      </c>
      <c r="AV260" s="11" t="s">
        <v>81</v>
      </c>
      <c r="AW260" s="11" t="s">
        <v>34</v>
      </c>
      <c r="AX260" s="11" t="s">
        <v>71</v>
      </c>
      <c r="AY260" s="226" t="s">
        <v>114</v>
      </c>
    </row>
    <row r="261" s="11" customFormat="1">
      <c r="B261" s="215"/>
      <c r="C261" s="216"/>
      <c r="D261" s="217" t="s">
        <v>124</v>
      </c>
      <c r="E261" s="218" t="s">
        <v>1</v>
      </c>
      <c r="F261" s="219" t="s">
        <v>489</v>
      </c>
      <c r="G261" s="216"/>
      <c r="H261" s="220">
        <v>16</v>
      </c>
      <c r="I261" s="221"/>
      <c r="J261" s="216"/>
      <c r="K261" s="216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124</v>
      </c>
      <c r="AU261" s="226" t="s">
        <v>81</v>
      </c>
      <c r="AV261" s="11" t="s">
        <v>81</v>
      </c>
      <c r="AW261" s="11" t="s">
        <v>34</v>
      </c>
      <c r="AX261" s="11" t="s">
        <v>71</v>
      </c>
      <c r="AY261" s="226" t="s">
        <v>114</v>
      </c>
    </row>
    <row r="262" s="13" customFormat="1">
      <c r="B262" s="245"/>
      <c r="C262" s="246"/>
      <c r="D262" s="217" t="s">
        <v>124</v>
      </c>
      <c r="E262" s="247" t="s">
        <v>1</v>
      </c>
      <c r="F262" s="248" t="s">
        <v>245</v>
      </c>
      <c r="G262" s="246"/>
      <c r="H262" s="249">
        <v>34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124</v>
      </c>
      <c r="AU262" s="255" t="s">
        <v>81</v>
      </c>
      <c r="AV262" s="13" t="s">
        <v>122</v>
      </c>
      <c r="AW262" s="13" t="s">
        <v>34</v>
      </c>
      <c r="AX262" s="13" t="s">
        <v>79</v>
      </c>
      <c r="AY262" s="255" t="s">
        <v>114</v>
      </c>
    </row>
    <row r="263" s="1" customFormat="1" ht="16.5" customHeight="1">
      <c r="B263" s="36"/>
      <c r="C263" s="256" t="s">
        <v>490</v>
      </c>
      <c r="D263" s="256" t="s">
        <v>334</v>
      </c>
      <c r="E263" s="257" t="s">
        <v>491</v>
      </c>
      <c r="F263" s="258" t="s">
        <v>492</v>
      </c>
      <c r="G263" s="259" t="s">
        <v>176</v>
      </c>
      <c r="H263" s="260">
        <v>18</v>
      </c>
      <c r="I263" s="261"/>
      <c r="J263" s="262">
        <f>ROUND(I263*H263,2)</f>
        <v>0</v>
      </c>
      <c r="K263" s="258" t="s">
        <v>1</v>
      </c>
      <c r="L263" s="263"/>
      <c r="M263" s="264" t="s">
        <v>1</v>
      </c>
      <c r="N263" s="265" t="s">
        <v>42</v>
      </c>
      <c r="O263" s="77"/>
      <c r="P263" s="212">
        <f>O263*H263</f>
        <v>0</v>
      </c>
      <c r="Q263" s="212">
        <v>0.0010200000000000001</v>
      </c>
      <c r="R263" s="212">
        <f>Q263*H263</f>
        <v>0.018360000000000001</v>
      </c>
      <c r="S263" s="212">
        <v>0</v>
      </c>
      <c r="T263" s="213">
        <f>S263*H263</f>
        <v>0</v>
      </c>
      <c r="AR263" s="15" t="s">
        <v>252</v>
      </c>
      <c r="AT263" s="15" t="s">
        <v>334</v>
      </c>
      <c r="AU263" s="15" t="s">
        <v>81</v>
      </c>
      <c r="AY263" s="15" t="s">
        <v>114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5" t="s">
        <v>79</v>
      </c>
      <c r="BK263" s="214">
        <f>ROUND(I263*H263,2)</f>
        <v>0</v>
      </c>
      <c r="BL263" s="15" t="s">
        <v>231</v>
      </c>
      <c r="BM263" s="15" t="s">
        <v>493</v>
      </c>
    </row>
    <row r="264" s="1" customFormat="1">
      <c r="B264" s="36"/>
      <c r="C264" s="37"/>
      <c r="D264" s="217" t="s">
        <v>225</v>
      </c>
      <c r="E264" s="37"/>
      <c r="F264" s="232" t="s">
        <v>494</v>
      </c>
      <c r="G264" s="37"/>
      <c r="H264" s="37"/>
      <c r="I264" s="129"/>
      <c r="J264" s="37"/>
      <c r="K264" s="37"/>
      <c r="L264" s="41"/>
      <c r="M264" s="233"/>
      <c r="N264" s="77"/>
      <c r="O264" s="77"/>
      <c r="P264" s="77"/>
      <c r="Q264" s="77"/>
      <c r="R264" s="77"/>
      <c r="S264" s="77"/>
      <c r="T264" s="78"/>
      <c r="AT264" s="15" t="s">
        <v>225</v>
      </c>
      <c r="AU264" s="15" t="s">
        <v>81</v>
      </c>
    </row>
    <row r="265" s="1" customFormat="1" ht="16.5" customHeight="1">
      <c r="B265" s="36"/>
      <c r="C265" s="256" t="s">
        <v>495</v>
      </c>
      <c r="D265" s="256" t="s">
        <v>334</v>
      </c>
      <c r="E265" s="257" t="s">
        <v>496</v>
      </c>
      <c r="F265" s="258" t="s">
        <v>497</v>
      </c>
      <c r="G265" s="259" t="s">
        <v>176</v>
      </c>
      <c r="H265" s="260">
        <v>16</v>
      </c>
      <c r="I265" s="261"/>
      <c r="J265" s="262">
        <f>ROUND(I265*H265,2)</f>
        <v>0</v>
      </c>
      <c r="K265" s="258" t="s">
        <v>1</v>
      </c>
      <c r="L265" s="263"/>
      <c r="M265" s="264" t="s">
        <v>1</v>
      </c>
      <c r="N265" s="265" t="s">
        <v>42</v>
      </c>
      <c r="O265" s="77"/>
      <c r="P265" s="212">
        <f>O265*H265</f>
        <v>0</v>
      </c>
      <c r="Q265" s="212">
        <v>0.0010200000000000001</v>
      </c>
      <c r="R265" s="212">
        <f>Q265*H265</f>
        <v>0.016320000000000001</v>
      </c>
      <c r="S265" s="212">
        <v>0</v>
      </c>
      <c r="T265" s="213">
        <f>S265*H265</f>
        <v>0</v>
      </c>
      <c r="AR265" s="15" t="s">
        <v>252</v>
      </c>
      <c r="AT265" s="15" t="s">
        <v>334</v>
      </c>
      <c r="AU265" s="15" t="s">
        <v>81</v>
      </c>
      <c r="AY265" s="15" t="s">
        <v>114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79</v>
      </c>
      <c r="BK265" s="214">
        <f>ROUND(I265*H265,2)</f>
        <v>0</v>
      </c>
      <c r="BL265" s="15" t="s">
        <v>231</v>
      </c>
      <c r="BM265" s="15" t="s">
        <v>498</v>
      </c>
    </row>
    <row r="266" s="1" customFormat="1">
      <c r="B266" s="36"/>
      <c r="C266" s="37"/>
      <c r="D266" s="217" t="s">
        <v>225</v>
      </c>
      <c r="E266" s="37"/>
      <c r="F266" s="232" t="s">
        <v>499</v>
      </c>
      <c r="G266" s="37"/>
      <c r="H266" s="37"/>
      <c r="I266" s="129"/>
      <c r="J266" s="37"/>
      <c r="K266" s="37"/>
      <c r="L266" s="41"/>
      <c r="M266" s="233"/>
      <c r="N266" s="77"/>
      <c r="O266" s="77"/>
      <c r="P266" s="77"/>
      <c r="Q266" s="77"/>
      <c r="R266" s="77"/>
      <c r="S266" s="77"/>
      <c r="T266" s="78"/>
      <c r="AT266" s="15" t="s">
        <v>225</v>
      </c>
      <c r="AU266" s="15" t="s">
        <v>81</v>
      </c>
    </row>
    <row r="267" s="1" customFormat="1" ht="16.5" customHeight="1">
      <c r="B267" s="36"/>
      <c r="C267" s="203" t="s">
        <v>500</v>
      </c>
      <c r="D267" s="203" t="s">
        <v>117</v>
      </c>
      <c r="E267" s="204" t="s">
        <v>501</v>
      </c>
      <c r="F267" s="205" t="s">
        <v>502</v>
      </c>
      <c r="G267" s="206" t="s">
        <v>176</v>
      </c>
      <c r="H267" s="207">
        <v>16</v>
      </c>
      <c r="I267" s="208"/>
      <c r="J267" s="209">
        <f>ROUND(I267*H267,2)</f>
        <v>0</v>
      </c>
      <c r="K267" s="205" t="s">
        <v>121</v>
      </c>
      <c r="L267" s="41"/>
      <c r="M267" s="210" t="s">
        <v>1</v>
      </c>
      <c r="N267" s="211" t="s">
        <v>42</v>
      </c>
      <c r="O267" s="77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AR267" s="15" t="s">
        <v>231</v>
      </c>
      <c r="AT267" s="15" t="s">
        <v>117</v>
      </c>
      <c r="AU267" s="15" t="s">
        <v>81</v>
      </c>
      <c r="AY267" s="15" t="s">
        <v>114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5" t="s">
        <v>79</v>
      </c>
      <c r="BK267" s="214">
        <f>ROUND(I267*H267,2)</f>
        <v>0</v>
      </c>
      <c r="BL267" s="15" t="s">
        <v>231</v>
      </c>
      <c r="BM267" s="15" t="s">
        <v>503</v>
      </c>
    </row>
    <row r="268" s="11" customFormat="1">
      <c r="B268" s="215"/>
      <c r="C268" s="216"/>
      <c r="D268" s="217" t="s">
        <v>124</v>
      </c>
      <c r="E268" s="218" t="s">
        <v>1</v>
      </c>
      <c r="F268" s="219" t="s">
        <v>504</v>
      </c>
      <c r="G268" s="216"/>
      <c r="H268" s="220">
        <v>16</v>
      </c>
      <c r="I268" s="221"/>
      <c r="J268" s="216"/>
      <c r="K268" s="216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124</v>
      </c>
      <c r="AU268" s="226" t="s">
        <v>81</v>
      </c>
      <c r="AV268" s="11" t="s">
        <v>81</v>
      </c>
      <c r="AW268" s="11" t="s">
        <v>34</v>
      </c>
      <c r="AX268" s="11" t="s">
        <v>79</v>
      </c>
      <c r="AY268" s="226" t="s">
        <v>114</v>
      </c>
    </row>
    <row r="269" s="1" customFormat="1" ht="16.5" customHeight="1">
      <c r="B269" s="36"/>
      <c r="C269" s="256" t="s">
        <v>505</v>
      </c>
      <c r="D269" s="256" t="s">
        <v>334</v>
      </c>
      <c r="E269" s="257" t="s">
        <v>506</v>
      </c>
      <c r="F269" s="258" t="s">
        <v>507</v>
      </c>
      <c r="G269" s="259" t="s">
        <v>120</v>
      </c>
      <c r="H269" s="260">
        <v>0.14499999999999999</v>
      </c>
      <c r="I269" s="261"/>
      <c r="J269" s="262">
        <f>ROUND(I269*H269,2)</f>
        <v>0</v>
      </c>
      <c r="K269" s="258" t="s">
        <v>121</v>
      </c>
      <c r="L269" s="263"/>
      <c r="M269" s="264" t="s">
        <v>1</v>
      </c>
      <c r="N269" s="265" t="s">
        <v>42</v>
      </c>
      <c r="O269" s="77"/>
      <c r="P269" s="212">
        <f>O269*H269</f>
        <v>0</v>
      </c>
      <c r="Q269" s="212">
        <v>0.55000000000000004</v>
      </c>
      <c r="R269" s="212">
        <f>Q269*H269</f>
        <v>0.079750000000000001</v>
      </c>
      <c r="S269" s="212">
        <v>0</v>
      </c>
      <c r="T269" s="213">
        <f>S269*H269</f>
        <v>0</v>
      </c>
      <c r="AR269" s="15" t="s">
        <v>252</v>
      </c>
      <c r="AT269" s="15" t="s">
        <v>334</v>
      </c>
      <c r="AU269" s="15" t="s">
        <v>81</v>
      </c>
      <c r="AY269" s="15" t="s">
        <v>114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5" t="s">
        <v>79</v>
      </c>
      <c r="BK269" s="214">
        <f>ROUND(I269*H269,2)</f>
        <v>0</v>
      </c>
      <c r="BL269" s="15" t="s">
        <v>231</v>
      </c>
      <c r="BM269" s="15" t="s">
        <v>508</v>
      </c>
    </row>
    <row r="270" s="11" customFormat="1">
      <c r="B270" s="215"/>
      <c r="C270" s="216"/>
      <c r="D270" s="217" t="s">
        <v>124</v>
      </c>
      <c r="E270" s="218" t="s">
        <v>1</v>
      </c>
      <c r="F270" s="219" t="s">
        <v>509</v>
      </c>
      <c r="G270" s="216"/>
      <c r="H270" s="220">
        <v>0.14499999999999999</v>
      </c>
      <c r="I270" s="221"/>
      <c r="J270" s="216"/>
      <c r="K270" s="216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124</v>
      </c>
      <c r="AU270" s="226" t="s">
        <v>81</v>
      </c>
      <c r="AV270" s="11" t="s">
        <v>81</v>
      </c>
      <c r="AW270" s="11" t="s">
        <v>34</v>
      </c>
      <c r="AX270" s="11" t="s">
        <v>79</v>
      </c>
      <c r="AY270" s="226" t="s">
        <v>114</v>
      </c>
    </row>
    <row r="271" s="1" customFormat="1" ht="16.5" customHeight="1">
      <c r="B271" s="36"/>
      <c r="C271" s="203" t="s">
        <v>510</v>
      </c>
      <c r="D271" s="203" t="s">
        <v>117</v>
      </c>
      <c r="E271" s="204" t="s">
        <v>511</v>
      </c>
      <c r="F271" s="205" t="s">
        <v>512</v>
      </c>
      <c r="G271" s="206" t="s">
        <v>176</v>
      </c>
      <c r="H271" s="207">
        <v>133.91399999999999</v>
      </c>
      <c r="I271" s="208"/>
      <c r="J271" s="209">
        <f>ROUND(I271*H271,2)</f>
        <v>0</v>
      </c>
      <c r="K271" s="205" t="s">
        <v>121</v>
      </c>
      <c r="L271" s="41"/>
      <c r="M271" s="210" t="s">
        <v>1</v>
      </c>
      <c r="N271" s="211" t="s">
        <v>42</v>
      </c>
      <c r="O271" s="77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AR271" s="15" t="s">
        <v>231</v>
      </c>
      <c r="AT271" s="15" t="s">
        <v>117</v>
      </c>
      <c r="AU271" s="15" t="s">
        <v>81</v>
      </c>
      <c r="AY271" s="15" t="s">
        <v>114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5" t="s">
        <v>79</v>
      </c>
      <c r="BK271" s="214">
        <f>ROUND(I271*H271,2)</f>
        <v>0</v>
      </c>
      <c r="BL271" s="15" t="s">
        <v>231</v>
      </c>
      <c r="BM271" s="15" t="s">
        <v>513</v>
      </c>
    </row>
    <row r="272" s="11" customFormat="1">
      <c r="B272" s="215"/>
      <c r="C272" s="216"/>
      <c r="D272" s="217" t="s">
        <v>124</v>
      </c>
      <c r="E272" s="218" t="s">
        <v>1</v>
      </c>
      <c r="F272" s="219" t="s">
        <v>514</v>
      </c>
      <c r="G272" s="216"/>
      <c r="H272" s="220">
        <v>28</v>
      </c>
      <c r="I272" s="221"/>
      <c r="J272" s="216"/>
      <c r="K272" s="216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124</v>
      </c>
      <c r="AU272" s="226" t="s">
        <v>81</v>
      </c>
      <c r="AV272" s="11" t="s">
        <v>81</v>
      </c>
      <c r="AW272" s="11" t="s">
        <v>34</v>
      </c>
      <c r="AX272" s="11" t="s">
        <v>71</v>
      </c>
      <c r="AY272" s="226" t="s">
        <v>114</v>
      </c>
    </row>
    <row r="273" s="11" customFormat="1">
      <c r="B273" s="215"/>
      <c r="C273" s="216"/>
      <c r="D273" s="217" t="s">
        <v>124</v>
      </c>
      <c r="E273" s="218" t="s">
        <v>1</v>
      </c>
      <c r="F273" s="219" t="s">
        <v>515</v>
      </c>
      <c r="G273" s="216"/>
      <c r="H273" s="220">
        <v>89.138000000000005</v>
      </c>
      <c r="I273" s="221"/>
      <c r="J273" s="216"/>
      <c r="K273" s="216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124</v>
      </c>
      <c r="AU273" s="226" t="s">
        <v>81</v>
      </c>
      <c r="AV273" s="11" t="s">
        <v>81</v>
      </c>
      <c r="AW273" s="11" t="s">
        <v>34</v>
      </c>
      <c r="AX273" s="11" t="s">
        <v>71</v>
      </c>
      <c r="AY273" s="226" t="s">
        <v>114</v>
      </c>
    </row>
    <row r="274" s="11" customFormat="1">
      <c r="B274" s="215"/>
      <c r="C274" s="216"/>
      <c r="D274" s="217" t="s">
        <v>124</v>
      </c>
      <c r="E274" s="218" t="s">
        <v>1</v>
      </c>
      <c r="F274" s="219" t="s">
        <v>516</v>
      </c>
      <c r="G274" s="216"/>
      <c r="H274" s="220">
        <v>16.776</v>
      </c>
      <c r="I274" s="221"/>
      <c r="J274" s="216"/>
      <c r="K274" s="216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124</v>
      </c>
      <c r="AU274" s="226" t="s">
        <v>81</v>
      </c>
      <c r="AV274" s="11" t="s">
        <v>81</v>
      </c>
      <c r="AW274" s="11" t="s">
        <v>34</v>
      </c>
      <c r="AX274" s="11" t="s">
        <v>71</v>
      </c>
      <c r="AY274" s="226" t="s">
        <v>114</v>
      </c>
    </row>
    <row r="275" s="13" customFormat="1">
      <c r="B275" s="245"/>
      <c r="C275" s="246"/>
      <c r="D275" s="217" t="s">
        <v>124</v>
      </c>
      <c r="E275" s="247" t="s">
        <v>1</v>
      </c>
      <c r="F275" s="248" t="s">
        <v>245</v>
      </c>
      <c r="G275" s="246"/>
      <c r="H275" s="249">
        <v>133.91400000000002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AT275" s="255" t="s">
        <v>124</v>
      </c>
      <c r="AU275" s="255" t="s">
        <v>81</v>
      </c>
      <c r="AV275" s="13" t="s">
        <v>122</v>
      </c>
      <c r="AW275" s="13" t="s">
        <v>34</v>
      </c>
      <c r="AX275" s="13" t="s">
        <v>79</v>
      </c>
      <c r="AY275" s="255" t="s">
        <v>114</v>
      </c>
    </row>
    <row r="276" s="1" customFormat="1" ht="16.5" customHeight="1">
      <c r="B276" s="36"/>
      <c r="C276" s="256" t="s">
        <v>517</v>
      </c>
      <c r="D276" s="256" t="s">
        <v>334</v>
      </c>
      <c r="E276" s="257" t="s">
        <v>518</v>
      </c>
      <c r="F276" s="258" t="s">
        <v>519</v>
      </c>
      <c r="G276" s="259" t="s">
        <v>120</v>
      </c>
      <c r="H276" s="260">
        <v>2.169</v>
      </c>
      <c r="I276" s="261"/>
      <c r="J276" s="262">
        <f>ROUND(I276*H276,2)</f>
        <v>0</v>
      </c>
      <c r="K276" s="258" t="s">
        <v>121</v>
      </c>
      <c r="L276" s="263"/>
      <c r="M276" s="264" t="s">
        <v>1</v>
      </c>
      <c r="N276" s="265" t="s">
        <v>42</v>
      </c>
      <c r="O276" s="77"/>
      <c r="P276" s="212">
        <f>O276*H276</f>
        <v>0</v>
      </c>
      <c r="Q276" s="212">
        <v>0.55000000000000004</v>
      </c>
      <c r="R276" s="212">
        <f>Q276*H276</f>
        <v>1.1929500000000002</v>
      </c>
      <c r="S276" s="212">
        <v>0</v>
      </c>
      <c r="T276" s="213">
        <f>S276*H276</f>
        <v>0</v>
      </c>
      <c r="AR276" s="15" t="s">
        <v>252</v>
      </c>
      <c r="AT276" s="15" t="s">
        <v>334</v>
      </c>
      <c r="AU276" s="15" t="s">
        <v>81</v>
      </c>
      <c r="AY276" s="15" t="s">
        <v>114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5" t="s">
        <v>79</v>
      </c>
      <c r="BK276" s="214">
        <f>ROUND(I276*H276,2)</f>
        <v>0</v>
      </c>
      <c r="BL276" s="15" t="s">
        <v>231</v>
      </c>
      <c r="BM276" s="15" t="s">
        <v>520</v>
      </c>
    </row>
    <row r="277" s="11" customFormat="1">
      <c r="B277" s="215"/>
      <c r="C277" s="216"/>
      <c r="D277" s="217" t="s">
        <v>124</v>
      </c>
      <c r="E277" s="218" t="s">
        <v>1</v>
      </c>
      <c r="F277" s="219" t="s">
        <v>521</v>
      </c>
      <c r="G277" s="216"/>
      <c r="H277" s="220">
        <v>0.46400000000000002</v>
      </c>
      <c r="I277" s="221"/>
      <c r="J277" s="216"/>
      <c r="K277" s="216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124</v>
      </c>
      <c r="AU277" s="226" t="s">
        <v>81</v>
      </c>
      <c r="AV277" s="11" t="s">
        <v>81</v>
      </c>
      <c r="AW277" s="11" t="s">
        <v>34</v>
      </c>
      <c r="AX277" s="11" t="s">
        <v>71</v>
      </c>
      <c r="AY277" s="226" t="s">
        <v>114</v>
      </c>
    </row>
    <row r="278" s="11" customFormat="1">
      <c r="B278" s="215"/>
      <c r="C278" s="216"/>
      <c r="D278" s="217" t="s">
        <v>124</v>
      </c>
      <c r="E278" s="218" t="s">
        <v>1</v>
      </c>
      <c r="F278" s="219" t="s">
        <v>522</v>
      </c>
      <c r="G278" s="216"/>
      <c r="H278" s="220">
        <v>1.4350000000000001</v>
      </c>
      <c r="I278" s="221"/>
      <c r="J278" s="216"/>
      <c r="K278" s="216"/>
      <c r="L278" s="222"/>
      <c r="M278" s="223"/>
      <c r="N278" s="224"/>
      <c r="O278" s="224"/>
      <c r="P278" s="224"/>
      <c r="Q278" s="224"/>
      <c r="R278" s="224"/>
      <c r="S278" s="224"/>
      <c r="T278" s="225"/>
      <c r="AT278" s="226" t="s">
        <v>124</v>
      </c>
      <c r="AU278" s="226" t="s">
        <v>81</v>
      </c>
      <c r="AV278" s="11" t="s">
        <v>81</v>
      </c>
      <c r="AW278" s="11" t="s">
        <v>34</v>
      </c>
      <c r="AX278" s="11" t="s">
        <v>71</v>
      </c>
      <c r="AY278" s="226" t="s">
        <v>114</v>
      </c>
    </row>
    <row r="279" s="11" customFormat="1">
      <c r="B279" s="215"/>
      <c r="C279" s="216"/>
      <c r="D279" s="217" t="s">
        <v>124</v>
      </c>
      <c r="E279" s="218" t="s">
        <v>1</v>
      </c>
      <c r="F279" s="219" t="s">
        <v>523</v>
      </c>
      <c r="G279" s="216"/>
      <c r="H279" s="220">
        <v>0.27000000000000002</v>
      </c>
      <c r="I279" s="221"/>
      <c r="J279" s="216"/>
      <c r="K279" s="216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124</v>
      </c>
      <c r="AU279" s="226" t="s">
        <v>81</v>
      </c>
      <c r="AV279" s="11" t="s">
        <v>81</v>
      </c>
      <c r="AW279" s="11" t="s">
        <v>34</v>
      </c>
      <c r="AX279" s="11" t="s">
        <v>71</v>
      </c>
      <c r="AY279" s="226" t="s">
        <v>114</v>
      </c>
    </row>
    <row r="280" s="13" customFormat="1">
      <c r="B280" s="245"/>
      <c r="C280" s="246"/>
      <c r="D280" s="217" t="s">
        <v>124</v>
      </c>
      <c r="E280" s="247" t="s">
        <v>1</v>
      </c>
      <c r="F280" s="248" t="s">
        <v>245</v>
      </c>
      <c r="G280" s="246"/>
      <c r="H280" s="249">
        <v>2.169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124</v>
      </c>
      <c r="AU280" s="255" t="s">
        <v>81</v>
      </c>
      <c r="AV280" s="13" t="s">
        <v>122</v>
      </c>
      <c r="AW280" s="13" t="s">
        <v>34</v>
      </c>
      <c r="AX280" s="13" t="s">
        <v>79</v>
      </c>
      <c r="AY280" s="255" t="s">
        <v>114</v>
      </c>
    </row>
    <row r="281" s="1" customFormat="1" ht="16.5" customHeight="1">
      <c r="B281" s="36"/>
      <c r="C281" s="203" t="s">
        <v>524</v>
      </c>
      <c r="D281" s="203" t="s">
        <v>117</v>
      </c>
      <c r="E281" s="204" t="s">
        <v>525</v>
      </c>
      <c r="F281" s="205" t="s">
        <v>526</v>
      </c>
      <c r="G281" s="206" t="s">
        <v>216</v>
      </c>
      <c r="H281" s="207">
        <v>87.200999999999993</v>
      </c>
      <c r="I281" s="208"/>
      <c r="J281" s="209">
        <f>ROUND(I281*H281,2)</f>
        <v>0</v>
      </c>
      <c r="K281" s="205" t="s">
        <v>121</v>
      </c>
      <c r="L281" s="41"/>
      <c r="M281" s="210" t="s">
        <v>1</v>
      </c>
      <c r="N281" s="211" t="s">
        <v>42</v>
      </c>
      <c r="O281" s="77"/>
      <c r="P281" s="212">
        <f>O281*H281</f>
        <v>0</v>
      </c>
      <c r="Q281" s="212">
        <v>0.011520000000000001</v>
      </c>
      <c r="R281" s="212">
        <f>Q281*H281</f>
        <v>1.00455552</v>
      </c>
      <c r="S281" s="212">
        <v>0</v>
      </c>
      <c r="T281" s="213">
        <f>S281*H281</f>
        <v>0</v>
      </c>
      <c r="AR281" s="15" t="s">
        <v>231</v>
      </c>
      <c r="AT281" s="15" t="s">
        <v>117</v>
      </c>
      <c r="AU281" s="15" t="s">
        <v>81</v>
      </c>
      <c r="AY281" s="15" t="s">
        <v>114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5" t="s">
        <v>79</v>
      </c>
      <c r="BK281" s="214">
        <f>ROUND(I281*H281,2)</f>
        <v>0</v>
      </c>
      <c r="BL281" s="15" t="s">
        <v>231</v>
      </c>
      <c r="BM281" s="15" t="s">
        <v>527</v>
      </c>
    </row>
    <row r="282" s="11" customFormat="1">
      <c r="B282" s="215"/>
      <c r="C282" s="216"/>
      <c r="D282" s="217" t="s">
        <v>124</v>
      </c>
      <c r="E282" s="218" t="s">
        <v>1</v>
      </c>
      <c r="F282" s="219" t="s">
        <v>528</v>
      </c>
      <c r="G282" s="216"/>
      <c r="H282" s="220">
        <v>87.200999999999993</v>
      </c>
      <c r="I282" s="221"/>
      <c r="J282" s="216"/>
      <c r="K282" s="216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124</v>
      </c>
      <c r="AU282" s="226" t="s">
        <v>81</v>
      </c>
      <c r="AV282" s="11" t="s">
        <v>81</v>
      </c>
      <c r="AW282" s="11" t="s">
        <v>34</v>
      </c>
      <c r="AX282" s="11" t="s">
        <v>79</v>
      </c>
      <c r="AY282" s="226" t="s">
        <v>114</v>
      </c>
    </row>
    <row r="283" s="1" customFormat="1" ht="16.5" customHeight="1">
      <c r="B283" s="36"/>
      <c r="C283" s="203" t="s">
        <v>529</v>
      </c>
      <c r="D283" s="203" t="s">
        <v>117</v>
      </c>
      <c r="E283" s="204" t="s">
        <v>530</v>
      </c>
      <c r="F283" s="205" t="s">
        <v>531</v>
      </c>
      <c r="G283" s="206" t="s">
        <v>216</v>
      </c>
      <c r="H283" s="207">
        <v>87.200999999999993</v>
      </c>
      <c r="I283" s="208"/>
      <c r="J283" s="209">
        <f>ROUND(I283*H283,2)</f>
        <v>0</v>
      </c>
      <c r="K283" s="205" t="s">
        <v>121</v>
      </c>
      <c r="L283" s="41"/>
      <c r="M283" s="210" t="s">
        <v>1</v>
      </c>
      <c r="N283" s="211" t="s">
        <v>42</v>
      </c>
      <c r="O283" s="77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AR283" s="15" t="s">
        <v>231</v>
      </c>
      <c r="AT283" s="15" t="s">
        <v>117</v>
      </c>
      <c r="AU283" s="15" t="s">
        <v>81</v>
      </c>
      <c r="AY283" s="15" t="s">
        <v>114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5" t="s">
        <v>79</v>
      </c>
      <c r="BK283" s="214">
        <f>ROUND(I283*H283,2)</f>
        <v>0</v>
      </c>
      <c r="BL283" s="15" t="s">
        <v>231</v>
      </c>
      <c r="BM283" s="15" t="s">
        <v>532</v>
      </c>
    </row>
    <row r="284" s="1" customFormat="1" ht="16.5" customHeight="1">
      <c r="B284" s="36"/>
      <c r="C284" s="256" t="s">
        <v>533</v>
      </c>
      <c r="D284" s="256" t="s">
        <v>334</v>
      </c>
      <c r="E284" s="257" t="s">
        <v>534</v>
      </c>
      <c r="F284" s="258" t="s">
        <v>535</v>
      </c>
      <c r="G284" s="259" t="s">
        <v>120</v>
      </c>
      <c r="H284" s="260">
        <v>0.80700000000000005</v>
      </c>
      <c r="I284" s="261"/>
      <c r="J284" s="262">
        <f>ROUND(I284*H284,2)</f>
        <v>0</v>
      </c>
      <c r="K284" s="258" t="s">
        <v>121</v>
      </c>
      <c r="L284" s="263"/>
      <c r="M284" s="264" t="s">
        <v>1</v>
      </c>
      <c r="N284" s="265" t="s">
        <v>42</v>
      </c>
      <c r="O284" s="77"/>
      <c r="P284" s="212">
        <f>O284*H284</f>
        <v>0</v>
      </c>
      <c r="Q284" s="212">
        <v>0.55000000000000004</v>
      </c>
      <c r="R284" s="212">
        <f>Q284*H284</f>
        <v>0.44385000000000008</v>
      </c>
      <c r="S284" s="212">
        <v>0</v>
      </c>
      <c r="T284" s="213">
        <f>S284*H284</f>
        <v>0</v>
      </c>
      <c r="AR284" s="15" t="s">
        <v>252</v>
      </c>
      <c r="AT284" s="15" t="s">
        <v>334</v>
      </c>
      <c r="AU284" s="15" t="s">
        <v>81</v>
      </c>
      <c r="AY284" s="15" t="s">
        <v>114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5" t="s">
        <v>79</v>
      </c>
      <c r="BK284" s="214">
        <f>ROUND(I284*H284,2)</f>
        <v>0</v>
      </c>
      <c r="BL284" s="15" t="s">
        <v>231</v>
      </c>
      <c r="BM284" s="15" t="s">
        <v>536</v>
      </c>
    </row>
    <row r="285" s="11" customFormat="1">
      <c r="B285" s="215"/>
      <c r="C285" s="216"/>
      <c r="D285" s="217" t="s">
        <v>124</v>
      </c>
      <c r="E285" s="218" t="s">
        <v>1</v>
      </c>
      <c r="F285" s="219" t="s">
        <v>537</v>
      </c>
      <c r="G285" s="216"/>
      <c r="H285" s="220">
        <v>0.80700000000000005</v>
      </c>
      <c r="I285" s="221"/>
      <c r="J285" s="216"/>
      <c r="K285" s="216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124</v>
      </c>
      <c r="AU285" s="226" t="s">
        <v>81</v>
      </c>
      <c r="AV285" s="11" t="s">
        <v>81</v>
      </c>
      <c r="AW285" s="11" t="s">
        <v>34</v>
      </c>
      <c r="AX285" s="11" t="s">
        <v>79</v>
      </c>
      <c r="AY285" s="226" t="s">
        <v>114</v>
      </c>
    </row>
    <row r="286" s="1" customFormat="1" ht="16.5" customHeight="1">
      <c r="B286" s="36"/>
      <c r="C286" s="203" t="s">
        <v>538</v>
      </c>
      <c r="D286" s="203" t="s">
        <v>117</v>
      </c>
      <c r="E286" s="204" t="s">
        <v>539</v>
      </c>
      <c r="F286" s="205" t="s">
        <v>540</v>
      </c>
      <c r="G286" s="206" t="s">
        <v>176</v>
      </c>
      <c r="H286" s="207">
        <v>137.91399999999999</v>
      </c>
      <c r="I286" s="208"/>
      <c r="J286" s="209">
        <f>ROUND(I286*H286,2)</f>
        <v>0</v>
      </c>
      <c r="K286" s="205" t="s">
        <v>121</v>
      </c>
      <c r="L286" s="41"/>
      <c r="M286" s="210" t="s">
        <v>1</v>
      </c>
      <c r="N286" s="211" t="s">
        <v>42</v>
      </c>
      <c r="O286" s="77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AR286" s="15" t="s">
        <v>231</v>
      </c>
      <c r="AT286" s="15" t="s">
        <v>117</v>
      </c>
      <c r="AU286" s="15" t="s">
        <v>81</v>
      </c>
      <c r="AY286" s="15" t="s">
        <v>114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5" t="s">
        <v>79</v>
      </c>
      <c r="BK286" s="214">
        <f>ROUND(I286*H286,2)</f>
        <v>0</v>
      </c>
      <c r="BL286" s="15" t="s">
        <v>231</v>
      </c>
      <c r="BM286" s="15" t="s">
        <v>541</v>
      </c>
    </row>
    <row r="287" s="11" customFormat="1">
      <c r="B287" s="215"/>
      <c r="C287" s="216"/>
      <c r="D287" s="217" t="s">
        <v>124</v>
      </c>
      <c r="E287" s="218" t="s">
        <v>1</v>
      </c>
      <c r="F287" s="219" t="s">
        <v>515</v>
      </c>
      <c r="G287" s="216"/>
      <c r="H287" s="220">
        <v>89.138000000000005</v>
      </c>
      <c r="I287" s="221"/>
      <c r="J287" s="216"/>
      <c r="K287" s="216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124</v>
      </c>
      <c r="AU287" s="226" t="s">
        <v>81</v>
      </c>
      <c r="AV287" s="11" t="s">
        <v>81</v>
      </c>
      <c r="AW287" s="11" t="s">
        <v>34</v>
      </c>
      <c r="AX287" s="11" t="s">
        <v>71</v>
      </c>
      <c r="AY287" s="226" t="s">
        <v>114</v>
      </c>
    </row>
    <row r="288" s="11" customFormat="1">
      <c r="B288" s="215"/>
      <c r="C288" s="216"/>
      <c r="D288" s="217" t="s">
        <v>124</v>
      </c>
      <c r="E288" s="218" t="s">
        <v>1</v>
      </c>
      <c r="F288" s="219" t="s">
        <v>516</v>
      </c>
      <c r="G288" s="216"/>
      <c r="H288" s="220">
        <v>16.776</v>
      </c>
      <c r="I288" s="221"/>
      <c r="J288" s="216"/>
      <c r="K288" s="216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124</v>
      </c>
      <c r="AU288" s="226" t="s">
        <v>81</v>
      </c>
      <c r="AV288" s="11" t="s">
        <v>81</v>
      </c>
      <c r="AW288" s="11" t="s">
        <v>34</v>
      </c>
      <c r="AX288" s="11" t="s">
        <v>71</v>
      </c>
      <c r="AY288" s="226" t="s">
        <v>114</v>
      </c>
    </row>
    <row r="289" s="11" customFormat="1">
      <c r="B289" s="215"/>
      <c r="C289" s="216"/>
      <c r="D289" s="217" t="s">
        <v>124</v>
      </c>
      <c r="E289" s="218" t="s">
        <v>1</v>
      </c>
      <c r="F289" s="219" t="s">
        <v>252</v>
      </c>
      <c r="G289" s="216"/>
      <c r="H289" s="220">
        <v>32</v>
      </c>
      <c r="I289" s="221"/>
      <c r="J289" s="216"/>
      <c r="K289" s="216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124</v>
      </c>
      <c r="AU289" s="226" t="s">
        <v>81</v>
      </c>
      <c r="AV289" s="11" t="s">
        <v>81</v>
      </c>
      <c r="AW289" s="11" t="s">
        <v>34</v>
      </c>
      <c r="AX289" s="11" t="s">
        <v>71</v>
      </c>
      <c r="AY289" s="226" t="s">
        <v>114</v>
      </c>
    </row>
    <row r="290" s="13" customFormat="1">
      <c r="B290" s="245"/>
      <c r="C290" s="246"/>
      <c r="D290" s="217" t="s">
        <v>124</v>
      </c>
      <c r="E290" s="247" t="s">
        <v>1</v>
      </c>
      <c r="F290" s="248" t="s">
        <v>245</v>
      </c>
      <c r="G290" s="246"/>
      <c r="H290" s="249">
        <v>137.91399999999999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124</v>
      </c>
      <c r="AU290" s="255" t="s">
        <v>81</v>
      </c>
      <c r="AV290" s="13" t="s">
        <v>122</v>
      </c>
      <c r="AW290" s="13" t="s">
        <v>34</v>
      </c>
      <c r="AX290" s="13" t="s">
        <v>79</v>
      </c>
      <c r="AY290" s="255" t="s">
        <v>114</v>
      </c>
    </row>
    <row r="291" s="1" customFormat="1" ht="16.5" customHeight="1">
      <c r="B291" s="36"/>
      <c r="C291" s="256" t="s">
        <v>542</v>
      </c>
      <c r="D291" s="256" t="s">
        <v>334</v>
      </c>
      <c r="E291" s="257" t="s">
        <v>534</v>
      </c>
      <c r="F291" s="258" t="s">
        <v>535</v>
      </c>
      <c r="G291" s="259" t="s">
        <v>120</v>
      </c>
      <c r="H291" s="260">
        <v>0.439</v>
      </c>
      <c r="I291" s="261"/>
      <c r="J291" s="262">
        <f>ROUND(I291*H291,2)</f>
        <v>0</v>
      </c>
      <c r="K291" s="258" t="s">
        <v>121</v>
      </c>
      <c r="L291" s="263"/>
      <c r="M291" s="264" t="s">
        <v>1</v>
      </c>
      <c r="N291" s="265" t="s">
        <v>42</v>
      </c>
      <c r="O291" s="77"/>
      <c r="P291" s="212">
        <f>O291*H291</f>
        <v>0</v>
      </c>
      <c r="Q291" s="212">
        <v>0.55000000000000004</v>
      </c>
      <c r="R291" s="212">
        <f>Q291*H291</f>
        <v>0.24145000000000003</v>
      </c>
      <c r="S291" s="212">
        <v>0</v>
      </c>
      <c r="T291" s="213">
        <f>S291*H291</f>
        <v>0</v>
      </c>
      <c r="AR291" s="15" t="s">
        <v>252</v>
      </c>
      <c r="AT291" s="15" t="s">
        <v>334</v>
      </c>
      <c r="AU291" s="15" t="s">
        <v>81</v>
      </c>
      <c r="AY291" s="15" t="s">
        <v>114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5" t="s">
        <v>79</v>
      </c>
      <c r="BK291" s="214">
        <f>ROUND(I291*H291,2)</f>
        <v>0</v>
      </c>
      <c r="BL291" s="15" t="s">
        <v>231</v>
      </c>
      <c r="BM291" s="15" t="s">
        <v>543</v>
      </c>
    </row>
    <row r="292" s="11" customFormat="1">
      <c r="B292" s="215"/>
      <c r="C292" s="216"/>
      <c r="D292" s="217" t="s">
        <v>124</v>
      </c>
      <c r="E292" s="218" t="s">
        <v>1</v>
      </c>
      <c r="F292" s="219" t="s">
        <v>544</v>
      </c>
      <c r="G292" s="216"/>
      <c r="H292" s="220">
        <v>0.28899999999999998</v>
      </c>
      <c r="I292" s="221"/>
      <c r="J292" s="216"/>
      <c r="K292" s="216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124</v>
      </c>
      <c r="AU292" s="226" t="s">
        <v>81</v>
      </c>
      <c r="AV292" s="11" t="s">
        <v>81</v>
      </c>
      <c r="AW292" s="11" t="s">
        <v>34</v>
      </c>
      <c r="AX292" s="11" t="s">
        <v>71</v>
      </c>
      <c r="AY292" s="226" t="s">
        <v>114</v>
      </c>
    </row>
    <row r="293" s="11" customFormat="1">
      <c r="B293" s="215"/>
      <c r="C293" s="216"/>
      <c r="D293" s="217" t="s">
        <v>124</v>
      </c>
      <c r="E293" s="218" t="s">
        <v>1</v>
      </c>
      <c r="F293" s="219" t="s">
        <v>545</v>
      </c>
      <c r="G293" s="216"/>
      <c r="H293" s="220">
        <v>0.053999999999999999</v>
      </c>
      <c r="I293" s="221"/>
      <c r="J293" s="216"/>
      <c r="K293" s="216"/>
      <c r="L293" s="222"/>
      <c r="M293" s="223"/>
      <c r="N293" s="224"/>
      <c r="O293" s="224"/>
      <c r="P293" s="224"/>
      <c r="Q293" s="224"/>
      <c r="R293" s="224"/>
      <c r="S293" s="224"/>
      <c r="T293" s="225"/>
      <c r="AT293" s="226" t="s">
        <v>124</v>
      </c>
      <c r="AU293" s="226" t="s">
        <v>81</v>
      </c>
      <c r="AV293" s="11" t="s">
        <v>81</v>
      </c>
      <c r="AW293" s="11" t="s">
        <v>34</v>
      </c>
      <c r="AX293" s="11" t="s">
        <v>71</v>
      </c>
      <c r="AY293" s="226" t="s">
        <v>114</v>
      </c>
    </row>
    <row r="294" s="11" customFormat="1">
      <c r="B294" s="215"/>
      <c r="C294" s="216"/>
      <c r="D294" s="217" t="s">
        <v>124</v>
      </c>
      <c r="E294" s="218" t="s">
        <v>1</v>
      </c>
      <c r="F294" s="219" t="s">
        <v>546</v>
      </c>
      <c r="G294" s="216"/>
      <c r="H294" s="220">
        <v>0.096000000000000002</v>
      </c>
      <c r="I294" s="221"/>
      <c r="J294" s="216"/>
      <c r="K294" s="216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124</v>
      </c>
      <c r="AU294" s="226" t="s">
        <v>81</v>
      </c>
      <c r="AV294" s="11" t="s">
        <v>81</v>
      </c>
      <c r="AW294" s="11" t="s">
        <v>34</v>
      </c>
      <c r="AX294" s="11" t="s">
        <v>71</v>
      </c>
      <c r="AY294" s="226" t="s">
        <v>114</v>
      </c>
    </row>
    <row r="295" s="13" customFormat="1">
      <c r="B295" s="245"/>
      <c r="C295" s="246"/>
      <c r="D295" s="217" t="s">
        <v>124</v>
      </c>
      <c r="E295" s="247" t="s">
        <v>1</v>
      </c>
      <c r="F295" s="248" t="s">
        <v>245</v>
      </c>
      <c r="G295" s="246"/>
      <c r="H295" s="249">
        <v>0.43899999999999995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AT295" s="255" t="s">
        <v>124</v>
      </c>
      <c r="AU295" s="255" t="s">
        <v>81</v>
      </c>
      <c r="AV295" s="13" t="s">
        <v>122</v>
      </c>
      <c r="AW295" s="13" t="s">
        <v>34</v>
      </c>
      <c r="AX295" s="13" t="s">
        <v>79</v>
      </c>
      <c r="AY295" s="255" t="s">
        <v>114</v>
      </c>
    </row>
    <row r="296" s="1" customFormat="1" ht="16.5" customHeight="1">
      <c r="B296" s="36"/>
      <c r="C296" s="203" t="s">
        <v>547</v>
      </c>
      <c r="D296" s="203" t="s">
        <v>117</v>
      </c>
      <c r="E296" s="204" t="s">
        <v>548</v>
      </c>
      <c r="F296" s="205" t="s">
        <v>549</v>
      </c>
      <c r="G296" s="206" t="s">
        <v>120</v>
      </c>
      <c r="H296" s="207">
        <v>5.1299999999999999</v>
      </c>
      <c r="I296" s="208"/>
      <c r="J296" s="209">
        <f>ROUND(I296*H296,2)</f>
        <v>0</v>
      </c>
      <c r="K296" s="205" t="s">
        <v>121</v>
      </c>
      <c r="L296" s="41"/>
      <c r="M296" s="210" t="s">
        <v>1</v>
      </c>
      <c r="N296" s="211" t="s">
        <v>42</v>
      </c>
      <c r="O296" s="77"/>
      <c r="P296" s="212">
        <f>O296*H296</f>
        <v>0</v>
      </c>
      <c r="Q296" s="212">
        <v>0.023369999999999998</v>
      </c>
      <c r="R296" s="212">
        <f>Q296*H296</f>
        <v>0.11988809999999998</v>
      </c>
      <c r="S296" s="212">
        <v>0</v>
      </c>
      <c r="T296" s="213">
        <f>S296*H296</f>
        <v>0</v>
      </c>
      <c r="AR296" s="15" t="s">
        <v>231</v>
      </c>
      <c r="AT296" s="15" t="s">
        <v>117</v>
      </c>
      <c r="AU296" s="15" t="s">
        <v>81</v>
      </c>
      <c r="AY296" s="15" t="s">
        <v>114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5" t="s">
        <v>79</v>
      </c>
      <c r="BK296" s="214">
        <f>ROUND(I296*H296,2)</f>
        <v>0</v>
      </c>
      <c r="BL296" s="15" t="s">
        <v>231</v>
      </c>
      <c r="BM296" s="15" t="s">
        <v>550</v>
      </c>
    </row>
    <row r="297" s="11" customFormat="1">
      <c r="B297" s="215"/>
      <c r="C297" s="216"/>
      <c r="D297" s="217" t="s">
        <v>124</v>
      </c>
      <c r="E297" s="218" t="s">
        <v>1</v>
      </c>
      <c r="F297" s="219" t="s">
        <v>551</v>
      </c>
      <c r="G297" s="216"/>
      <c r="H297" s="220">
        <v>3.5600000000000001</v>
      </c>
      <c r="I297" s="221"/>
      <c r="J297" s="216"/>
      <c r="K297" s="216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124</v>
      </c>
      <c r="AU297" s="226" t="s">
        <v>81</v>
      </c>
      <c r="AV297" s="11" t="s">
        <v>81</v>
      </c>
      <c r="AW297" s="11" t="s">
        <v>34</v>
      </c>
      <c r="AX297" s="11" t="s">
        <v>71</v>
      </c>
      <c r="AY297" s="226" t="s">
        <v>114</v>
      </c>
    </row>
    <row r="298" s="11" customFormat="1">
      <c r="B298" s="215"/>
      <c r="C298" s="216"/>
      <c r="D298" s="217" t="s">
        <v>124</v>
      </c>
      <c r="E298" s="218" t="s">
        <v>1</v>
      </c>
      <c r="F298" s="219" t="s">
        <v>552</v>
      </c>
      <c r="G298" s="216"/>
      <c r="H298" s="220">
        <v>1.5700000000000001</v>
      </c>
      <c r="I298" s="221"/>
      <c r="J298" s="216"/>
      <c r="K298" s="216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124</v>
      </c>
      <c r="AU298" s="226" t="s">
        <v>81</v>
      </c>
      <c r="AV298" s="11" t="s">
        <v>81</v>
      </c>
      <c r="AW298" s="11" t="s">
        <v>34</v>
      </c>
      <c r="AX298" s="11" t="s">
        <v>71</v>
      </c>
      <c r="AY298" s="226" t="s">
        <v>114</v>
      </c>
    </row>
    <row r="299" s="13" customFormat="1">
      <c r="B299" s="245"/>
      <c r="C299" s="246"/>
      <c r="D299" s="217" t="s">
        <v>124</v>
      </c>
      <c r="E299" s="247" t="s">
        <v>1</v>
      </c>
      <c r="F299" s="248" t="s">
        <v>245</v>
      </c>
      <c r="G299" s="246"/>
      <c r="H299" s="249">
        <v>5.1299999999999999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AT299" s="255" t="s">
        <v>124</v>
      </c>
      <c r="AU299" s="255" t="s">
        <v>81</v>
      </c>
      <c r="AV299" s="13" t="s">
        <v>122</v>
      </c>
      <c r="AW299" s="13" t="s">
        <v>34</v>
      </c>
      <c r="AX299" s="13" t="s">
        <v>79</v>
      </c>
      <c r="AY299" s="255" t="s">
        <v>114</v>
      </c>
    </row>
    <row r="300" s="1" customFormat="1" ht="16.5" customHeight="1">
      <c r="B300" s="36"/>
      <c r="C300" s="203" t="s">
        <v>553</v>
      </c>
      <c r="D300" s="203" t="s">
        <v>117</v>
      </c>
      <c r="E300" s="204" t="s">
        <v>554</v>
      </c>
      <c r="F300" s="205" t="s">
        <v>555</v>
      </c>
      <c r="G300" s="206" t="s">
        <v>216</v>
      </c>
      <c r="H300" s="207">
        <v>16.25</v>
      </c>
      <c r="I300" s="208"/>
      <c r="J300" s="209">
        <f>ROUND(I300*H300,2)</f>
        <v>0</v>
      </c>
      <c r="K300" s="205" t="s">
        <v>121</v>
      </c>
      <c r="L300" s="41"/>
      <c r="M300" s="210" t="s">
        <v>1</v>
      </c>
      <c r="N300" s="211" t="s">
        <v>42</v>
      </c>
      <c r="O300" s="77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AR300" s="15" t="s">
        <v>231</v>
      </c>
      <c r="AT300" s="15" t="s">
        <v>117</v>
      </c>
      <c r="AU300" s="15" t="s">
        <v>81</v>
      </c>
      <c r="AY300" s="15" t="s">
        <v>114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5" t="s">
        <v>79</v>
      </c>
      <c r="BK300" s="214">
        <f>ROUND(I300*H300,2)</f>
        <v>0</v>
      </c>
      <c r="BL300" s="15" t="s">
        <v>231</v>
      </c>
      <c r="BM300" s="15" t="s">
        <v>556</v>
      </c>
    </row>
    <row r="301" s="11" customFormat="1">
      <c r="B301" s="215"/>
      <c r="C301" s="216"/>
      <c r="D301" s="217" t="s">
        <v>124</v>
      </c>
      <c r="E301" s="218" t="s">
        <v>1</v>
      </c>
      <c r="F301" s="219" t="s">
        <v>557</v>
      </c>
      <c r="G301" s="216"/>
      <c r="H301" s="220">
        <v>16.25</v>
      </c>
      <c r="I301" s="221"/>
      <c r="J301" s="216"/>
      <c r="K301" s="216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124</v>
      </c>
      <c r="AU301" s="226" t="s">
        <v>81</v>
      </c>
      <c r="AV301" s="11" t="s">
        <v>81</v>
      </c>
      <c r="AW301" s="11" t="s">
        <v>34</v>
      </c>
      <c r="AX301" s="11" t="s">
        <v>79</v>
      </c>
      <c r="AY301" s="226" t="s">
        <v>114</v>
      </c>
    </row>
    <row r="302" s="1" customFormat="1" ht="16.5" customHeight="1">
      <c r="B302" s="36"/>
      <c r="C302" s="256" t="s">
        <v>558</v>
      </c>
      <c r="D302" s="256" t="s">
        <v>334</v>
      </c>
      <c r="E302" s="257" t="s">
        <v>559</v>
      </c>
      <c r="F302" s="258" t="s">
        <v>560</v>
      </c>
      <c r="G302" s="259" t="s">
        <v>216</v>
      </c>
      <c r="H302" s="260">
        <v>17.550000000000001</v>
      </c>
      <c r="I302" s="261"/>
      <c r="J302" s="262">
        <f>ROUND(I302*H302,2)</f>
        <v>0</v>
      </c>
      <c r="K302" s="258" t="s">
        <v>121</v>
      </c>
      <c r="L302" s="263"/>
      <c r="M302" s="264" t="s">
        <v>1</v>
      </c>
      <c r="N302" s="265" t="s">
        <v>42</v>
      </c>
      <c r="O302" s="77"/>
      <c r="P302" s="212">
        <f>O302*H302</f>
        <v>0</v>
      </c>
      <c r="Q302" s="212">
        <v>0.01323</v>
      </c>
      <c r="R302" s="212">
        <f>Q302*H302</f>
        <v>0.23218650000000002</v>
      </c>
      <c r="S302" s="212">
        <v>0</v>
      </c>
      <c r="T302" s="213">
        <f>S302*H302</f>
        <v>0</v>
      </c>
      <c r="AR302" s="15" t="s">
        <v>252</v>
      </c>
      <c r="AT302" s="15" t="s">
        <v>334</v>
      </c>
      <c r="AU302" s="15" t="s">
        <v>81</v>
      </c>
      <c r="AY302" s="15" t="s">
        <v>114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5" t="s">
        <v>79</v>
      </c>
      <c r="BK302" s="214">
        <f>ROUND(I302*H302,2)</f>
        <v>0</v>
      </c>
      <c r="BL302" s="15" t="s">
        <v>231</v>
      </c>
      <c r="BM302" s="15" t="s">
        <v>561</v>
      </c>
    </row>
    <row r="303" s="11" customFormat="1">
      <c r="B303" s="215"/>
      <c r="C303" s="216"/>
      <c r="D303" s="217" t="s">
        <v>124</v>
      </c>
      <c r="E303" s="216"/>
      <c r="F303" s="219" t="s">
        <v>562</v>
      </c>
      <c r="G303" s="216"/>
      <c r="H303" s="220">
        <v>17.550000000000001</v>
      </c>
      <c r="I303" s="221"/>
      <c r="J303" s="216"/>
      <c r="K303" s="216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124</v>
      </c>
      <c r="AU303" s="226" t="s">
        <v>81</v>
      </c>
      <c r="AV303" s="11" t="s">
        <v>81</v>
      </c>
      <c r="AW303" s="11" t="s">
        <v>4</v>
      </c>
      <c r="AX303" s="11" t="s">
        <v>79</v>
      </c>
      <c r="AY303" s="226" t="s">
        <v>114</v>
      </c>
    </row>
    <row r="304" s="1" customFormat="1" ht="16.5" customHeight="1">
      <c r="B304" s="36"/>
      <c r="C304" s="203" t="s">
        <v>563</v>
      </c>
      <c r="D304" s="203" t="s">
        <v>117</v>
      </c>
      <c r="E304" s="204" t="s">
        <v>564</v>
      </c>
      <c r="F304" s="205" t="s">
        <v>565</v>
      </c>
      <c r="G304" s="206" t="s">
        <v>216</v>
      </c>
      <c r="H304" s="207">
        <v>16.25</v>
      </c>
      <c r="I304" s="208"/>
      <c r="J304" s="209">
        <f>ROUND(I304*H304,2)</f>
        <v>0</v>
      </c>
      <c r="K304" s="205" t="s">
        <v>121</v>
      </c>
      <c r="L304" s="41"/>
      <c r="M304" s="210" t="s">
        <v>1</v>
      </c>
      <c r="N304" s="211" t="s">
        <v>42</v>
      </c>
      <c r="O304" s="77"/>
      <c r="P304" s="212">
        <f>O304*H304</f>
        <v>0</v>
      </c>
      <c r="Q304" s="212">
        <v>0.00020000000000000001</v>
      </c>
      <c r="R304" s="212">
        <f>Q304*H304</f>
        <v>0.0032500000000000003</v>
      </c>
      <c r="S304" s="212">
        <v>0</v>
      </c>
      <c r="T304" s="213">
        <f>S304*H304</f>
        <v>0</v>
      </c>
      <c r="AR304" s="15" t="s">
        <v>231</v>
      </c>
      <c r="AT304" s="15" t="s">
        <v>117</v>
      </c>
      <c r="AU304" s="15" t="s">
        <v>81</v>
      </c>
      <c r="AY304" s="15" t="s">
        <v>114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5" t="s">
        <v>79</v>
      </c>
      <c r="BK304" s="214">
        <f>ROUND(I304*H304,2)</f>
        <v>0</v>
      </c>
      <c r="BL304" s="15" t="s">
        <v>231</v>
      </c>
      <c r="BM304" s="15" t="s">
        <v>566</v>
      </c>
    </row>
    <row r="305" s="1" customFormat="1" ht="16.5" customHeight="1">
      <c r="B305" s="36"/>
      <c r="C305" s="203" t="s">
        <v>567</v>
      </c>
      <c r="D305" s="203" t="s">
        <v>117</v>
      </c>
      <c r="E305" s="204" t="s">
        <v>568</v>
      </c>
      <c r="F305" s="205" t="s">
        <v>569</v>
      </c>
      <c r="G305" s="206" t="s">
        <v>176</v>
      </c>
      <c r="H305" s="207">
        <v>25.550000000000001</v>
      </c>
      <c r="I305" s="208"/>
      <c r="J305" s="209">
        <f>ROUND(I305*H305,2)</f>
        <v>0</v>
      </c>
      <c r="K305" s="205" t="s">
        <v>121</v>
      </c>
      <c r="L305" s="41"/>
      <c r="M305" s="210" t="s">
        <v>1</v>
      </c>
      <c r="N305" s="211" t="s">
        <v>42</v>
      </c>
      <c r="O305" s="77"/>
      <c r="P305" s="212">
        <f>O305*H305</f>
        <v>0</v>
      </c>
      <c r="Q305" s="212">
        <v>0</v>
      </c>
      <c r="R305" s="212">
        <f>Q305*H305</f>
        <v>0</v>
      </c>
      <c r="S305" s="212">
        <v>0</v>
      </c>
      <c r="T305" s="213">
        <f>S305*H305</f>
        <v>0</v>
      </c>
      <c r="AR305" s="15" t="s">
        <v>231</v>
      </c>
      <c r="AT305" s="15" t="s">
        <v>117</v>
      </c>
      <c r="AU305" s="15" t="s">
        <v>81</v>
      </c>
      <c r="AY305" s="15" t="s">
        <v>114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5" t="s">
        <v>79</v>
      </c>
      <c r="BK305" s="214">
        <f>ROUND(I305*H305,2)</f>
        <v>0</v>
      </c>
      <c r="BL305" s="15" t="s">
        <v>231</v>
      </c>
      <c r="BM305" s="15" t="s">
        <v>570</v>
      </c>
    </row>
    <row r="306" s="11" customFormat="1">
      <c r="B306" s="215"/>
      <c r="C306" s="216"/>
      <c r="D306" s="217" t="s">
        <v>124</v>
      </c>
      <c r="E306" s="218" t="s">
        <v>1</v>
      </c>
      <c r="F306" s="219" t="s">
        <v>571</v>
      </c>
      <c r="G306" s="216"/>
      <c r="H306" s="220">
        <v>25.550000000000001</v>
      </c>
      <c r="I306" s="221"/>
      <c r="J306" s="216"/>
      <c r="K306" s="216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124</v>
      </c>
      <c r="AU306" s="226" t="s">
        <v>81</v>
      </c>
      <c r="AV306" s="11" t="s">
        <v>81</v>
      </c>
      <c r="AW306" s="11" t="s">
        <v>34</v>
      </c>
      <c r="AX306" s="11" t="s">
        <v>79</v>
      </c>
      <c r="AY306" s="226" t="s">
        <v>114</v>
      </c>
    </row>
    <row r="307" s="1" customFormat="1" ht="16.5" customHeight="1">
      <c r="B307" s="36"/>
      <c r="C307" s="256" t="s">
        <v>572</v>
      </c>
      <c r="D307" s="256" t="s">
        <v>334</v>
      </c>
      <c r="E307" s="257" t="s">
        <v>518</v>
      </c>
      <c r="F307" s="258" t="s">
        <v>519</v>
      </c>
      <c r="G307" s="259" t="s">
        <v>120</v>
      </c>
      <c r="H307" s="260">
        <v>0.497</v>
      </c>
      <c r="I307" s="261"/>
      <c r="J307" s="262">
        <f>ROUND(I307*H307,2)</f>
        <v>0</v>
      </c>
      <c r="K307" s="258" t="s">
        <v>121</v>
      </c>
      <c r="L307" s="263"/>
      <c r="M307" s="264" t="s">
        <v>1</v>
      </c>
      <c r="N307" s="265" t="s">
        <v>42</v>
      </c>
      <c r="O307" s="77"/>
      <c r="P307" s="212">
        <f>O307*H307</f>
        <v>0</v>
      </c>
      <c r="Q307" s="212">
        <v>0.55000000000000004</v>
      </c>
      <c r="R307" s="212">
        <f>Q307*H307</f>
        <v>0.27335000000000004</v>
      </c>
      <c r="S307" s="212">
        <v>0</v>
      </c>
      <c r="T307" s="213">
        <f>S307*H307</f>
        <v>0</v>
      </c>
      <c r="AR307" s="15" t="s">
        <v>252</v>
      </c>
      <c r="AT307" s="15" t="s">
        <v>334</v>
      </c>
      <c r="AU307" s="15" t="s">
        <v>81</v>
      </c>
      <c r="AY307" s="15" t="s">
        <v>114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5" t="s">
        <v>79</v>
      </c>
      <c r="BK307" s="214">
        <f>ROUND(I307*H307,2)</f>
        <v>0</v>
      </c>
      <c r="BL307" s="15" t="s">
        <v>231</v>
      </c>
      <c r="BM307" s="15" t="s">
        <v>573</v>
      </c>
    </row>
    <row r="308" s="1" customFormat="1">
      <c r="B308" s="36"/>
      <c r="C308" s="37"/>
      <c r="D308" s="217" t="s">
        <v>225</v>
      </c>
      <c r="E308" s="37"/>
      <c r="F308" s="232" t="s">
        <v>574</v>
      </c>
      <c r="G308" s="37"/>
      <c r="H308" s="37"/>
      <c r="I308" s="129"/>
      <c r="J308" s="37"/>
      <c r="K308" s="37"/>
      <c r="L308" s="41"/>
      <c r="M308" s="233"/>
      <c r="N308" s="77"/>
      <c r="O308" s="77"/>
      <c r="P308" s="77"/>
      <c r="Q308" s="77"/>
      <c r="R308" s="77"/>
      <c r="S308" s="77"/>
      <c r="T308" s="78"/>
      <c r="AT308" s="15" t="s">
        <v>225</v>
      </c>
      <c r="AU308" s="15" t="s">
        <v>81</v>
      </c>
    </row>
    <row r="309" s="11" customFormat="1">
      <c r="B309" s="215"/>
      <c r="C309" s="216"/>
      <c r="D309" s="217" t="s">
        <v>124</v>
      </c>
      <c r="E309" s="218" t="s">
        <v>1</v>
      </c>
      <c r="F309" s="219" t="s">
        <v>575</v>
      </c>
      <c r="G309" s="216"/>
      <c r="H309" s="220">
        <v>0.497</v>
      </c>
      <c r="I309" s="221"/>
      <c r="J309" s="216"/>
      <c r="K309" s="216"/>
      <c r="L309" s="222"/>
      <c r="M309" s="223"/>
      <c r="N309" s="224"/>
      <c r="O309" s="224"/>
      <c r="P309" s="224"/>
      <c r="Q309" s="224"/>
      <c r="R309" s="224"/>
      <c r="S309" s="224"/>
      <c r="T309" s="225"/>
      <c r="AT309" s="226" t="s">
        <v>124</v>
      </c>
      <c r="AU309" s="226" t="s">
        <v>81</v>
      </c>
      <c r="AV309" s="11" t="s">
        <v>81</v>
      </c>
      <c r="AW309" s="11" t="s">
        <v>34</v>
      </c>
      <c r="AX309" s="11" t="s">
        <v>79</v>
      </c>
      <c r="AY309" s="226" t="s">
        <v>114</v>
      </c>
    </row>
    <row r="310" s="1" customFormat="1" ht="16.5" customHeight="1">
      <c r="B310" s="36"/>
      <c r="C310" s="203" t="s">
        <v>576</v>
      </c>
      <c r="D310" s="203" t="s">
        <v>117</v>
      </c>
      <c r="E310" s="204" t="s">
        <v>577</v>
      </c>
      <c r="F310" s="205" t="s">
        <v>578</v>
      </c>
      <c r="G310" s="206" t="s">
        <v>120</v>
      </c>
      <c r="H310" s="207">
        <v>0.497</v>
      </c>
      <c r="I310" s="208"/>
      <c r="J310" s="209">
        <f>ROUND(I310*H310,2)</f>
        <v>0</v>
      </c>
      <c r="K310" s="205" t="s">
        <v>121</v>
      </c>
      <c r="L310" s="41"/>
      <c r="M310" s="210" t="s">
        <v>1</v>
      </c>
      <c r="N310" s="211" t="s">
        <v>42</v>
      </c>
      <c r="O310" s="77"/>
      <c r="P310" s="212">
        <f>O310*H310</f>
        <v>0</v>
      </c>
      <c r="Q310" s="212">
        <v>0.00281</v>
      </c>
      <c r="R310" s="212">
        <f>Q310*H310</f>
        <v>0.00139657</v>
      </c>
      <c r="S310" s="212">
        <v>0</v>
      </c>
      <c r="T310" s="213">
        <f>S310*H310</f>
        <v>0</v>
      </c>
      <c r="AR310" s="15" t="s">
        <v>231</v>
      </c>
      <c r="AT310" s="15" t="s">
        <v>117</v>
      </c>
      <c r="AU310" s="15" t="s">
        <v>81</v>
      </c>
      <c r="AY310" s="15" t="s">
        <v>114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5" t="s">
        <v>79</v>
      </c>
      <c r="BK310" s="214">
        <f>ROUND(I310*H310,2)</f>
        <v>0</v>
      </c>
      <c r="BL310" s="15" t="s">
        <v>231</v>
      </c>
      <c r="BM310" s="15" t="s">
        <v>579</v>
      </c>
    </row>
    <row r="311" s="1" customFormat="1" ht="16.5" customHeight="1">
      <c r="B311" s="36"/>
      <c r="C311" s="203" t="s">
        <v>580</v>
      </c>
      <c r="D311" s="203" t="s">
        <v>117</v>
      </c>
      <c r="E311" s="204" t="s">
        <v>581</v>
      </c>
      <c r="F311" s="205" t="s">
        <v>582</v>
      </c>
      <c r="G311" s="206" t="s">
        <v>130</v>
      </c>
      <c r="H311" s="207">
        <v>3.6269999999999998</v>
      </c>
      <c r="I311" s="208"/>
      <c r="J311" s="209">
        <f>ROUND(I311*H311,2)</f>
        <v>0</v>
      </c>
      <c r="K311" s="205" t="s">
        <v>121</v>
      </c>
      <c r="L311" s="41"/>
      <c r="M311" s="210" t="s">
        <v>1</v>
      </c>
      <c r="N311" s="211" t="s">
        <v>42</v>
      </c>
      <c r="O311" s="77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AR311" s="15" t="s">
        <v>231</v>
      </c>
      <c r="AT311" s="15" t="s">
        <v>117</v>
      </c>
      <c r="AU311" s="15" t="s">
        <v>81</v>
      </c>
      <c r="AY311" s="15" t="s">
        <v>114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15" t="s">
        <v>79</v>
      </c>
      <c r="BK311" s="214">
        <f>ROUND(I311*H311,2)</f>
        <v>0</v>
      </c>
      <c r="BL311" s="15" t="s">
        <v>231</v>
      </c>
      <c r="BM311" s="15" t="s">
        <v>583</v>
      </c>
    </row>
    <row r="312" s="10" customFormat="1" ht="22.8" customHeight="1">
      <c r="B312" s="187"/>
      <c r="C312" s="188"/>
      <c r="D312" s="189" t="s">
        <v>70</v>
      </c>
      <c r="E312" s="201" t="s">
        <v>584</v>
      </c>
      <c r="F312" s="201" t="s">
        <v>585</v>
      </c>
      <c r="G312" s="188"/>
      <c r="H312" s="188"/>
      <c r="I312" s="191"/>
      <c r="J312" s="202">
        <f>BK312</f>
        <v>0</v>
      </c>
      <c r="K312" s="188"/>
      <c r="L312" s="193"/>
      <c r="M312" s="194"/>
      <c r="N312" s="195"/>
      <c r="O312" s="195"/>
      <c r="P312" s="196">
        <f>SUM(P313:P332)</f>
        <v>0</v>
      </c>
      <c r="Q312" s="195"/>
      <c r="R312" s="196">
        <f>SUM(R313:R332)</f>
        <v>0.059000000000000004</v>
      </c>
      <c r="S312" s="195"/>
      <c r="T312" s="197">
        <f>SUM(T313:T332)</f>
        <v>0</v>
      </c>
      <c r="AR312" s="198" t="s">
        <v>81</v>
      </c>
      <c r="AT312" s="199" t="s">
        <v>70</v>
      </c>
      <c r="AU312" s="199" t="s">
        <v>79</v>
      </c>
      <c r="AY312" s="198" t="s">
        <v>114</v>
      </c>
      <c r="BK312" s="200">
        <f>SUM(BK313:BK332)</f>
        <v>0</v>
      </c>
    </row>
    <row r="313" s="1" customFormat="1" ht="16.5" customHeight="1">
      <c r="B313" s="36"/>
      <c r="C313" s="203" t="s">
        <v>586</v>
      </c>
      <c r="D313" s="203" t="s">
        <v>117</v>
      </c>
      <c r="E313" s="204" t="s">
        <v>587</v>
      </c>
      <c r="F313" s="205" t="s">
        <v>588</v>
      </c>
      <c r="G313" s="206" t="s">
        <v>176</v>
      </c>
      <c r="H313" s="207">
        <v>16.5</v>
      </c>
      <c r="I313" s="208"/>
      <c r="J313" s="209">
        <f>ROUND(I313*H313,2)</f>
        <v>0</v>
      </c>
      <c r="K313" s="205" t="s">
        <v>121</v>
      </c>
      <c r="L313" s="41"/>
      <c r="M313" s="210" t="s">
        <v>1</v>
      </c>
      <c r="N313" s="211" t="s">
        <v>42</v>
      </c>
      <c r="O313" s="77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AR313" s="15" t="s">
        <v>231</v>
      </c>
      <c r="AT313" s="15" t="s">
        <v>117</v>
      </c>
      <c r="AU313" s="15" t="s">
        <v>81</v>
      </c>
      <c r="AY313" s="15" t="s">
        <v>114</v>
      </c>
      <c r="BE313" s="214">
        <f>IF(N313="základní",J313,0)</f>
        <v>0</v>
      </c>
      <c r="BF313" s="214">
        <f>IF(N313="snížená",J313,0)</f>
        <v>0</v>
      </c>
      <c r="BG313" s="214">
        <f>IF(N313="zákl. přenesená",J313,0)</f>
        <v>0</v>
      </c>
      <c r="BH313" s="214">
        <f>IF(N313="sníž. přenesená",J313,0)</f>
        <v>0</v>
      </c>
      <c r="BI313" s="214">
        <f>IF(N313="nulová",J313,0)</f>
        <v>0</v>
      </c>
      <c r="BJ313" s="15" t="s">
        <v>79</v>
      </c>
      <c r="BK313" s="214">
        <f>ROUND(I313*H313,2)</f>
        <v>0</v>
      </c>
      <c r="BL313" s="15" t="s">
        <v>231</v>
      </c>
      <c r="BM313" s="15" t="s">
        <v>589</v>
      </c>
    </row>
    <row r="314" s="11" customFormat="1">
      <c r="B314" s="215"/>
      <c r="C314" s="216"/>
      <c r="D314" s="217" t="s">
        <v>124</v>
      </c>
      <c r="E314" s="218" t="s">
        <v>1</v>
      </c>
      <c r="F314" s="219" t="s">
        <v>590</v>
      </c>
      <c r="G314" s="216"/>
      <c r="H314" s="220">
        <v>16.5</v>
      </c>
      <c r="I314" s="221"/>
      <c r="J314" s="216"/>
      <c r="K314" s="216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124</v>
      </c>
      <c r="AU314" s="226" t="s">
        <v>81</v>
      </c>
      <c r="AV314" s="11" t="s">
        <v>81</v>
      </c>
      <c r="AW314" s="11" t="s">
        <v>34</v>
      </c>
      <c r="AX314" s="11" t="s">
        <v>79</v>
      </c>
      <c r="AY314" s="226" t="s">
        <v>114</v>
      </c>
    </row>
    <row r="315" s="1" customFormat="1" ht="16.5" customHeight="1">
      <c r="B315" s="36"/>
      <c r="C315" s="256" t="s">
        <v>591</v>
      </c>
      <c r="D315" s="256" t="s">
        <v>334</v>
      </c>
      <c r="E315" s="257" t="s">
        <v>592</v>
      </c>
      <c r="F315" s="258" t="s">
        <v>593</v>
      </c>
      <c r="G315" s="259" t="s">
        <v>176</v>
      </c>
      <c r="H315" s="260">
        <v>16.5</v>
      </c>
      <c r="I315" s="261"/>
      <c r="J315" s="262">
        <f>ROUND(I315*H315,2)</f>
        <v>0</v>
      </c>
      <c r="K315" s="258" t="s">
        <v>121</v>
      </c>
      <c r="L315" s="263"/>
      <c r="M315" s="264" t="s">
        <v>1</v>
      </c>
      <c r="N315" s="265" t="s">
        <v>42</v>
      </c>
      <c r="O315" s="77"/>
      <c r="P315" s="212">
        <f>O315*H315</f>
        <v>0</v>
      </c>
      <c r="Q315" s="212">
        <v>0.0011800000000000001</v>
      </c>
      <c r="R315" s="212">
        <f>Q315*H315</f>
        <v>0.019470000000000001</v>
      </c>
      <c r="S315" s="212">
        <v>0</v>
      </c>
      <c r="T315" s="213">
        <f>S315*H315</f>
        <v>0</v>
      </c>
      <c r="AR315" s="15" t="s">
        <v>252</v>
      </c>
      <c r="AT315" s="15" t="s">
        <v>334</v>
      </c>
      <c r="AU315" s="15" t="s">
        <v>81</v>
      </c>
      <c r="AY315" s="15" t="s">
        <v>114</v>
      </c>
      <c r="BE315" s="214">
        <f>IF(N315="základní",J315,0)</f>
        <v>0</v>
      </c>
      <c r="BF315" s="214">
        <f>IF(N315="snížená",J315,0)</f>
        <v>0</v>
      </c>
      <c r="BG315" s="214">
        <f>IF(N315="zákl. přenesená",J315,0)</f>
        <v>0</v>
      </c>
      <c r="BH315" s="214">
        <f>IF(N315="sníž. přenesená",J315,0)</f>
        <v>0</v>
      </c>
      <c r="BI315" s="214">
        <f>IF(N315="nulová",J315,0)</f>
        <v>0</v>
      </c>
      <c r="BJ315" s="15" t="s">
        <v>79</v>
      </c>
      <c r="BK315" s="214">
        <f>ROUND(I315*H315,2)</f>
        <v>0</v>
      </c>
      <c r="BL315" s="15" t="s">
        <v>231</v>
      </c>
      <c r="BM315" s="15" t="s">
        <v>594</v>
      </c>
    </row>
    <row r="316" s="1" customFormat="1" ht="16.5" customHeight="1">
      <c r="B316" s="36"/>
      <c r="C316" s="203" t="s">
        <v>595</v>
      </c>
      <c r="D316" s="203" t="s">
        <v>117</v>
      </c>
      <c r="E316" s="204" t="s">
        <v>596</v>
      </c>
      <c r="F316" s="205" t="s">
        <v>597</v>
      </c>
      <c r="G316" s="206" t="s">
        <v>262</v>
      </c>
      <c r="H316" s="207">
        <v>16.5</v>
      </c>
      <c r="I316" s="208"/>
      <c r="J316" s="209">
        <f>ROUND(I316*H316,2)</f>
        <v>0</v>
      </c>
      <c r="K316" s="205" t="s">
        <v>121</v>
      </c>
      <c r="L316" s="41"/>
      <c r="M316" s="210" t="s">
        <v>1</v>
      </c>
      <c r="N316" s="211" t="s">
        <v>42</v>
      </c>
      <c r="O316" s="77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AR316" s="15" t="s">
        <v>231</v>
      </c>
      <c r="AT316" s="15" t="s">
        <v>117</v>
      </c>
      <c r="AU316" s="15" t="s">
        <v>81</v>
      </c>
      <c r="AY316" s="15" t="s">
        <v>114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5" t="s">
        <v>79</v>
      </c>
      <c r="BK316" s="214">
        <f>ROUND(I316*H316,2)</f>
        <v>0</v>
      </c>
      <c r="BL316" s="15" t="s">
        <v>231</v>
      </c>
      <c r="BM316" s="15" t="s">
        <v>598</v>
      </c>
    </row>
    <row r="317" s="1" customFormat="1" ht="16.5" customHeight="1">
      <c r="B317" s="36"/>
      <c r="C317" s="256" t="s">
        <v>599</v>
      </c>
      <c r="D317" s="256" t="s">
        <v>334</v>
      </c>
      <c r="E317" s="257" t="s">
        <v>600</v>
      </c>
      <c r="F317" s="258" t="s">
        <v>601</v>
      </c>
      <c r="G317" s="259" t="s">
        <v>262</v>
      </c>
      <c r="H317" s="260">
        <v>8</v>
      </c>
      <c r="I317" s="261"/>
      <c r="J317" s="262">
        <f>ROUND(I317*H317,2)</f>
        <v>0</v>
      </c>
      <c r="K317" s="258" t="s">
        <v>121</v>
      </c>
      <c r="L317" s="263"/>
      <c r="M317" s="264" t="s">
        <v>1</v>
      </c>
      <c r="N317" s="265" t="s">
        <v>42</v>
      </c>
      <c r="O317" s="77"/>
      <c r="P317" s="212">
        <f>O317*H317</f>
        <v>0</v>
      </c>
      <c r="Q317" s="212">
        <v>5.0000000000000002E-05</v>
      </c>
      <c r="R317" s="212">
        <f>Q317*H317</f>
        <v>0.00040000000000000002</v>
      </c>
      <c r="S317" s="212">
        <v>0</v>
      </c>
      <c r="T317" s="213">
        <f>S317*H317</f>
        <v>0</v>
      </c>
      <c r="AR317" s="15" t="s">
        <v>252</v>
      </c>
      <c r="AT317" s="15" t="s">
        <v>334</v>
      </c>
      <c r="AU317" s="15" t="s">
        <v>81</v>
      </c>
      <c r="AY317" s="15" t="s">
        <v>114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5" t="s">
        <v>79</v>
      </c>
      <c r="BK317" s="214">
        <f>ROUND(I317*H317,2)</f>
        <v>0</v>
      </c>
      <c r="BL317" s="15" t="s">
        <v>231</v>
      </c>
      <c r="BM317" s="15" t="s">
        <v>602</v>
      </c>
    </row>
    <row r="318" s="1" customFormat="1" ht="16.5" customHeight="1">
      <c r="B318" s="36"/>
      <c r="C318" s="203" t="s">
        <v>603</v>
      </c>
      <c r="D318" s="203" t="s">
        <v>117</v>
      </c>
      <c r="E318" s="204" t="s">
        <v>604</v>
      </c>
      <c r="F318" s="205" t="s">
        <v>605</v>
      </c>
      <c r="G318" s="206" t="s">
        <v>262</v>
      </c>
      <c r="H318" s="207">
        <v>20</v>
      </c>
      <c r="I318" s="208"/>
      <c r="J318" s="209">
        <f>ROUND(I318*H318,2)</f>
        <v>0</v>
      </c>
      <c r="K318" s="205" t="s">
        <v>121</v>
      </c>
      <c r="L318" s="41"/>
      <c r="M318" s="210" t="s">
        <v>1</v>
      </c>
      <c r="N318" s="211" t="s">
        <v>42</v>
      </c>
      <c r="O318" s="77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AR318" s="15" t="s">
        <v>231</v>
      </c>
      <c r="AT318" s="15" t="s">
        <v>117</v>
      </c>
      <c r="AU318" s="15" t="s">
        <v>81</v>
      </c>
      <c r="AY318" s="15" t="s">
        <v>114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5" t="s">
        <v>79</v>
      </c>
      <c r="BK318" s="214">
        <f>ROUND(I318*H318,2)</f>
        <v>0</v>
      </c>
      <c r="BL318" s="15" t="s">
        <v>231</v>
      </c>
      <c r="BM318" s="15" t="s">
        <v>606</v>
      </c>
    </row>
    <row r="319" s="1" customFormat="1" ht="16.5" customHeight="1">
      <c r="B319" s="36"/>
      <c r="C319" s="256" t="s">
        <v>607</v>
      </c>
      <c r="D319" s="256" t="s">
        <v>334</v>
      </c>
      <c r="E319" s="257" t="s">
        <v>608</v>
      </c>
      <c r="F319" s="258" t="s">
        <v>609</v>
      </c>
      <c r="G319" s="259" t="s">
        <v>262</v>
      </c>
      <c r="H319" s="260">
        <v>20</v>
      </c>
      <c r="I319" s="261"/>
      <c r="J319" s="262">
        <f>ROUND(I319*H319,2)</f>
        <v>0</v>
      </c>
      <c r="K319" s="258" t="s">
        <v>121</v>
      </c>
      <c r="L319" s="263"/>
      <c r="M319" s="264" t="s">
        <v>1</v>
      </c>
      <c r="N319" s="265" t="s">
        <v>42</v>
      </c>
      <c r="O319" s="77"/>
      <c r="P319" s="212">
        <f>O319*H319</f>
        <v>0</v>
      </c>
      <c r="Q319" s="212">
        <v>0.00025999999999999998</v>
      </c>
      <c r="R319" s="212">
        <f>Q319*H319</f>
        <v>0.0051999999999999998</v>
      </c>
      <c r="S319" s="212">
        <v>0</v>
      </c>
      <c r="T319" s="213">
        <f>S319*H319</f>
        <v>0</v>
      </c>
      <c r="AR319" s="15" t="s">
        <v>252</v>
      </c>
      <c r="AT319" s="15" t="s">
        <v>334</v>
      </c>
      <c r="AU319" s="15" t="s">
        <v>81</v>
      </c>
      <c r="AY319" s="15" t="s">
        <v>114</v>
      </c>
      <c r="BE319" s="214">
        <f>IF(N319="základní",J319,0)</f>
        <v>0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15" t="s">
        <v>79</v>
      </c>
      <c r="BK319" s="214">
        <f>ROUND(I319*H319,2)</f>
        <v>0</v>
      </c>
      <c r="BL319" s="15" t="s">
        <v>231</v>
      </c>
      <c r="BM319" s="15" t="s">
        <v>610</v>
      </c>
    </row>
    <row r="320" s="1" customFormat="1" ht="16.5" customHeight="1">
      <c r="B320" s="36"/>
      <c r="C320" s="203" t="s">
        <v>611</v>
      </c>
      <c r="D320" s="203" t="s">
        <v>117</v>
      </c>
      <c r="E320" s="204" t="s">
        <v>612</v>
      </c>
      <c r="F320" s="205" t="s">
        <v>613</v>
      </c>
      <c r="G320" s="206" t="s">
        <v>262</v>
      </c>
      <c r="H320" s="207">
        <v>4</v>
      </c>
      <c r="I320" s="208"/>
      <c r="J320" s="209">
        <f>ROUND(I320*H320,2)</f>
        <v>0</v>
      </c>
      <c r="K320" s="205" t="s">
        <v>121</v>
      </c>
      <c r="L320" s="41"/>
      <c r="M320" s="210" t="s">
        <v>1</v>
      </c>
      <c r="N320" s="211" t="s">
        <v>42</v>
      </c>
      <c r="O320" s="77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AR320" s="15" t="s">
        <v>231</v>
      </c>
      <c r="AT320" s="15" t="s">
        <v>117</v>
      </c>
      <c r="AU320" s="15" t="s">
        <v>81</v>
      </c>
      <c r="AY320" s="15" t="s">
        <v>114</v>
      </c>
      <c r="BE320" s="214">
        <f>IF(N320="základní",J320,0)</f>
        <v>0</v>
      </c>
      <c r="BF320" s="214">
        <f>IF(N320="snížená",J320,0)</f>
        <v>0</v>
      </c>
      <c r="BG320" s="214">
        <f>IF(N320="zákl. přenesená",J320,0)</f>
        <v>0</v>
      </c>
      <c r="BH320" s="214">
        <f>IF(N320="sníž. přenesená",J320,0)</f>
        <v>0</v>
      </c>
      <c r="BI320" s="214">
        <f>IF(N320="nulová",J320,0)</f>
        <v>0</v>
      </c>
      <c r="BJ320" s="15" t="s">
        <v>79</v>
      </c>
      <c r="BK320" s="214">
        <f>ROUND(I320*H320,2)</f>
        <v>0</v>
      </c>
      <c r="BL320" s="15" t="s">
        <v>231</v>
      </c>
      <c r="BM320" s="15" t="s">
        <v>614</v>
      </c>
    </row>
    <row r="321" s="1" customFormat="1" ht="16.5" customHeight="1">
      <c r="B321" s="36"/>
      <c r="C321" s="256" t="s">
        <v>615</v>
      </c>
      <c r="D321" s="256" t="s">
        <v>334</v>
      </c>
      <c r="E321" s="257" t="s">
        <v>616</v>
      </c>
      <c r="F321" s="258" t="s">
        <v>617</v>
      </c>
      <c r="G321" s="259" t="s">
        <v>262</v>
      </c>
      <c r="H321" s="260">
        <v>4</v>
      </c>
      <c r="I321" s="261"/>
      <c r="J321" s="262">
        <f>ROUND(I321*H321,2)</f>
        <v>0</v>
      </c>
      <c r="K321" s="258" t="s">
        <v>121</v>
      </c>
      <c r="L321" s="263"/>
      <c r="M321" s="264" t="s">
        <v>1</v>
      </c>
      <c r="N321" s="265" t="s">
        <v>42</v>
      </c>
      <c r="O321" s="77"/>
      <c r="P321" s="212">
        <f>O321*H321</f>
        <v>0</v>
      </c>
      <c r="Q321" s="212">
        <v>0.00025000000000000001</v>
      </c>
      <c r="R321" s="212">
        <f>Q321*H321</f>
        <v>0.001</v>
      </c>
      <c r="S321" s="212">
        <v>0</v>
      </c>
      <c r="T321" s="213">
        <f>S321*H321</f>
        <v>0</v>
      </c>
      <c r="AR321" s="15" t="s">
        <v>252</v>
      </c>
      <c r="AT321" s="15" t="s">
        <v>334</v>
      </c>
      <c r="AU321" s="15" t="s">
        <v>81</v>
      </c>
      <c r="AY321" s="15" t="s">
        <v>114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5" t="s">
        <v>79</v>
      </c>
      <c r="BK321" s="214">
        <f>ROUND(I321*H321,2)</f>
        <v>0</v>
      </c>
      <c r="BL321" s="15" t="s">
        <v>231</v>
      </c>
      <c r="BM321" s="15" t="s">
        <v>618</v>
      </c>
    </row>
    <row r="322" s="1" customFormat="1" ht="16.5" customHeight="1">
      <c r="B322" s="36"/>
      <c r="C322" s="203" t="s">
        <v>619</v>
      </c>
      <c r="D322" s="203" t="s">
        <v>117</v>
      </c>
      <c r="E322" s="204" t="s">
        <v>620</v>
      </c>
      <c r="F322" s="205" t="s">
        <v>621</v>
      </c>
      <c r="G322" s="206" t="s">
        <v>176</v>
      </c>
      <c r="H322" s="207">
        <v>17.399999999999999</v>
      </c>
      <c r="I322" s="208"/>
      <c r="J322" s="209">
        <f>ROUND(I322*H322,2)</f>
        <v>0</v>
      </c>
      <c r="K322" s="205" t="s">
        <v>121</v>
      </c>
      <c r="L322" s="41"/>
      <c r="M322" s="210" t="s">
        <v>1</v>
      </c>
      <c r="N322" s="211" t="s">
        <v>42</v>
      </c>
      <c r="O322" s="77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AR322" s="15" t="s">
        <v>231</v>
      </c>
      <c r="AT322" s="15" t="s">
        <v>117</v>
      </c>
      <c r="AU322" s="15" t="s">
        <v>81</v>
      </c>
      <c r="AY322" s="15" t="s">
        <v>114</v>
      </c>
      <c r="BE322" s="214">
        <f>IF(N322="základní",J322,0)</f>
        <v>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15" t="s">
        <v>79</v>
      </c>
      <c r="BK322" s="214">
        <f>ROUND(I322*H322,2)</f>
        <v>0</v>
      </c>
      <c r="BL322" s="15" t="s">
        <v>231</v>
      </c>
      <c r="BM322" s="15" t="s">
        <v>622</v>
      </c>
    </row>
    <row r="323" s="11" customFormat="1">
      <c r="B323" s="215"/>
      <c r="C323" s="216"/>
      <c r="D323" s="217" t="s">
        <v>124</v>
      </c>
      <c r="E323" s="218" t="s">
        <v>1</v>
      </c>
      <c r="F323" s="219" t="s">
        <v>623</v>
      </c>
      <c r="G323" s="216"/>
      <c r="H323" s="220">
        <v>17.399999999999999</v>
      </c>
      <c r="I323" s="221"/>
      <c r="J323" s="216"/>
      <c r="K323" s="216"/>
      <c r="L323" s="222"/>
      <c r="M323" s="223"/>
      <c r="N323" s="224"/>
      <c r="O323" s="224"/>
      <c r="P323" s="224"/>
      <c r="Q323" s="224"/>
      <c r="R323" s="224"/>
      <c r="S323" s="224"/>
      <c r="T323" s="225"/>
      <c r="AT323" s="226" t="s">
        <v>124</v>
      </c>
      <c r="AU323" s="226" t="s">
        <v>81</v>
      </c>
      <c r="AV323" s="11" t="s">
        <v>81</v>
      </c>
      <c r="AW323" s="11" t="s">
        <v>34</v>
      </c>
      <c r="AX323" s="11" t="s">
        <v>79</v>
      </c>
      <c r="AY323" s="226" t="s">
        <v>114</v>
      </c>
    </row>
    <row r="324" s="1" customFormat="1" ht="16.5" customHeight="1">
      <c r="B324" s="36"/>
      <c r="C324" s="256" t="s">
        <v>624</v>
      </c>
      <c r="D324" s="256" t="s">
        <v>334</v>
      </c>
      <c r="E324" s="257" t="s">
        <v>625</v>
      </c>
      <c r="F324" s="258" t="s">
        <v>626</v>
      </c>
      <c r="G324" s="259" t="s">
        <v>176</v>
      </c>
      <c r="H324" s="260">
        <v>17.399999999999999</v>
      </c>
      <c r="I324" s="261"/>
      <c r="J324" s="262">
        <f>ROUND(I324*H324,2)</f>
        <v>0</v>
      </c>
      <c r="K324" s="258" t="s">
        <v>121</v>
      </c>
      <c r="L324" s="263"/>
      <c r="M324" s="264" t="s">
        <v>1</v>
      </c>
      <c r="N324" s="265" t="s">
        <v>42</v>
      </c>
      <c r="O324" s="77"/>
      <c r="P324" s="212">
        <f>O324*H324</f>
        <v>0</v>
      </c>
      <c r="Q324" s="212">
        <v>0.00155</v>
      </c>
      <c r="R324" s="212">
        <f>Q324*H324</f>
        <v>0.026969999999999997</v>
      </c>
      <c r="S324" s="212">
        <v>0</v>
      </c>
      <c r="T324" s="213">
        <f>S324*H324</f>
        <v>0</v>
      </c>
      <c r="AR324" s="15" t="s">
        <v>252</v>
      </c>
      <c r="AT324" s="15" t="s">
        <v>334</v>
      </c>
      <c r="AU324" s="15" t="s">
        <v>81</v>
      </c>
      <c r="AY324" s="15" t="s">
        <v>114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5" t="s">
        <v>79</v>
      </c>
      <c r="BK324" s="214">
        <f>ROUND(I324*H324,2)</f>
        <v>0</v>
      </c>
      <c r="BL324" s="15" t="s">
        <v>231</v>
      </c>
      <c r="BM324" s="15" t="s">
        <v>627</v>
      </c>
    </row>
    <row r="325" s="1" customFormat="1" ht="16.5" customHeight="1">
      <c r="B325" s="36"/>
      <c r="C325" s="203" t="s">
        <v>628</v>
      </c>
      <c r="D325" s="203" t="s">
        <v>117</v>
      </c>
      <c r="E325" s="204" t="s">
        <v>629</v>
      </c>
      <c r="F325" s="205" t="s">
        <v>630</v>
      </c>
      <c r="G325" s="206" t="s">
        <v>262</v>
      </c>
      <c r="H325" s="207">
        <v>12</v>
      </c>
      <c r="I325" s="208"/>
      <c r="J325" s="209">
        <f>ROUND(I325*H325,2)</f>
        <v>0</v>
      </c>
      <c r="K325" s="205" t="s">
        <v>121</v>
      </c>
      <c r="L325" s="41"/>
      <c r="M325" s="210" t="s">
        <v>1</v>
      </c>
      <c r="N325" s="211" t="s">
        <v>42</v>
      </c>
      <c r="O325" s="77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AR325" s="15" t="s">
        <v>231</v>
      </c>
      <c r="AT325" s="15" t="s">
        <v>117</v>
      </c>
      <c r="AU325" s="15" t="s">
        <v>81</v>
      </c>
      <c r="AY325" s="15" t="s">
        <v>114</v>
      </c>
      <c r="BE325" s="214">
        <f>IF(N325="základní",J325,0)</f>
        <v>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5" t="s">
        <v>79</v>
      </c>
      <c r="BK325" s="214">
        <f>ROUND(I325*H325,2)</f>
        <v>0</v>
      </c>
      <c r="BL325" s="15" t="s">
        <v>231</v>
      </c>
      <c r="BM325" s="15" t="s">
        <v>631</v>
      </c>
    </row>
    <row r="326" s="11" customFormat="1">
      <c r="B326" s="215"/>
      <c r="C326" s="216"/>
      <c r="D326" s="217" t="s">
        <v>124</v>
      </c>
      <c r="E326" s="218" t="s">
        <v>1</v>
      </c>
      <c r="F326" s="219" t="s">
        <v>632</v>
      </c>
      <c r="G326" s="216"/>
      <c r="H326" s="220">
        <v>12</v>
      </c>
      <c r="I326" s="221"/>
      <c r="J326" s="216"/>
      <c r="K326" s="216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124</v>
      </c>
      <c r="AU326" s="226" t="s">
        <v>81</v>
      </c>
      <c r="AV326" s="11" t="s">
        <v>81</v>
      </c>
      <c r="AW326" s="11" t="s">
        <v>34</v>
      </c>
      <c r="AX326" s="11" t="s">
        <v>79</v>
      </c>
      <c r="AY326" s="226" t="s">
        <v>114</v>
      </c>
    </row>
    <row r="327" s="1" customFormat="1" ht="16.5" customHeight="1">
      <c r="B327" s="36"/>
      <c r="C327" s="256" t="s">
        <v>633</v>
      </c>
      <c r="D327" s="256" t="s">
        <v>334</v>
      </c>
      <c r="E327" s="257" t="s">
        <v>634</v>
      </c>
      <c r="F327" s="258" t="s">
        <v>635</v>
      </c>
      <c r="G327" s="259" t="s">
        <v>262</v>
      </c>
      <c r="H327" s="260">
        <v>12</v>
      </c>
      <c r="I327" s="261"/>
      <c r="J327" s="262">
        <f>ROUND(I327*H327,2)</f>
        <v>0</v>
      </c>
      <c r="K327" s="258" t="s">
        <v>121</v>
      </c>
      <c r="L327" s="263"/>
      <c r="M327" s="264" t="s">
        <v>1</v>
      </c>
      <c r="N327" s="265" t="s">
        <v>42</v>
      </c>
      <c r="O327" s="77"/>
      <c r="P327" s="212">
        <f>O327*H327</f>
        <v>0</v>
      </c>
      <c r="Q327" s="212">
        <v>0.00027999999999999998</v>
      </c>
      <c r="R327" s="212">
        <f>Q327*H327</f>
        <v>0.0033599999999999997</v>
      </c>
      <c r="S327" s="212">
        <v>0</v>
      </c>
      <c r="T327" s="213">
        <f>S327*H327</f>
        <v>0</v>
      </c>
      <c r="AR327" s="15" t="s">
        <v>252</v>
      </c>
      <c r="AT327" s="15" t="s">
        <v>334</v>
      </c>
      <c r="AU327" s="15" t="s">
        <v>81</v>
      </c>
      <c r="AY327" s="15" t="s">
        <v>114</v>
      </c>
      <c r="BE327" s="214">
        <f>IF(N327="základní",J327,0)</f>
        <v>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5" t="s">
        <v>79</v>
      </c>
      <c r="BK327" s="214">
        <f>ROUND(I327*H327,2)</f>
        <v>0</v>
      </c>
      <c r="BL327" s="15" t="s">
        <v>231</v>
      </c>
      <c r="BM327" s="15" t="s">
        <v>636</v>
      </c>
    </row>
    <row r="328" s="1" customFormat="1" ht="16.5" customHeight="1">
      <c r="B328" s="36"/>
      <c r="C328" s="203" t="s">
        <v>637</v>
      </c>
      <c r="D328" s="203" t="s">
        <v>117</v>
      </c>
      <c r="E328" s="204" t="s">
        <v>638</v>
      </c>
      <c r="F328" s="205" t="s">
        <v>639</v>
      </c>
      <c r="G328" s="206" t="s">
        <v>262</v>
      </c>
      <c r="H328" s="207">
        <v>4</v>
      </c>
      <c r="I328" s="208"/>
      <c r="J328" s="209">
        <f>ROUND(I328*H328,2)</f>
        <v>0</v>
      </c>
      <c r="K328" s="205" t="s">
        <v>121</v>
      </c>
      <c r="L328" s="41"/>
      <c r="M328" s="210" t="s">
        <v>1</v>
      </c>
      <c r="N328" s="211" t="s">
        <v>42</v>
      </c>
      <c r="O328" s="77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AR328" s="15" t="s">
        <v>231</v>
      </c>
      <c r="AT328" s="15" t="s">
        <v>117</v>
      </c>
      <c r="AU328" s="15" t="s">
        <v>81</v>
      </c>
      <c r="AY328" s="15" t="s">
        <v>114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5" t="s">
        <v>79</v>
      </c>
      <c r="BK328" s="214">
        <f>ROUND(I328*H328,2)</f>
        <v>0</v>
      </c>
      <c r="BL328" s="15" t="s">
        <v>231</v>
      </c>
      <c r="BM328" s="15" t="s">
        <v>640</v>
      </c>
    </row>
    <row r="329" s="1" customFormat="1" ht="16.5" customHeight="1">
      <c r="B329" s="36"/>
      <c r="C329" s="256" t="s">
        <v>641</v>
      </c>
      <c r="D329" s="256" t="s">
        <v>334</v>
      </c>
      <c r="E329" s="257" t="s">
        <v>642</v>
      </c>
      <c r="F329" s="258" t="s">
        <v>643</v>
      </c>
      <c r="G329" s="259" t="s">
        <v>262</v>
      </c>
      <c r="H329" s="260">
        <v>8</v>
      </c>
      <c r="I329" s="261"/>
      <c r="J329" s="262">
        <f>ROUND(I329*H329,2)</f>
        <v>0</v>
      </c>
      <c r="K329" s="258" t="s">
        <v>121</v>
      </c>
      <c r="L329" s="263"/>
      <c r="M329" s="264" t="s">
        <v>1</v>
      </c>
      <c r="N329" s="265" t="s">
        <v>42</v>
      </c>
      <c r="O329" s="77"/>
      <c r="P329" s="212">
        <f>O329*H329</f>
        <v>0</v>
      </c>
      <c r="Q329" s="212">
        <v>0.00020000000000000001</v>
      </c>
      <c r="R329" s="212">
        <f>Q329*H329</f>
        <v>0.0016000000000000001</v>
      </c>
      <c r="S329" s="212">
        <v>0</v>
      </c>
      <c r="T329" s="213">
        <f>S329*H329</f>
        <v>0</v>
      </c>
      <c r="AR329" s="15" t="s">
        <v>252</v>
      </c>
      <c r="AT329" s="15" t="s">
        <v>334</v>
      </c>
      <c r="AU329" s="15" t="s">
        <v>81</v>
      </c>
      <c r="AY329" s="15" t="s">
        <v>114</v>
      </c>
      <c r="BE329" s="214">
        <f>IF(N329="základní",J329,0)</f>
        <v>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15" t="s">
        <v>79</v>
      </c>
      <c r="BK329" s="214">
        <f>ROUND(I329*H329,2)</f>
        <v>0</v>
      </c>
      <c r="BL329" s="15" t="s">
        <v>231</v>
      </c>
      <c r="BM329" s="15" t="s">
        <v>644</v>
      </c>
    </row>
    <row r="330" s="1" customFormat="1" ht="16.5" customHeight="1">
      <c r="B330" s="36"/>
      <c r="C330" s="203" t="s">
        <v>645</v>
      </c>
      <c r="D330" s="203" t="s">
        <v>117</v>
      </c>
      <c r="E330" s="204" t="s">
        <v>646</v>
      </c>
      <c r="F330" s="205" t="s">
        <v>647</v>
      </c>
      <c r="G330" s="206" t="s">
        <v>262</v>
      </c>
      <c r="H330" s="207">
        <v>4</v>
      </c>
      <c r="I330" s="208"/>
      <c r="J330" s="209">
        <f>ROUND(I330*H330,2)</f>
        <v>0</v>
      </c>
      <c r="K330" s="205" t="s">
        <v>121</v>
      </c>
      <c r="L330" s="41"/>
      <c r="M330" s="210" t="s">
        <v>1</v>
      </c>
      <c r="N330" s="211" t="s">
        <v>42</v>
      </c>
      <c r="O330" s="77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AR330" s="15" t="s">
        <v>231</v>
      </c>
      <c r="AT330" s="15" t="s">
        <v>117</v>
      </c>
      <c r="AU330" s="15" t="s">
        <v>81</v>
      </c>
      <c r="AY330" s="15" t="s">
        <v>114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5" t="s">
        <v>79</v>
      </c>
      <c r="BK330" s="214">
        <f>ROUND(I330*H330,2)</f>
        <v>0</v>
      </c>
      <c r="BL330" s="15" t="s">
        <v>231</v>
      </c>
      <c r="BM330" s="15" t="s">
        <v>648</v>
      </c>
    </row>
    <row r="331" s="1" customFormat="1" ht="16.5" customHeight="1">
      <c r="B331" s="36"/>
      <c r="C331" s="256" t="s">
        <v>649</v>
      </c>
      <c r="D331" s="256" t="s">
        <v>334</v>
      </c>
      <c r="E331" s="257" t="s">
        <v>650</v>
      </c>
      <c r="F331" s="258" t="s">
        <v>651</v>
      </c>
      <c r="G331" s="259" t="s">
        <v>262</v>
      </c>
      <c r="H331" s="260">
        <v>4</v>
      </c>
      <c r="I331" s="261"/>
      <c r="J331" s="262">
        <f>ROUND(I331*H331,2)</f>
        <v>0</v>
      </c>
      <c r="K331" s="258" t="s">
        <v>121</v>
      </c>
      <c r="L331" s="263"/>
      <c r="M331" s="264" t="s">
        <v>1</v>
      </c>
      <c r="N331" s="265" t="s">
        <v>42</v>
      </c>
      <c r="O331" s="77"/>
      <c r="P331" s="212">
        <f>O331*H331</f>
        <v>0</v>
      </c>
      <c r="Q331" s="212">
        <v>0.00025000000000000001</v>
      </c>
      <c r="R331" s="212">
        <f>Q331*H331</f>
        <v>0.001</v>
      </c>
      <c r="S331" s="212">
        <v>0</v>
      </c>
      <c r="T331" s="213">
        <f>S331*H331</f>
        <v>0</v>
      </c>
      <c r="AR331" s="15" t="s">
        <v>252</v>
      </c>
      <c r="AT331" s="15" t="s">
        <v>334</v>
      </c>
      <c r="AU331" s="15" t="s">
        <v>81</v>
      </c>
      <c r="AY331" s="15" t="s">
        <v>114</v>
      </c>
      <c r="BE331" s="214">
        <f>IF(N331="základní",J331,0)</f>
        <v>0</v>
      </c>
      <c r="BF331" s="214">
        <f>IF(N331="snížená",J331,0)</f>
        <v>0</v>
      </c>
      <c r="BG331" s="214">
        <f>IF(N331="zákl. přenesená",J331,0)</f>
        <v>0</v>
      </c>
      <c r="BH331" s="214">
        <f>IF(N331="sníž. přenesená",J331,0)</f>
        <v>0</v>
      </c>
      <c r="BI331" s="214">
        <f>IF(N331="nulová",J331,0)</f>
        <v>0</v>
      </c>
      <c r="BJ331" s="15" t="s">
        <v>79</v>
      </c>
      <c r="BK331" s="214">
        <f>ROUND(I331*H331,2)</f>
        <v>0</v>
      </c>
      <c r="BL331" s="15" t="s">
        <v>231</v>
      </c>
      <c r="BM331" s="15" t="s">
        <v>652</v>
      </c>
    </row>
    <row r="332" s="1" customFormat="1" ht="16.5" customHeight="1">
      <c r="B332" s="36"/>
      <c r="C332" s="203" t="s">
        <v>653</v>
      </c>
      <c r="D332" s="203" t="s">
        <v>117</v>
      </c>
      <c r="E332" s="204" t="s">
        <v>654</v>
      </c>
      <c r="F332" s="205" t="s">
        <v>655</v>
      </c>
      <c r="G332" s="206" t="s">
        <v>130</v>
      </c>
      <c r="H332" s="207">
        <v>0.058999999999999997</v>
      </c>
      <c r="I332" s="208"/>
      <c r="J332" s="209">
        <f>ROUND(I332*H332,2)</f>
        <v>0</v>
      </c>
      <c r="K332" s="205" t="s">
        <v>121</v>
      </c>
      <c r="L332" s="41"/>
      <c r="M332" s="210" t="s">
        <v>1</v>
      </c>
      <c r="N332" s="211" t="s">
        <v>42</v>
      </c>
      <c r="O332" s="77"/>
      <c r="P332" s="212">
        <f>O332*H332</f>
        <v>0</v>
      </c>
      <c r="Q332" s="212">
        <v>0</v>
      </c>
      <c r="R332" s="212">
        <f>Q332*H332</f>
        <v>0</v>
      </c>
      <c r="S332" s="212">
        <v>0</v>
      </c>
      <c r="T332" s="213">
        <f>S332*H332</f>
        <v>0</v>
      </c>
      <c r="AR332" s="15" t="s">
        <v>231</v>
      </c>
      <c r="AT332" s="15" t="s">
        <v>117</v>
      </c>
      <c r="AU332" s="15" t="s">
        <v>81</v>
      </c>
      <c r="AY332" s="15" t="s">
        <v>114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5" t="s">
        <v>79</v>
      </c>
      <c r="BK332" s="214">
        <f>ROUND(I332*H332,2)</f>
        <v>0</v>
      </c>
      <c r="BL332" s="15" t="s">
        <v>231</v>
      </c>
      <c r="BM332" s="15" t="s">
        <v>656</v>
      </c>
    </row>
    <row r="333" s="10" customFormat="1" ht="22.8" customHeight="1">
      <c r="B333" s="187"/>
      <c r="C333" s="188"/>
      <c r="D333" s="189" t="s">
        <v>70</v>
      </c>
      <c r="E333" s="201" t="s">
        <v>657</v>
      </c>
      <c r="F333" s="201" t="s">
        <v>658</v>
      </c>
      <c r="G333" s="188"/>
      <c r="H333" s="188"/>
      <c r="I333" s="191"/>
      <c r="J333" s="202">
        <f>BK333</f>
        <v>0</v>
      </c>
      <c r="K333" s="188"/>
      <c r="L333" s="193"/>
      <c r="M333" s="194"/>
      <c r="N333" s="195"/>
      <c r="O333" s="195"/>
      <c r="P333" s="196">
        <f>SUM(P334:P338)</f>
        <v>0</v>
      </c>
      <c r="Q333" s="195"/>
      <c r="R333" s="196">
        <f>SUM(R334:R338)</f>
        <v>0.016219370000000004</v>
      </c>
      <c r="S333" s="195"/>
      <c r="T333" s="197">
        <f>SUM(T334:T338)</f>
        <v>0</v>
      </c>
      <c r="AR333" s="198" t="s">
        <v>81</v>
      </c>
      <c r="AT333" s="199" t="s">
        <v>70</v>
      </c>
      <c r="AU333" s="199" t="s">
        <v>79</v>
      </c>
      <c r="AY333" s="198" t="s">
        <v>114</v>
      </c>
      <c r="BK333" s="200">
        <f>SUM(BK334:BK338)</f>
        <v>0</v>
      </c>
    </row>
    <row r="334" s="1" customFormat="1" ht="16.5" customHeight="1">
      <c r="B334" s="36"/>
      <c r="C334" s="203" t="s">
        <v>659</v>
      </c>
      <c r="D334" s="203" t="s">
        <v>117</v>
      </c>
      <c r="E334" s="204" t="s">
        <v>660</v>
      </c>
      <c r="F334" s="205" t="s">
        <v>661</v>
      </c>
      <c r="G334" s="206" t="s">
        <v>216</v>
      </c>
      <c r="H334" s="207">
        <v>87.200999999999993</v>
      </c>
      <c r="I334" s="208"/>
      <c r="J334" s="209">
        <f>ROUND(I334*H334,2)</f>
        <v>0</v>
      </c>
      <c r="K334" s="205" t="s">
        <v>121</v>
      </c>
      <c r="L334" s="41"/>
      <c r="M334" s="210" t="s">
        <v>1</v>
      </c>
      <c r="N334" s="211" t="s">
        <v>42</v>
      </c>
      <c r="O334" s="77"/>
      <c r="P334" s="212">
        <f>O334*H334</f>
        <v>0</v>
      </c>
      <c r="Q334" s="212">
        <v>1.0000000000000001E-05</v>
      </c>
      <c r="R334" s="212">
        <f>Q334*H334</f>
        <v>0.00087200999999999999</v>
      </c>
      <c r="S334" s="212">
        <v>0</v>
      </c>
      <c r="T334" s="213">
        <f>S334*H334</f>
        <v>0</v>
      </c>
      <c r="AR334" s="15" t="s">
        <v>231</v>
      </c>
      <c r="AT334" s="15" t="s">
        <v>117</v>
      </c>
      <c r="AU334" s="15" t="s">
        <v>81</v>
      </c>
      <c r="AY334" s="15" t="s">
        <v>114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5" t="s">
        <v>79</v>
      </c>
      <c r="BK334" s="214">
        <f>ROUND(I334*H334,2)</f>
        <v>0</v>
      </c>
      <c r="BL334" s="15" t="s">
        <v>231</v>
      </c>
      <c r="BM334" s="15" t="s">
        <v>662</v>
      </c>
    </row>
    <row r="335" s="11" customFormat="1">
      <c r="B335" s="215"/>
      <c r="C335" s="216"/>
      <c r="D335" s="217" t="s">
        <v>124</v>
      </c>
      <c r="E335" s="218" t="s">
        <v>1</v>
      </c>
      <c r="F335" s="219" t="s">
        <v>663</v>
      </c>
      <c r="G335" s="216"/>
      <c r="H335" s="220">
        <v>87.200999999999993</v>
      </c>
      <c r="I335" s="221"/>
      <c r="J335" s="216"/>
      <c r="K335" s="216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124</v>
      </c>
      <c r="AU335" s="226" t="s">
        <v>81</v>
      </c>
      <c r="AV335" s="11" t="s">
        <v>81</v>
      </c>
      <c r="AW335" s="11" t="s">
        <v>34</v>
      </c>
      <c r="AX335" s="11" t="s">
        <v>79</v>
      </c>
      <c r="AY335" s="226" t="s">
        <v>114</v>
      </c>
    </row>
    <row r="336" s="1" customFormat="1" ht="16.5" customHeight="1">
      <c r="B336" s="36"/>
      <c r="C336" s="256" t="s">
        <v>218</v>
      </c>
      <c r="D336" s="256" t="s">
        <v>334</v>
      </c>
      <c r="E336" s="257" t="s">
        <v>664</v>
      </c>
      <c r="F336" s="258" t="s">
        <v>665</v>
      </c>
      <c r="G336" s="259" t="s">
        <v>216</v>
      </c>
      <c r="H336" s="260">
        <v>95.921000000000006</v>
      </c>
      <c r="I336" s="261"/>
      <c r="J336" s="262">
        <f>ROUND(I336*H336,2)</f>
        <v>0</v>
      </c>
      <c r="K336" s="258" t="s">
        <v>121</v>
      </c>
      <c r="L336" s="263"/>
      <c r="M336" s="264" t="s">
        <v>1</v>
      </c>
      <c r="N336" s="265" t="s">
        <v>42</v>
      </c>
      <c r="O336" s="77"/>
      <c r="P336" s="212">
        <f>O336*H336</f>
        <v>0</v>
      </c>
      <c r="Q336" s="212">
        <v>0.00016000000000000001</v>
      </c>
      <c r="R336" s="212">
        <f>Q336*H336</f>
        <v>0.015347360000000003</v>
      </c>
      <c r="S336" s="212">
        <v>0</v>
      </c>
      <c r="T336" s="213">
        <f>S336*H336</f>
        <v>0</v>
      </c>
      <c r="AR336" s="15" t="s">
        <v>252</v>
      </c>
      <c r="AT336" s="15" t="s">
        <v>334</v>
      </c>
      <c r="AU336" s="15" t="s">
        <v>81</v>
      </c>
      <c r="AY336" s="15" t="s">
        <v>114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5" t="s">
        <v>79</v>
      </c>
      <c r="BK336" s="214">
        <f>ROUND(I336*H336,2)</f>
        <v>0</v>
      </c>
      <c r="BL336" s="15" t="s">
        <v>231</v>
      </c>
      <c r="BM336" s="15" t="s">
        <v>666</v>
      </c>
    </row>
    <row r="337" s="11" customFormat="1">
      <c r="B337" s="215"/>
      <c r="C337" s="216"/>
      <c r="D337" s="217" t="s">
        <v>124</v>
      </c>
      <c r="E337" s="216"/>
      <c r="F337" s="219" t="s">
        <v>667</v>
      </c>
      <c r="G337" s="216"/>
      <c r="H337" s="220">
        <v>95.921000000000006</v>
      </c>
      <c r="I337" s="221"/>
      <c r="J337" s="216"/>
      <c r="K337" s="216"/>
      <c r="L337" s="222"/>
      <c r="M337" s="223"/>
      <c r="N337" s="224"/>
      <c r="O337" s="224"/>
      <c r="P337" s="224"/>
      <c r="Q337" s="224"/>
      <c r="R337" s="224"/>
      <c r="S337" s="224"/>
      <c r="T337" s="225"/>
      <c r="AT337" s="226" t="s">
        <v>124</v>
      </c>
      <c r="AU337" s="226" t="s">
        <v>81</v>
      </c>
      <c r="AV337" s="11" t="s">
        <v>81</v>
      </c>
      <c r="AW337" s="11" t="s">
        <v>4</v>
      </c>
      <c r="AX337" s="11" t="s">
        <v>79</v>
      </c>
      <c r="AY337" s="226" t="s">
        <v>114</v>
      </c>
    </row>
    <row r="338" s="1" customFormat="1" ht="16.5" customHeight="1">
      <c r="B338" s="36"/>
      <c r="C338" s="203" t="s">
        <v>668</v>
      </c>
      <c r="D338" s="203" t="s">
        <v>117</v>
      </c>
      <c r="E338" s="204" t="s">
        <v>669</v>
      </c>
      <c r="F338" s="205" t="s">
        <v>670</v>
      </c>
      <c r="G338" s="206" t="s">
        <v>130</v>
      </c>
      <c r="H338" s="207">
        <v>0.016</v>
      </c>
      <c r="I338" s="208"/>
      <c r="J338" s="209">
        <f>ROUND(I338*H338,2)</f>
        <v>0</v>
      </c>
      <c r="K338" s="205" t="s">
        <v>121</v>
      </c>
      <c r="L338" s="41"/>
      <c r="M338" s="210" t="s">
        <v>1</v>
      </c>
      <c r="N338" s="211" t="s">
        <v>42</v>
      </c>
      <c r="O338" s="77"/>
      <c r="P338" s="212">
        <f>O338*H338</f>
        <v>0</v>
      </c>
      <c r="Q338" s="212">
        <v>0</v>
      </c>
      <c r="R338" s="212">
        <f>Q338*H338</f>
        <v>0</v>
      </c>
      <c r="S338" s="212">
        <v>0</v>
      </c>
      <c r="T338" s="213">
        <f>S338*H338</f>
        <v>0</v>
      </c>
      <c r="AR338" s="15" t="s">
        <v>231</v>
      </c>
      <c r="AT338" s="15" t="s">
        <v>117</v>
      </c>
      <c r="AU338" s="15" t="s">
        <v>81</v>
      </c>
      <c r="AY338" s="15" t="s">
        <v>114</v>
      </c>
      <c r="BE338" s="214">
        <f>IF(N338="základní",J338,0)</f>
        <v>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15" t="s">
        <v>79</v>
      </c>
      <c r="BK338" s="214">
        <f>ROUND(I338*H338,2)</f>
        <v>0</v>
      </c>
      <c r="BL338" s="15" t="s">
        <v>231</v>
      </c>
      <c r="BM338" s="15" t="s">
        <v>671</v>
      </c>
    </row>
    <row r="339" s="10" customFormat="1" ht="22.8" customHeight="1">
      <c r="B339" s="187"/>
      <c r="C339" s="188"/>
      <c r="D339" s="189" t="s">
        <v>70</v>
      </c>
      <c r="E339" s="201" t="s">
        <v>672</v>
      </c>
      <c r="F339" s="201" t="s">
        <v>673</v>
      </c>
      <c r="G339" s="188"/>
      <c r="H339" s="188"/>
      <c r="I339" s="191"/>
      <c r="J339" s="202">
        <f>BK339</f>
        <v>0</v>
      </c>
      <c r="K339" s="188"/>
      <c r="L339" s="193"/>
      <c r="M339" s="194"/>
      <c r="N339" s="195"/>
      <c r="O339" s="195"/>
      <c r="P339" s="196">
        <f>SUM(P340:P355)</f>
        <v>0</v>
      </c>
      <c r="Q339" s="195"/>
      <c r="R339" s="196">
        <f>SUM(R340:R355)</f>
        <v>0.81542212000000003</v>
      </c>
      <c r="S339" s="195"/>
      <c r="T339" s="197">
        <f>SUM(T340:T355)</f>
        <v>0</v>
      </c>
      <c r="AR339" s="198" t="s">
        <v>81</v>
      </c>
      <c r="AT339" s="199" t="s">
        <v>70</v>
      </c>
      <c r="AU339" s="199" t="s">
        <v>79</v>
      </c>
      <c r="AY339" s="198" t="s">
        <v>114</v>
      </c>
      <c r="BK339" s="200">
        <f>SUM(BK340:BK355)</f>
        <v>0</v>
      </c>
    </row>
    <row r="340" s="1" customFormat="1" ht="16.5" customHeight="1">
      <c r="B340" s="36"/>
      <c r="C340" s="203" t="s">
        <v>674</v>
      </c>
      <c r="D340" s="203" t="s">
        <v>117</v>
      </c>
      <c r="E340" s="204" t="s">
        <v>675</v>
      </c>
      <c r="F340" s="205" t="s">
        <v>676</v>
      </c>
      <c r="G340" s="206" t="s">
        <v>216</v>
      </c>
      <c r="H340" s="207">
        <v>13.162000000000001</v>
      </c>
      <c r="I340" s="208"/>
      <c r="J340" s="209">
        <f>ROUND(I340*H340,2)</f>
        <v>0</v>
      </c>
      <c r="K340" s="205" t="s">
        <v>121</v>
      </c>
      <c r="L340" s="41"/>
      <c r="M340" s="210" t="s">
        <v>1</v>
      </c>
      <c r="N340" s="211" t="s">
        <v>42</v>
      </c>
      <c r="O340" s="77"/>
      <c r="P340" s="212">
        <f>O340*H340</f>
        <v>0</v>
      </c>
      <c r="Q340" s="212">
        <v>0.00025999999999999998</v>
      </c>
      <c r="R340" s="212">
        <f>Q340*H340</f>
        <v>0.0034221199999999998</v>
      </c>
      <c r="S340" s="212">
        <v>0</v>
      </c>
      <c r="T340" s="213">
        <f>S340*H340</f>
        <v>0</v>
      </c>
      <c r="AR340" s="15" t="s">
        <v>231</v>
      </c>
      <c r="AT340" s="15" t="s">
        <v>117</v>
      </c>
      <c r="AU340" s="15" t="s">
        <v>81</v>
      </c>
      <c r="AY340" s="15" t="s">
        <v>114</v>
      </c>
      <c r="BE340" s="214">
        <f>IF(N340="základní",J340,0)</f>
        <v>0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15" t="s">
        <v>79</v>
      </c>
      <c r="BK340" s="214">
        <f>ROUND(I340*H340,2)</f>
        <v>0</v>
      </c>
      <c r="BL340" s="15" t="s">
        <v>231</v>
      </c>
      <c r="BM340" s="15" t="s">
        <v>677</v>
      </c>
    </row>
    <row r="341" s="11" customFormat="1">
      <c r="B341" s="215"/>
      <c r="C341" s="216"/>
      <c r="D341" s="217" t="s">
        <v>124</v>
      </c>
      <c r="E341" s="218" t="s">
        <v>1</v>
      </c>
      <c r="F341" s="219" t="s">
        <v>678</v>
      </c>
      <c r="G341" s="216"/>
      <c r="H341" s="220">
        <v>13.162000000000001</v>
      </c>
      <c r="I341" s="221"/>
      <c r="J341" s="216"/>
      <c r="K341" s="216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124</v>
      </c>
      <c r="AU341" s="226" t="s">
        <v>81</v>
      </c>
      <c r="AV341" s="11" t="s">
        <v>81</v>
      </c>
      <c r="AW341" s="11" t="s">
        <v>34</v>
      </c>
      <c r="AX341" s="11" t="s">
        <v>79</v>
      </c>
      <c r="AY341" s="226" t="s">
        <v>114</v>
      </c>
    </row>
    <row r="342" s="1" customFormat="1" ht="16.5" customHeight="1">
      <c r="B342" s="36"/>
      <c r="C342" s="256" t="s">
        <v>679</v>
      </c>
      <c r="D342" s="256" t="s">
        <v>334</v>
      </c>
      <c r="E342" s="257" t="s">
        <v>680</v>
      </c>
      <c r="F342" s="258" t="s">
        <v>681</v>
      </c>
      <c r="G342" s="259" t="s">
        <v>223</v>
      </c>
      <c r="H342" s="260">
        <v>1</v>
      </c>
      <c r="I342" s="261"/>
      <c r="J342" s="262">
        <f>ROUND(I342*H342,2)</f>
        <v>0</v>
      </c>
      <c r="K342" s="258" t="s">
        <v>1</v>
      </c>
      <c r="L342" s="263"/>
      <c r="M342" s="264" t="s">
        <v>1</v>
      </c>
      <c r="N342" s="265" t="s">
        <v>42</v>
      </c>
      <c r="O342" s="77"/>
      <c r="P342" s="212">
        <f>O342*H342</f>
        <v>0</v>
      </c>
      <c r="Q342" s="212">
        <v>0.125</v>
      </c>
      <c r="R342" s="212">
        <f>Q342*H342</f>
        <v>0.125</v>
      </c>
      <c r="S342" s="212">
        <v>0</v>
      </c>
      <c r="T342" s="213">
        <f>S342*H342</f>
        <v>0</v>
      </c>
      <c r="AR342" s="15" t="s">
        <v>252</v>
      </c>
      <c r="AT342" s="15" t="s">
        <v>334</v>
      </c>
      <c r="AU342" s="15" t="s">
        <v>81</v>
      </c>
      <c r="AY342" s="15" t="s">
        <v>114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5" t="s">
        <v>79</v>
      </c>
      <c r="BK342" s="214">
        <f>ROUND(I342*H342,2)</f>
        <v>0</v>
      </c>
      <c r="BL342" s="15" t="s">
        <v>231</v>
      </c>
      <c r="BM342" s="15" t="s">
        <v>682</v>
      </c>
    </row>
    <row r="343" s="1" customFormat="1">
      <c r="B343" s="36"/>
      <c r="C343" s="37"/>
      <c r="D343" s="217" t="s">
        <v>225</v>
      </c>
      <c r="E343" s="37"/>
      <c r="F343" s="232" t="s">
        <v>683</v>
      </c>
      <c r="G343" s="37"/>
      <c r="H343" s="37"/>
      <c r="I343" s="129"/>
      <c r="J343" s="37"/>
      <c r="K343" s="37"/>
      <c r="L343" s="41"/>
      <c r="M343" s="233"/>
      <c r="N343" s="77"/>
      <c r="O343" s="77"/>
      <c r="P343" s="77"/>
      <c r="Q343" s="77"/>
      <c r="R343" s="77"/>
      <c r="S343" s="77"/>
      <c r="T343" s="78"/>
      <c r="AT343" s="15" t="s">
        <v>225</v>
      </c>
      <c r="AU343" s="15" t="s">
        <v>81</v>
      </c>
    </row>
    <row r="344" s="1" customFormat="1" ht="16.5" customHeight="1">
      <c r="B344" s="36"/>
      <c r="C344" s="256" t="s">
        <v>684</v>
      </c>
      <c r="D344" s="256" t="s">
        <v>334</v>
      </c>
      <c r="E344" s="257" t="s">
        <v>685</v>
      </c>
      <c r="F344" s="258" t="s">
        <v>686</v>
      </c>
      <c r="G344" s="259" t="s">
        <v>223</v>
      </c>
      <c r="H344" s="260">
        <v>2</v>
      </c>
      <c r="I344" s="261"/>
      <c r="J344" s="262">
        <f>ROUND(I344*H344,2)</f>
        <v>0</v>
      </c>
      <c r="K344" s="258" t="s">
        <v>1</v>
      </c>
      <c r="L344" s="263"/>
      <c r="M344" s="264" t="s">
        <v>1</v>
      </c>
      <c r="N344" s="265" t="s">
        <v>42</v>
      </c>
      <c r="O344" s="77"/>
      <c r="P344" s="212">
        <f>O344*H344</f>
        <v>0</v>
      </c>
      <c r="Q344" s="212">
        <v>0.125</v>
      </c>
      <c r="R344" s="212">
        <f>Q344*H344</f>
        <v>0.25</v>
      </c>
      <c r="S344" s="212">
        <v>0</v>
      </c>
      <c r="T344" s="213">
        <f>S344*H344</f>
        <v>0</v>
      </c>
      <c r="AR344" s="15" t="s">
        <v>252</v>
      </c>
      <c r="AT344" s="15" t="s">
        <v>334</v>
      </c>
      <c r="AU344" s="15" t="s">
        <v>81</v>
      </c>
      <c r="AY344" s="15" t="s">
        <v>114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5" t="s">
        <v>79</v>
      </c>
      <c r="BK344" s="214">
        <f>ROUND(I344*H344,2)</f>
        <v>0</v>
      </c>
      <c r="BL344" s="15" t="s">
        <v>231</v>
      </c>
      <c r="BM344" s="15" t="s">
        <v>687</v>
      </c>
    </row>
    <row r="345" s="1" customFormat="1">
      <c r="B345" s="36"/>
      <c r="C345" s="37"/>
      <c r="D345" s="217" t="s">
        <v>225</v>
      </c>
      <c r="E345" s="37"/>
      <c r="F345" s="232" t="s">
        <v>688</v>
      </c>
      <c r="G345" s="37"/>
      <c r="H345" s="37"/>
      <c r="I345" s="129"/>
      <c r="J345" s="37"/>
      <c r="K345" s="37"/>
      <c r="L345" s="41"/>
      <c r="M345" s="233"/>
      <c r="N345" s="77"/>
      <c r="O345" s="77"/>
      <c r="P345" s="77"/>
      <c r="Q345" s="77"/>
      <c r="R345" s="77"/>
      <c r="S345" s="77"/>
      <c r="T345" s="78"/>
      <c r="AT345" s="15" t="s">
        <v>225</v>
      </c>
      <c r="AU345" s="15" t="s">
        <v>81</v>
      </c>
    </row>
    <row r="346" s="1" customFormat="1" ht="16.5" customHeight="1">
      <c r="B346" s="36"/>
      <c r="C346" s="256" t="s">
        <v>689</v>
      </c>
      <c r="D346" s="256" t="s">
        <v>334</v>
      </c>
      <c r="E346" s="257" t="s">
        <v>690</v>
      </c>
      <c r="F346" s="258" t="s">
        <v>691</v>
      </c>
      <c r="G346" s="259" t="s">
        <v>223</v>
      </c>
      <c r="H346" s="260">
        <v>2</v>
      </c>
      <c r="I346" s="261"/>
      <c r="J346" s="262">
        <f>ROUND(I346*H346,2)</f>
        <v>0</v>
      </c>
      <c r="K346" s="258" t="s">
        <v>1</v>
      </c>
      <c r="L346" s="263"/>
      <c r="M346" s="264" t="s">
        <v>1</v>
      </c>
      <c r="N346" s="265" t="s">
        <v>42</v>
      </c>
      <c r="O346" s="77"/>
      <c r="P346" s="212">
        <f>O346*H346</f>
        <v>0</v>
      </c>
      <c r="Q346" s="212">
        <v>0.014999999999999999</v>
      </c>
      <c r="R346" s="212">
        <f>Q346*H346</f>
        <v>0.029999999999999999</v>
      </c>
      <c r="S346" s="212">
        <v>0</v>
      </c>
      <c r="T346" s="213">
        <f>S346*H346</f>
        <v>0</v>
      </c>
      <c r="AR346" s="15" t="s">
        <v>252</v>
      </c>
      <c r="AT346" s="15" t="s">
        <v>334</v>
      </c>
      <c r="AU346" s="15" t="s">
        <v>81</v>
      </c>
      <c r="AY346" s="15" t="s">
        <v>114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5" t="s">
        <v>79</v>
      </c>
      <c r="BK346" s="214">
        <f>ROUND(I346*H346,2)</f>
        <v>0</v>
      </c>
      <c r="BL346" s="15" t="s">
        <v>231</v>
      </c>
      <c r="BM346" s="15" t="s">
        <v>692</v>
      </c>
    </row>
    <row r="347" s="1" customFormat="1">
      <c r="B347" s="36"/>
      <c r="C347" s="37"/>
      <c r="D347" s="217" t="s">
        <v>225</v>
      </c>
      <c r="E347" s="37"/>
      <c r="F347" s="232" t="s">
        <v>693</v>
      </c>
      <c r="G347" s="37"/>
      <c r="H347" s="37"/>
      <c r="I347" s="129"/>
      <c r="J347" s="37"/>
      <c r="K347" s="37"/>
      <c r="L347" s="41"/>
      <c r="M347" s="233"/>
      <c r="N347" s="77"/>
      <c r="O347" s="77"/>
      <c r="P347" s="77"/>
      <c r="Q347" s="77"/>
      <c r="R347" s="77"/>
      <c r="S347" s="77"/>
      <c r="T347" s="78"/>
      <c r="AT347" s="15" t="s">
        <v>225</v>
      </c>
      <c r="AU347" s="15" t="s">
        <v>81</v>
      </c>
    </row>
    <row r="348" s="1" customFormat="1" ht="16.5" customHeight="1">
      <c r="B348" s="36"/>
      <c r="C348" s="203" t="s">
        <v>694</v>
      </c>
      <c r="D348" s="203" t="s">
        <v>117</v>
      </c>
      <c r="E348" s="204" t="s">
        <v>695</v>
      </c>
      <c r="F348" s="205" t="s">
        <v>696</v>
      </c>
      <c r="G348" s="206" t="s">
        <v>262</v>
      </c>
      <c r="H348" s="207">
        <v>2</v>
      </c>
      <c r="I348" s="208"/>
      <c r="J348" s="209">
        <f>ROUND(I348*H348,2)</f>
        <v>0</v>
      </c>
      <c r="K348" s="205" t="s">
        <v>121</v>
      </c>
      <c r="L348" s="41"/>
      <c r="M348" s="210" t="s">
        <v>1</v>
      </c>
      <c r="N348" s="211" t="s">
        <v>42</v>
      </c>
      <c r="O348" s="77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AR348" s="15" t="s">
        <v>231</v>
      </c>
      <c r="AT348" s="15" t="s">
        <v>117</v>
      </c>
      <c r="AU348" s="15" t="s">
        <v>81</v>
      </c>
      <c r="AY348" s="15" t="s">
        <v>114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5" t="s">
        <v>79</v>
      </c>
      <c r="BK348" s="214">
        <f>ROUND(I348*H348,2)</f>
        <v>0</v>
      </c>
      <c r="BL348" s="15" t="s">
        <v>231</v>
      </c>
      <c r="BM348" s="15" t="s">
        <v>697</v>
      </c>
    </row>
    <row r="349" s="1" customFormat="1" ht="16.5" customHeight="1">
      <c r="B349" s="36"/>
      <c r="C349" s="256" t="s">
        <v>698</v>
      </c>
      <c r="D349" s="256" t="s">
        <v>334</v>
      </c>
      <c r="E349" s="257" t="s">
        <v>699</v>
      </c>
      <c r="F349" s="258" t="s">
        <v>700</v>
      </c>
      <c r="G349" s="259" t="s">
        <v>262</v>
      </c>
      <c r="H349" s="260">
        <v>1</v>
      </c>
      <c r="I349" s="261"/>
      <c r="J349" s="262">
        <f>ROUND(I349*H349,2)</f>
        <v>0</v>
      </c>
      <c r="K349" s="258" t="s">
        <v>1</v>
      </c>
      <c r="L349" s="263"/>
      <c r="M349" s="264" t="s">
        <v>1</v>
      </c>
      <c r="N349" s="265" t="s">
        <v>42</v>
      </c>
      <c r="O349" s="77"/>
      <c r="P349" s="212">
        <f>O349*H349</f>
        <v>0</v>
      </c>
      <c r="Q349" s="212">
        <v>0.157</v>
      </c>
      <c r="R349" s="212">
        <f>Q349*H349</f>
        <v>0.157</v>
      </c>
      <c r="S349" s="212">
        <v>0</v>
      </c>
      <c r="T349" s="213">
        <f>S349*H349</f>
        <v>0</v>
      </c>
      <c r="AR349" s="15" t="s">
        <v>252</v>
      </c>
      <c r="AT349" s="15" t="s">
        <v>334</v>
      </c>
      <c r="AU349" s="15" t="s">
        <v>81</v>
      </c>
      <c r="AY349" s="15" t="s">
        <v>114</v>
      </c>
      <c r="BE349" s="214">
        <f>IF(N349="základní",J349,0)</f>
        <v>0</v>
      </c>
      <c r="BF349" s="214">
        <f>IF(N349="snížená",J349,0)</f>
        <v>0</v>
      </c>
      <c r="BG349" s="214">
        <f>IF(N349="zákl. přenesená",J349,0)</f>
        <v>0</v>
      </c>
      <c r="BH349" s="214">
        <f>IF(N349="sníž. přenesená",J349,0)</f>
        <v>0</v>
      </c>
      <c r="BI349" s="214">
        <f>IF(N349="nulová",J349,0)</f>
        <v>0</v>
      </c>
      <c r="BJ349" s="15" t="s">
        <v>79</v>
      </c>
      <c r="BK349" s="214">
        <f>ROUND(I349*H349,2)</f>
        <v>0</v>
      </c>
      <c r="BL349" s="15" t="s">
        <v>231</v>
      </c>
      <c r="BM349" s="15" t="s">
        <v>701</v>
      </c>
    </row>
    <row r="350" s="1" customFormat="1">
      <c r="B350" s="36"/>
      <c r="C350" s="37"/>
      <c r="D350" s="217" t="s">
        <v>225</v>
      </c>
      <c r="E350" s="37"/>
      <c r="F350" s="232" t="s">
        <v>702</v>
      </c>
      <c r="G350" s="37"/>
      <c r="H350" s="37"/>
      <c r="I350" s="129"/>
      <c r="J350" s="37"/>
      <c r="K350" s="37"/>
      <c r="L350" s="41"/>
      <c r="M350" s="233"/>
      <c r="N350" s="77"/>
      <c r="O350" s="77"/>
      <c r="P350" s="77"/>
      <c r="Q350" s="77"/>
      <c r="R350" s="77"/>
      <c r="S350" s="77"/>
      <c r="T350" s="78"/>
      <c r="AT350" s="15" t="s">
        <v>225</v>
      </c>
      <c r="AU350" s="15" t="s">
        <v>81</v>
      </c>
    </row>
    <row r="351" s="1" customFormat="1" ht="16.5" customHeight="1">
      <c r="B351" s="36"/>
      <c r="C351" s="256" t="s">
        <v>703</v>
      </c>
      <c r="D351" s="256" t="s">
        <v>334</v>
      </c>
      <c r="E351" s="257" t="s">
        <v>704</v>
      </c>
      <c r="F351" s="258" t="s">
        <v>705</v>
      </c>
      <c r="G351" s="259" t="s">
        <v>262</v>
      </c>
      <c r="H351" s="260">
        <v>1</v>
      </c>
      <c r="I351" s="261"/>
      <c r="J351" s="262">
        <f>ROUND(I351*H351,2)</f>
        <v>0</v>
      </c>
      <c r="K351" s="258" t="s">
        <v>1</v>
      </c>
      <c r="L351" s="263"/>
      <c r="M351" s="264" t="s">
        <v>1</v>
      </c>
      <c r="N351" s="265" t="s">
        <v>42</v>
      </c>
      <c r="O351" s="77"/>
      <c r="P351" s="212">
        <f>O351*H351</f>
        <v>0</v>
      </c>
      <c r="Q351" s="212">
        <v>0.125</v>
      </c>
      <c r="R351" s="212">
        <f>Q351*H351</f>
        <v>0.125</v>
      </c>
      <c r="S351" s="212">
        <v>0</v>
      </c>
      <c r="T351" s="213">
        <f>S351*H351</f>
        <v>0</v>
      </c>
      <c r="AR351" s="15" t="s">
        <v>252</v>
      </c>
      <c r="AT351" s="15" t="s">
        <v>334</v>
      </c>
      <c r="AU351" s="15" t="s">
        <v>81</v>
      </c>
      <c r="AY351" s="15" t="s">
        <v>114</v>
      </c>
      <c r="BE351" s="214">
        <f>IF(N351="základní",J351,0)</f>
        <v>0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15" t="s">
        <v>79</v>
      </c>
      <c r="BK351" s="214">
        <f>ROUND(I351*H351,2)</f>
        <v>0</v>
      </c>
      <c r="BL351" s="15" t="s">
        <v>231</v>
      </c>
      <c r="BM351" s="15" t="s">
        <v>706</v>
      </c>
    </row>
    <row r="352" s="1" customFormat="1">
      <c r="B352" s="36"/>
      <c r="C352" s="37"/>
      <c r="D352" s="217" t="s">
        <v>225</v>
      </c>
      <c r="E352" s="37"/>
      <c r="F352" s="232" t="s">
        <v>702</v>
      </c>
      <c r="G352" s="37"/>
      <c r="H352" s="37"/>
      <c r="I352" s="129"/>
      <c r="J352" s="37"/>
      <c r="K352" s="37"/>
      <c r="L352" s="41"/>
      <c r="M352" s="233"/>
      <c r="N352" s="77"/>
      <c r="O352" s="77"/>
      <c r="P352" s="77"/>
      <c r="Q352" s="77"/>
      <c r="R352" s="77"/>
      <c r="S352" s="77"/>
      <c r="T352" s="78"/>
      <c r="AT352" s="15" t="s">
        <v>225</v>
      </c>
      <c r="AU352" s="15" t="s">
        <v>81</v>
      </c>
    </row>
    <row r="353" s="1" customFormat="1" ht="16.5" customHeight="1">
      <c r="B353" s="36"/>
      <c r="C353" s="256" t="s">
        <v>707</v>
      </c>
      <c r="D353" s="256" t="s">
        <v>334</v>
      </c>
      <c r="E353" s="257" t="s">
        <v>708</v>
      </c>
      <c r="F353" s="258" t="s">
        <v>709</v>
      </c>
      <c r="G353" s="259" t="s">
        <v>262</v>
      </c>
      <c r="H353" s="260">
        <v>1</v>
      </c>
      <c r="I353" s="261"/>
      <c r="J353" s="262">
        <f>ROUND(I353*H353,2)</f>
        <v>0</v>
      </c>
      <c r="K353" s="258" t="s">
        <v>1</v>
      </c>
      <c r="L353" s="263"/>
      <c r="M353" s="264" t="s">
        <v>1</v>
      </c>
      <c r="N353" s="265" t="s">
        <v>42</v>
      </c>
      <c r="O353" s="77"/>
      <c r="P353" s="212">
        <f>O353*H353</f>
        <v>0</v>
      </c>
      <c r="Q353" s="212">
        <v>0.125</v>
      </c>
      <c r="R353" s="212">
        <f>Q353*H353</f>
        <v>0.125</v>
      </c>
      <c r="S353" s="212">
        <v>0</v>
      </c>
      <c r="T353" s="213">
        <f>S353*H353</f>
        <v>0</v>
      </c>
      <c r="AR353" s="15" t="s">
        <v>252</v>
      </c>
      <c r="AT353" s="15" t="s">
        <v>334</v>
      </c>
      <c r="AU353" s="15" t="s">
        <v>81</v>
      </c>
      <c r="AY353" s="15" t="s">
        <v>114</v>
      </c>
      <c r="BE353" s="214">
        <f>IF(N353="základní",J353,0)</f>
        <v>0</v>
      </c>
      <c r="BF353" s="214">
        <f>IF(N353="snížená",J353,0)</f>
        <v>0</v>
      </c>
      <c r="BG353" s="214">
        <f>IF(N353="zákl. přenesená",J353,0)</f>
        <v>0</v>
      </c>
      <c r="BH353" s="214">
        <f>IF(N353="sníž. přenesená",J353,0)</f>
        <v>0</v>
      </c>
      <c r="BI353" s="214">
        <f>IF(N353="nulová",J353,0)</f>
        <v>0</v>
      </c>
      <c r="BJ353" s="15" t="s">
        <v>79</v>
      </c>
      <c r="BK353" s="214">
        <f>ROUND(I353*H353,2)</f>
        <v>0</v>
      </c>
      <c r="BL353" s="15" t="s">
        <v>231</v>
      </c>
      <c r="BM353" s="15" t="s">
        <v>710</v>
      </c>
    </row>
    <row r="354" s="1" customFormat="1">
      <c r="B354" s="36"/>
      <c r="C354" s="37"/>
      <c r="D354" s="217" t="s">
        <v>225</v>
      </c>
      <c r="E354" s="37"/>
      <c r="F354" s="232" t="s">
        <v>702</v>
      </c>
      <c r="G354" s="37"/>
      <c r="H354" s="37"/>
      <c r="I354" s="129"/>
      <c r="J354" s="37"/>
      <c r="K354" s="37"/>
      <c r="L354" s="41"/>
      <c r="M354" s="233"/>
      <c r="N354" s="77"/>
      <c r="O354" s="77"/>
      <c r="P354" s="77"/>
      <c r="Q354" s="77"/>
      <c r="R354" s="77"/>
      <c r="S354" s="77"/>
      <c r="T354" s="78"/>
      <c r="AT354" s="15" t="s">
        <v>225</v>
      </c>
      <c r="AU354" s="15" t="s">
        <v>81</v>
      </c>
    </row>
    <row r="355" s="1" customFormat="1" ht="16.5" customHeight="1">
      <c r="B355" s="36"/>
      <c r="C355" s="203" t="s">
        <v>711</v>
      </c>
      <c r="D355" s="203" t="s">
        <v>117</v>
      </c>
      <c r="E355" s="204" t="s">
        <v>712</v>
      </c>
      <c r="F355" s="205" t="s">
        <v>713</v>
      </c>
      <c r="G355" s="206" t="s">
        <v>130</v>
      </c>
      <c r="H355" s="207">
        <v>0.81499999999999995</v>
      </c>
      <c r="I355" s="208"/>
      <c r="J355" s="209">
        <f>ROUND(I355*H355,2)</f>
        <v>0</v>
      </c>
      <c r="K355" s="205" t="s">
        <v>121</v>
      </c>
      <c r="L355" s="41"/>
      <c r="M355" s="210" t="s">
        <v>1</v>
      </c>
      <c r="N355" s="211" t="s">
        <v>42</v>
      </c>
      <c r="O355" s="77"/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AR355" s="15" t="s">
        <v>231</v>
      </c>
      <c r="AT355" s="15" t="s">
        <v>117</v>
      </c>
      <c r="AU355" s="15" t="s">
        <v>81</v>
      </c>
      <c r="AY355" s="15" t="s">
        <v>114</v>
      </c>
      <c r="BE355" s="214">
        <f>IF(N355="základní",J355,0)</f>
        <v>0</v>
      </c>
      <c r="BF355" s="214">
        <f>IF(N355="snížená",J355,0)</f>
        <v>0</v>
      </c>
      <c r="BG355" s="214">
        <f>IF(N355="zákl. přenesená",J355,0)</f>
        <v>0</v>
      </c>
      <c r="BH355" s="214">
        <f>IF(N355="sníž. přenesená",J355,0)</f>
        <v>0</v>
      </c>
      <c r="BI355" s="214">
        <f>IF(N355="nulová",J355,0)</f>
        <v>0</v>
      </c>
      <c r="BJ355" s="15" t="s">
        <v>79</v>
      </c>
      <c r="BK355" s="214">
        <f>ROUND(I355*H355,2)</f>
        <v>0</v>
      </c>
      <c r="BL355" s="15" t="s">
        <v>231</v>
      </c>
      <c r="BM355" s="15" t="s">
        <v>714</v>
      </c>
    </row>
    <row r="356" s="10" customFormat="1" ht="22.8" customHeight="1">
      <c r="B356" s="187"/>
      <c r="C356" s="188"/>
      <c r="D356" s="189" t="s">
        <v>70</v>
      </c>
      <c r="E356" s="201" t="s">
        <v>715</v>
      </c>
      <c r="F356" s="201" t="s">
        <v>716</v>
      </c>
      <c r="G356" s="188"/>
      <c r="H356" s="188"/>
      <c r="I356" s="191"/>
      <c r="J356" s="202">
        <f>BK356</f>
        <v>0</v>
      </c>
      <c r="K356" s="188"/>
      <c r="L356" s="193"/>
      <c r="M356" s="194"/>
      <c r="N356" s="195"/>
      <c r="O356" s="195"/>
      <c r="P356" s="196">
        <f>SUM(P357:P364)</f>
        <v>0</v>
      </c>
      <c r="Q356" s="195"/>
      <c r="R356" s="196">
        <f>SUM(R357:R364)</f>
        <v>0.46213727999999998</v>
      </c>
      <c r="S356" s="195"/>
      <c r="T356" s="197">
        <f>SUM(T357:T364)</f>
        <v>0</v>
      </c>
      <c r="AR356" s="198" t="s">
        <v>81</v>
      </c>
      <c r="AT356" s="199" t="s">
        <v>70</v>
      </c>
      <c r="AU356" s="199" t="s">
        <v>79</v>
      </c>
      <c r="AY356" s="198" t="s">
        <v>114</v>
      </c>
      <c r="BK356" s="200">
        <f>SUM(BK357:BK364)</f>
        <v>0</v>
      </c>
    </row>
    <row r="357" s="1" customFormat="1" ht="16.5" customHeight="1">
      <c r="B357" s="36"/>
      <c r="C357" s="203" t="s">
        <v>717</v>
      </c>
      <c r="D357" s="203" t="s">
        <v>117</v>
      </c>
      <c r="E357" s="204" t="s">
        <v>718</v>
      </c>
      <c r="F357" s="205" t="s">
        <v>719</v>
      </c>
      <c r="G357" s="206" t="s">
        <v>216</v>
      </c>
      <c r="H357" s="207">
        <v>87.200999999999993</v>
      </c>
      <c r="I357" s="208"/>
      <c r="J357" s="209">
        <f>ROUND(I357*H357,2)</f>
        <v>0</v>
      </c>
      <c r="K357" s="205" t="s">
        <v>121</v>
      </c>
      <c r="L357" s="41"/>
      <c r="M357" s="210" t="s">
        <v>1</v>
      </c>
      <c r="N357" s="211" t="s">
        <v>42</v>
      </c>
      <c r="O357" s="77"/>
      <c r="P357" s="212">
        <f>O357*H357</f>
        <v>0</v>
      </c>
      <c r="Q357" s="212">
        <v>0.00027999999999999998</v>
      </c>
      <c r="R357" s="212">
        <f>Q357*H357</f>
        <v>0.024416279999999995</v>
      </c>
      <c r="S357" s="212">
        <v>0</v>
      </c>
      <c r="T357" s="213">
        <f>S357*H357</f>
        <v>0</v>
      </c>
      <c r="AR357" s="15" t="s">
        <v>231</v>
      </c>
      <c r="AT357" s="15" t="s">
        <v>117</v>
      </c>
      <c r="AU357" s="15" t="s">
        <v>81</v>
      </c>
      <c r="AY357" s="15" t="s">
        <v>114</v>
      </c>
      <c r="BE357" s="214">
        <f>IF(N357="základní",J357,0)</f>
        <v>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5" t="s">
        <v>79</v>
      </c>
      <c r="BK357" s="214">
        <f>ROUND(I357*H357,2)</f>
        <v>0</v>
      </c>
      <c r="BL357" s="15" t="s">
        <v>231</v>
      </c>
      <c r="BM357" s="15" t="s">
        <v>720</v>
      </c>
    </row>
    <row r="358" s="11" customFormat="1">
      <c r="B358" s="215"/>
      <c r="C358" s="216"/>
      <c r="D358" s="217" t="s">
        <v>124</v>
      </c>
      <c r="E358" s="218" t="s">
        <v>1</v>
      </c>
      <c r="F358" s="219" t="s">
        <v>721</v>
      </c>
      <c r="G358" s="216"/>
      <c r="H358" s="220">
        <v>87.200999999999993</v>
      </c>
      <c r="I358" s="221"/>
      <c r="J358" s="216"/>
      <c r="K358" s="216"/>
      <c r="L358" s="222"/>
      <c r="M358" s="223"/>
      <c r="N358" s="224"/>
      <c r="O358" s="224"/>
      <c r="P358" s="224"/>
      <c r="Q358" s="224"/>
      <c r="R358" s="224"/>
      <c r="S358" s="224"/>
      <c r="T358" s="225"/>
      <c r="AT358" s="226" t="s">
        <v>124</v>
      </c>
      <c r="AU358" s="226" t="s">
        <v>81</v>
      </c>
      <c r="AV358" s="11" t="s">
        <v>81</v>
      </c>
      <c r="AW358" s="11" t="s">
        <v>34</v>
      </c>
      <c r="AX358" s="11" t="s">
        <v>79</v>
      </c>
      <c r="AY358" s="226" t="s">
        <v>114</v>
      </c>
    </row>
    <row r="359" s="1" customFormat="1" ht="16.5" customHeight="1">
      <c r="B359" s="36"/>
      <c r="C359" s="256" t="s">
        <v>722</v>
      </c>
      <c r="D359" s="256" t="s">
        <v>334</v>
      </c>
      <c r="E359" s="257" t="s">
        <v>723</v>
      </c>
      <c r="F359" s="258" t="s">
        <v>724</v>
      </c>
      <c r="G359" s="259" t="s">
        <v>216</v>
      </c>
      <c r="H359" s="260">
        <v>87.200999999999993</v>
      </c>
      <c r="I359" s="261"/>
      <c r="J359" s="262">
        <f>ROUND(I359*H359,2)</f>
        <v>0</v>
      </c>
      <c r="K359" s="258" t="s">
        <v>1</v>
      </c>
      <c r="L359" s="263"/>
      <c r="M359" s="264" t="s">
        <v>1</v>
      </c>
      <c r="N359" s="265" t="s">
        <v>42</v>
      </c>
      <c r="O359" s="77"/>
      <c r="P359" s="212">
        <f>O359*H359</f>
        <v>0</v>
      </c>
      <c r="Q359" s="212">
        <v>0.0050000000000000001</v>
      </c>
      <c r="R359" s="212">
        <f>Q359*H359</f>
        <v>0.43600499999999998</v>
      </c>
      <c r="S359" s="212">
        <v>0</v>
      </c>
      <c r="T359" s="213">
        <f>S359*H359</f>
        <v>0</v>
      </c>
      <c r="AR359" s="15" t="s">
        <v>252</v>
      </c>
      <c r="AT359" s="15" t="s">
        <v>334</v>
      </c>
      <c r="AU359" s="15" t="s">
        <v>81</v>
      </c>
      <c r="AY359" s="15" t="s">
        <v>114</v>
      </c>
      <c r="BE359" s="214">
        <f>IF(N359="základní",J359,0)</f>
        <v>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5" t="s">
        <v>79</v>
      </c>
      <c r="BK359" s="214">
        <f>ROUND(I359*H359,2)</f>
        <v>0</v>
      </c>
      <c r="BL359" s="15" t="s">
        <v>231</v>
      </c>
      <c r="BM359" s="15" t="s">
        <v>725</v>
      </c>
    </row>
    <row r="360" s="1" customFormat="1">
      <c r="B360" s="36"/>
      <c r="C360" s="37"/>
      <c r="D360" s="217" t="s">
        <v>225</v>
      </c>
      <c r="E360" s="37"/>
      <c r="F360" s="232" t="s">
        <v>726</v>
      </c>
      <c r="G360" s="37"/>
      <c r="H360" s="37"/>
      <c r="I360" s="129"/>
      <c r="J360" s="37"/>
      <c r="K360" s="37"/>
      <c r="L360" s="41"/>
      <c r="M360" s="233"/>
      <c r="N360" s="77"/>
      <c r="O360" s="77"/>
      <c r="P360" s="77"/>
      <c r="Q360" s="77"/>
      <c r="R360" s="77"/>
      <c r="S360" s="77"/>
      <c r="T360" s="78"/>
      <c r="AT360" s="15" t="s">
        <v>225</v>
      </c>
      <c r="AU360" s="15" t="s">
        <v>81</v>
      </c>
    </row>
    <row r="361" s="1" customFormat="1" ht="16.5" customHeight="1">
      <c r="B361" s="36"/>
      <c r="C361" s="203" t="s">
        <v>727</v>
      </c>
      <c r="D361" s="203" t="s">
        <v>117</v>
      </c>
      <c r="E361" s="204" t="s">
        <v>728</v>
      </c>
      <c r="F361" s="205" t="s">
        <v>729</v>
      </c>
      <c r="G361" s="206" t="s">
        <v>176</v>
      </c>
      <c r="H361" s="207">
        <v>8.25</v>
      </c>
      <c r="I361" s="208"/>
      <c r="J361" s="209">
        <f>ROUND(I361*H361,2)</f>
        <v>0</v>
      </c>
      <c r="K361" s="205" t="s">
        <v>121</v>
      </c>
      <c r="L361" s="41"/>
      <c r="M361" s="210" t="s">
        <v>1</v>
      </c>
      <c r="N361" s="211" t="s">
        <v>42</v>
      </c>
      <c r="O361" s="77"/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AR361" s="15" t="s">
        <v>231</v>
      </c>
      <c r="AT361" s="15" t="s">
        <v>117</v>
      </c>
      <c r="AU361" s="15" t="s">
        <v>81</v>
      </c>
      <c r="AY361" s="15" t="s">
        <v>114</v>
      </c>
      <c r="BE361" s="214">
        <f>IF(N361="základní",J361,0)</f>
        <v>0</v>
      </c>
      <c r="BF361" s="214">
        <f>IF(N361="snížená",J361,0)</f>
        <v>0</v>
      </c>
      <c r="BG361" s="214">
        <f>IF(N361="zákl. přenesená",J361,0)</f>
        <v>0</v>
      </c>
      <c r="BH361" s="214">
        <f>IF(N361="sníž. přenesená",J361,0)</f>
        <v>0</v>
      </c>
      <c r="BI361" s="214">
        <f>IF(N361="nulová",J361,0)</f>
        <v>0</v>
      </c>
      <c r="BJ361" s="15" t="s">
        <v>79</v>
      </c>
      <c r="BK361" s="214">
        <f>ROUND(I361*H361,2)</f>
        <v>0</v>
      </c>
      <c r="BL361" s="15" t="s">
        <v>231</v>
      </c>
      <c r="BM361" s="15" t="s">
        <v>730</v>
      </c>
    </row>
    <row r="362" s="1" customFormat="1" ht="16.5" customHeight="1">
      <c r="B362" s="36"/>
      <c r="C362" s="256" t="s">
        <v>731</v>
      </c>
      <c r="D362" s="256" t="s">
        <v>334</v>
      </c>
      <c r="E362" s="257" t="s">
        <v>732</v>
      </c>
      <c r="F362" s="258" t="s">
        <v>733</v>
      </c>
      <c r="G362" s="259" t="s">
        <v>176</v>
      </c>
      <c r="H362" s="260">
        <v>4.29</v>
      </c>
      <c r="I362" s="261"/>
      <c r="J362" s="262">
        <f>ROUND(I362*H362,2)</f>
        <v>0</v>
      </c>
      <c r="K362" s="258" t="s">
        <v>121</v>
      </c>
      <c r="L362" s="263"/>
      <c r="M362" s="264" t="s">
        <v>1</v>
      </c>
      <c r="N362" s="265" t="s">
        <v>42</v>
      </c>
      <c r="O362" s="77"/>
      <c r="P362" s="212">
        <f>O362*H362</f>
        <v>0</v>
      </c>
      <c r="Q362" s="212">
        <v>0.00040000000000000002</v>
      </c>
      <c r="R362" s="212">
        <f>Q362*H362</f>
        <v>0.0017160000000000001</v>
      </c>
      <c r="S362" s="212">
        <v>0</v>
      </c>
      <c r="T362" s="213">
        <f>S362*H362</f>
        <v>0</v>
      </c>
      <c r="AR362" s="15" t="s">
        <v>252</v>
      </c>
      <c r="AT362" s="15" t="s">
        <v>334</v>
      </c>
      <c r="AU362" s="15" t="s">
        <v>81</v>
      </c>
      <c r="AY362" s="15" t="s">
        <v>114</v>
      </c>
      <c r="BE362" s="214">
        <f>IF(N362="základní",J362,0)</f>
        <v>0</v>
      </c>
      <c r="BF362" s="214">
        <f>IF(N362="snížená",J362,0)</f>
        <v>0</v>
      </c>
      <c r="BG362" s="214">
        <f>IF(N362="zákl. přenesená",J362,0)</f>
        <v>0</v>
      </c>
      <c r="BH362" s="214">
        <f>IF(N362="sníž. přenesená",J362,0)</f>
        <v>0</v>
      </c>
      <c r="BI362" s="214">
        <f>IF(N362="nulová",J362,0)</f>
        <v>0</v>
      </c>
      <c r="BJ362" s="15" t="s">
        <v>79</v>
      </c>
      <c r="BK362" s="214">
        <f>ROUND(I362*H362,2)</f>
        <v>0</v>
      </c>
      <c r="BL362" s="15" t="s">
        <v>231</v>
      </c>
      <c r="BM362" s="15" t="s">
        <v>734</v>
      </c>
    </row>
    <row r="363" s="11" customFormat="1">
      <c r="B363" s="215"/>
      <c r="C363" s="216"/>
      <c r="D363" s="217" t="s">
        <v>124</v>
      </c>
      <c r="E363" s="216"/>
      <c r="F363" s="219" t="s">
        <v>735</v>
      </c>
      <c r="G363" s="216"/>
      <c r="H363" s="220">
        <v>4.29</v>
      </c>
      <c r="I363" s="221"/>
      <c r="J363" s="216"/>
      <c r="K363" s="216"/>
      <c r="L363" s="222"/>
      <c r="M363" s="223"/>
      <c r="N363" s="224"/>
      <c r="O363" s="224"/>
      <c r="P363" s="224"/>
      <c r="Q363" s="224"/>
      <c r="R363" s="224"/>
      <c r="S363" s="224"/>
      <c r="T363" s="225"/>
      <c r="AT363" s="226" t="s">
        <v>124</v>
      </c>
      <c r="AU363" s="226" t="s">
        <v>81</v>
      </c>
      <c r="AV363" s="11" t="s">
        <v>81</v>
      </c>
      <c r="AW363" s="11" t="s">
        <v>4</v>
      </c>
      <c r="AX363" s="11" t="s">
        <v>79</v>
      </c>
      <c r="AY363" s="226" t="s">
        <v>114</v>
      </c>
    </row>
    <row r="364" s="1" customFormat="1" ht="16.5" customHeight="1">
      <c r="B364" s="36"/>
      <c r="C364" s="203" t="s">
        <v>736</v>
      </c>
      <c r="D364" s="203" t="s">
        <v>117</v>
      </c>
      <c r="E364" s="204" t="s">
        <v>737</v>
      </c>
      <c r="F364" s="205" t="s">
        <v>738</v>
      </c>
      <c r="G364" s="206" t="s">
        <v>130</v>
      </c>
      <c r="H364" s="207">
        <v>0.46200000000000002</v>
      </c>
      <c r="I364" s="208"/>
      <c r="J364" s="209">
        <f>ROUND(I364*H364,2)</f>
        <v>0</v>
      </c>
      <c r="K364" s="205" t="s">
        <v>121</v>
      </c>
      <c r="L364" s="41"/>
      <c r="M364" s="210" t="s">
        <v>1</v>
      </c>
      <c r="N364" s="211" t="s">
        <v>42</v>
      </c>
      <c r="O364" s="77"/>
      <c r="P364" s="212">
        <f>O364*H364</f>
        <v>0</v>
      </c>
      <c r="Q364" s="212">
        <v>0</v>
      </c>
      <c r="R364" s="212">
        <f>Q364*H364</f>
        <v>0</v>
      </c>
      <c r="S364" s="212">
        <v>0</v>
      </c>
      <c r="T364" s="213">
        <f>S364*H364</f>
        <v>0</v>
      </c>
      <c r="AR364" s="15" t="s">
        <v>231</v>
      </c>
      <c r="AT364" s="15" t="s">
        <v>117</v>
      </c>
      <c r="AU364" s="15" t="s">
        <v>81</v>
      </c>
      <c r="AY364" s="15" t="s">
        <v>114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5" t="s">
        <v>79</v>
      </c>
      <c r="BK364" s="214">
        <f>ROUND(I364*H364,2)</f>
        <v>0</v>
      </c>
      <c r="BL364" s="15" t="s">
        <v>231</v>
      </c>
      <c r="BM364" s="15" t="s">
        <v>739</v>
      </c>
    </row>
    <row r="365" s="10" customFormat="1" ht="22.8" customHeight="1">
      <c r="B365" s="187"/>
      <c r="C365" s="188"/>
      <c r="D365" s="189" t="s">
        <v>70</v>
      </c>
      <c r="E365" s="201" t="s">
        <v>740</v>
      </c>
      <c r="F365" s="201" t="s">
        <v>741</v>
      </c>
      <c r="G365" s="188"/>
      <c r="H365" s="188"/>
      <c r="I365" s="191"/>
      <c r="J365" s="202">
        <f>BK365</f>
        <v>0</v>
      </c>
      <c r="K365" s="188"/>
      <c r="L365" s="193"/>
      <c r="M365" s="194"/>
      <c r="N365" s="195"/>
      <c r="O365" s="195"/>
      <c r="P365" s="196">
        <f>SUM(P366:P377)</f>
        <v>0</v>
      </c>
      <c r="Q365" s="195"/>
      <c r="R365" s="196">
        <f>SUM(R366:R377)</f>
        <v>1.3788993099999998</v>
      </c>
      <c r="S365" s="195"/>
      <c r="T365" s="197">
        <f>SUM(T366:T377)</f>
        <v>0</v>
      </c>
      <c r="AR365" s="198" t="s">
        <v>81</v>
      </c>
      <c r="AT365" s="199" t="s">
        <v>70</v>
      </c>
      <c r="AU365" s="199" t="s">
        <v>79</v>
      </c>
      <c r="AY365" s="198" t="s">
        <v>114</v>
      </c>
      <c r="BK365" s="200">
        <f>SUM(BK366:BK377)</f>
        <v>0</v>
      </c>
    </row>
    <row r="366" s="1" customFormat="1" ht="16.5" customHeight="1">
      <c r="B366" s="36"/>
      <c r="C366" s="203" t="s">
        <v>742</v>
      </c>
      <c r="D366" s="203" t="s">
        <v>117</v>
      </c>
      <c r="E366" s="204" t="s">
        <v>743</v>
      </c>
      <c r="F366" s="205" t="s">
        <v>744</v>
      </c>
      <c r="G366" s="206" t="s">
        <v>216</v>
      </c>
      <c r="H366" s="207">
        <v>48.329999999999998</v>
      </c>
      <c r="I366" s="208"/>
      <c r="J366" s="209">
        <f>ROUND(I366*H366,2)</f>
        <v>0</v>
      </c>
      <c r="K366" s="205" t="s">
        <v>121</v>
      </c>
      <c r="L366" s="41"/>
      <c r="M366" s="210" t="s">
        <v>1</v>
      </c>
      <c r="N366" s="211" t="s">
        <v>42</v>
      </c>
      <c r="O366" s="77"/>
      <c r="P366" s="212">
        <f>O366*H366</f>
        <v>0</v>
      </c>
      <c r="Q366" s="212">
        <v>0.00029999999999999997</v>
      </c>
      <c r="R366" s="212">
        <f>Q366*H366</f>
        <v>0.014498999999999998</v>
      </c>
      <c r="S366" s="212">
        <v>0</v>
      </c>
      <c r="T366" s="213">
        <f>S366*H366</f>
        <v>0</v>
      </c>
      <c r="AR366" s="15" t="s">
        <v>231</v>
      </c>
      <c r="AT366" s="15" t="s">
        <v>117</v>
      </c>
      <c r="AU366" s="15" t="s">
        <v>81</v>
      </c>
      <c r="AY366" s="15" t="s">
        <v>114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5" t="s">
        <v>79</v>
      </c>
      <c r="BK366" s="214">
        <f>ROUND(I366*H366,2)</f>
        <v>0</v>
      </c>
      <c r="BL366" s="15" t="s">
        <v>231</v>
      </c>
      <c r="BM366" s="15" t="s">
        <v>745</v>
      </c>
    </row>
    <row r="367" s="1" customFormat="1" ht="16.5" customHeight="1">
      <c r="B367" s="36"/>
      <c r="C367" s="203" t="s">
        <v>746</v>
      </c>
      <c r="D367" s="203" t="s">
        <v>117</v>
      </c>
      <c r="E367" s="204" t="s">
        <v>747</v>
      </c>
      <c r="F367" s="205" t="s">
        <v>748</v>
      </c>
      <c r="G367" s="206" t="s">
        <v>176</v>
      </c>
      <c r="H367" s="207">
        <v>34.390000000000001</v>
      </c>
      <c r="I367" s="208"/>
      <c r="J367" s="209">
        <f>ROUND(I367*H367,2)</f>
        <v>0</v>
      </c>
      <c r="K367" s="205" t="s">
        <v>121</v>
      </c>
      <c r="L367" s="41"/>
      <c r="M367" s="210" t="s">
        <v>1</v>
      </c>
      <c r="N367" s="211" t="s">
        <v>42</v>
      </c>
      <c r="O367" s="77"/>
      <c r="P367" s="212">
        <f>O367*H367</f>
        <v>0</v>
      </c>
      <c r="Q367" s="212">
        <v>0.00058</v>
      </c>
      <c r="R367" s="212">
        <f>Q367*H367</f>
        <v>0.019946200000000001</v>
      </c>
      <c r="S367" s="212">
        <v>0</v>
      </c>
      <c r="T367" s="213">
        <f>S367*H367</f>
        <v>0</v>
      </c>
      <c r="AR367" s="15" t="s">
        <v>231</v>
      </c>
      <c r="AT367" s="15" t="s">
        <v>117</v>
      </c>
      <c r="AU367" s="15" t="s">
        <v>81</v>
      </c>
      <c r="AY367" s="15" t="s">
        <v>114</v>
      </c>
      <c r="BE367" s="214">
        <f>IF(N367="základní",J367,0)</f>
        <v>0</v>
      </c>
      <c r="BF367" s="214">
        <f>IF(N367="snížená",J367,0)</f>
        <v>0</v>
      </c>
      <c r="BG367" s="214">
        <f>IF(N367="zákl. přenesená",J367,0)</f>
        <v>0</v>
      </c>
      <c r="BH367" s="214">
        <f>IF(N367="sníž. přenesená",J367,0)</f>
        <v>0</v>
      </c>
      <c r="BI367" s="214">
        <f>IF(N367="nulová",J367,0)</f>
        <v>0</v>
      </c>
      <c r="BJ367" s="15" t="s">
        <v>79</v>
      </c>
      <c r="BK367" s="214">
        <f>ROUND(I367*H367,2)</f>
        <v>0</v>
      </c>
      <c r="BL367" s="15" t="s">
        <v>231</v>
      </c>
      <c r="BM367" s="15" t="s">
        <v>749</v>
      </c>
    </row>
    <row r="368" s="11" customFormat="1">
      <c r="B368" s="215"/>
      <c r="C368" s="216"/>
      <c r="D368" s="217" t="s">
        <v>124</v>
      </c>
      <c r="E368" s="218" t="s">
        <v>1</v>
      </c>
      <c r="F368" s="219" t="s">
        <v>750</v>
      </c>
      <c r="G368" s="216"/>
      <c r="H368" s="220">
        <v>34.390000000000001</v>
      </c>
      <c r="I368" s="221"/>
      <c r="J368" s="216"/>
      <c r="K368" s="216"/>
      <c r="L368" s="222"/>
      <c r="M368" s="223"/>
      <c r="N368" s="224"/>
      <c r="O368" s="224"/>
      <c r="P368" s="224"/>
      <c r="Q368" s="224"/>
      <c r="R368" s="224"/>
      <c r="S368" s="224"/>
      <c r="T368" s="225"/>
      <c r="AT368" s="226" t="s">
        <v>124</v>
      </c>
      <c r="AU368" s="226" t="s">
        <v>81</v>
      </c>
      <c r="AV368" s="11" t="s">
        <v>81</v>
      </c>
      <c r="AW368" s="11" t="s">
        <v>34</v>
      </c>
      <c r="AX368" s="11" t="s">
        <v>79</v>
      </c>
      <c r="AY368" s="226" t="s">
        <v>114</v>
      </c>
    </row>
    <row r="369" s="1" customFormat="1" ht="16.5" customHeight="1">
      <c r="B369" s="36"/>
      <c r="C369" s="256" t="s">
        <v>751</v>
      </c>
      <c r="D369" s="256" t="s">
        <v>334</v>
      </c>
      <c r="E369" s="257" t="s">
        <v>752</v>
      </c>
      <c r="F369" s="258" t="s">
        <v>753</v>
      </c>
      <c r="G369" s="259" t="s">
        <v>262</v>
      </c>
      <c r="H369" s="260">
        <v>114.633</v>
      </c>
      <c r="I369" s="261"/>
      <c r="J369" s="262">
        <f>ROUND(I369*H369,2)</f>
        <v>0</v>
      </c>
      <c r="K369" s="258" t="s">
        <v>121</v>
      </c>
      <c r="L369" s="263"/>
      <c r="M369" s="264" t="s">
        <v>1</v>
      </c>
      <c r="N369" s="265" t="s">
        <v>42</v>
      </c>
      <c r="O369" s="77"/>
      <c r="P369" s="212">
        <f>O369*H369</f>
        <v>0</v>
      </c>
      <c r="Q369" s="212">
        <v>0.00046999999999999999</v>
      </c>
      <c r="R369" s="212">
        <f>Q369*H369</f>
        <v>0.053877509999999997</v>
      </c>
      <c r="S369" s="212">
        <v>0</v>
      </c>
      <c r="T369" s="213">
        <f>S369*H369</f>
        <v>0</v>
      </c>
      <c r="AR369" s="15" t="s">
        <v>252</v>
      </c>
      <c r="AT369" s="15" t="s">
        <v>334</v>
      </c>
      <c r="AU369" s="15" t="s">
        <v>81</v>
      </c>
      <c r="AY369" s="15" t="s">
        <v>114</v>
      </c>
      <c r="BE369" s="214">
        <f>IF(N369="základní",J369,0)</f>
        <v>0</v>
      </c>
      <c r="BF369" s="214">
        <f>IF(N369="snížená",J369,0)</f>
        <v>0</v>
      </c>
      <c r="BG369" s="214">
        <f>IF(N369="zákl. přenesená",J369,0)</f>
        <v>0</v>
      </c>
      <c r="BH369" s="214">
        <f>IF(N369="sníž. přenesená",J369,0)</f>
        <v>0</v>
      </c>
      <c r="BI369" s="214">
        <f>IF(N369="nulová",J369,0)</f>
        <v>0</v>
      </c>
      <c r="BJ369" s="15" t="s">
        <v>79</v>
      </c>
      <c r="BK369" s="214">
        <f>ROUND(I369*H369,2)</f>
        <v>0</v>
      </c>
      <c r="BL369" s="15" t="s">
        <v>231</v>
      </c>
      <c r="BM369" s="15" t="s">
        <v>754</v>
      </c>
    </row>
    <row r="370" s="11" customFormat="1">
      <c r="B370" s="215"/>
      <c r="C370" s="216"/>
      <c r="D370" s="217" t="s">
        <v>124</v>
      </c>
      <c r="E370" s="218" t="s">
        <v>1</v>
      </c>
      <c r="F370" s="219" t="s">
        <v>755</v>
      </c>
      <c r="G370" s="216"/>
      <c r="H370" s="220">
        <v>114.633</v>
      </c>
      <c r="I370" s="221"/>
      <c r="J370" s="216"/>
      <c r="K370" s="216"/>
      <c r="L370" s="222"/>
      <c r="M370" s="223"/>
      <c r="N370" s="224"/>
      <c r="O370" s="224"/>
      <c r="P370" s="224"/>
      <c r="Q370" s="224"/>
      <c r="R370" s="224"/>
      <c r="S370" s="224"/>
      <c r="T370" s="225"/>
      <c r="AT370" s="226" t="s">
        <v>124</v>
      </c>
      <c r="AU370" s="226" t="s">
        <v>81</v>
      </c>
      <c r="AV370" s="11" t="s">
        <v>81</v>
      </c>
      <c r="AW370" s="11" t="s">
        <v>34</v>
      </c>
      <c r="AX370" s="11" t="s">
        <v>79</v>
      </c>
      <c r="AY370" s="226" t="s">
        <v>114</v>
      </c>
    </row>
    <row r="371" s="1" customFormat="1" ht="16.5" customHeight="1">
      <c r="B371" s="36"/>
      <c r="C371" s="203" t="s">
        <v>756</v>
      </c>
      <c r="D371" s="203" t="s">
        <v>117</v>
      </c>
      <c r="E371" s="204" t="s">
        <v>757</v>
      </c>
      <c r="F371" s="205" t="s">
        <v>758</v>
      </c>
      <c r="G371" s="206" t="s">
        <v>216</v>
      </c>
      <c r="H371" s="207">
        <v>48.329999999999998</v>
      </c>
      <c r="I371" s="208"/>
      <c r="J371" s="209">
        <f>ROUND(I371*H371,2)</f>
        <v>0</v>
      </c>
      <c r="K371" s="205" t="s">
        <v>121</v>
      </c>
      <c r="L371" s="41"/>
      <c r="M371" s="210" t="s">
        <v>1</v>
      </c>
      <c r="N371" s="211" t="s">
        <v>42</v>
      </c>
      <c r="O371" s="77"/>
      <c r="P371" s="212">
        <f>O371*H371</f>
        <v>0</v>
      </c>
      <c r="Q371" s="212">
        <v>0.0063299999999999997</v>
      </c>
      <c r="R371" s="212">
        <f>Q371*H371</f>
        <v>0.30592889999999995</v>
      </c>
      <c r="S371" s="212">
        <v>0</v>
      </c>
      <c r="T371" s="213">
        <f>S371*H371</f>
        <v>0</v>
      </c>
      <c r="AR371" s="15" t="s">
        <v>231</v>
      </c>
      <c r="AT371" s="15" t="s">
        <v>117</v>
      </c>
      <c r="AU371" s="15" t="s">
        <v>81</v>
      </c>
      <c r="AY371" s="15" t="s">
        <v>114</v>
      </c>
      <c r="BE371" s="214">
        <f>IF(N371="základní",J371,0)</f>
        <v>0</v>
      </c>
      <c r="BF371" s="214">
        <f>IF(N371="snížená",J371,0)</f>
        <v>0</v>
      </c>
      <c r="BG371" s="214">
        <f>IF(N371="zákl. přenesená",J371,0)</f>
        <v>0</v>
      </c>
      <c r="BH371" s="214">
        <f>IF(N371="sníž. přenesená",J371,0)</f>
        <v>0</v>
      </c>
      <c r="BI371" s="214">
        <f>IF(N371="nulová",J371,0)</f>
        <v>0</v>
      </c>
      <c r="BJ371" s="15" t="s">
        <v>79</v>
      </c>
      <c r="BK371" s="214">
        <f>ROUND(I371*H371,2)</f>
        <v>0</v>
      </c>
      <c r="BL371" s="15" t="s">
        <v>231</v>
      </c>
      <c r="BM371" s="15" t="s">
        <v>759</v>
      </c>
    </row>
    <row r="372" s="1" customFormat="1" ht="16.5" customHeight="1">
      <c r="B372" s="36"/>
      <c r="C372" s="256" t="s">
        <v>760</v>
      </c>
      <c r="D372" s="256" t="s">
        <v>334</v>
      </c>
      <c r="E372" s="257" t="s">
        <v>761</v>
      </c>
      <c r="F372" s="258" t="s">
        <v>762</v>
      </c>
      <c r="G372" s="259" t="s">
        <v>216</v>
      </c>
      <c r="H372" s="260">
        <v>51.229999999999997</v>
      </c>
      <c r="I372" s="261"/>
      <c r="J372" s="262">
        <f>ROUND(I372*H372,2)</f>
        <v>0</v>
      </c>
      <c r="K372" s="258" t="s">
        <v>121</v>
      </c>
      <c r="L372" s="263"/>
      <c r="M372" s="264" t="s">
        <v>1</v>
      </c>
      <c r="N372" s="265" t="s">
        <v>42</v>
      </c>
      <c r="O372" s="77"/>
      <c r="P372" s="212">
        <f>O372*H372</f>
        <v>0</v>
      </c>
      <c r="Q372" s="212">
        <v>0.019199999999999998</v>
      </c>
      <c r="R372" s="212">
        <f>Q372*H372</f>
        <v>0.98361599999999982</v>
      </c>
      <c r="S372" s="212">
        <v>0</v>
      </c>
      <c r="T372" s="213">
        <f>S372*H372</f>
        <v>0</v>
      </c>
      <c r="AR372" s="15" t="s">
        <v>252</v>
      </c>
      <c r="AT372" s="15" t="s">
        <v>334</v>
      </c>
      <c r="AU372" s="15" t="s">
        <v>81</v>
      </c>
      <c r="AY372" s="15" t="s">
        <v>114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5" t="s">
        <v>79</v>
      </c>
      <c r="BK372" s="214">
        <f>ROUND(I372*H372,2)</f>
        <v>0</v>
      </c>
      <c r="BL372" s="15" t="s">
        <v>231</v>
      </c>
      <c r="BM372" s="15" t="s">
        <v>763</v>
      </c>
    </row>
    <row r="373" s="1" customFormat="1">
      <c r="B373" s="36"/>
      <c r="C373" s="37"/>
      <c r="D373" s="217" t="s">
        <v>225</v>
      </c>
      <c r="E373" s="37"/>
      <c r="F373" s="232" t="s">
        <v>764</v>
      </c>
      <c r="G373" s="37"/>
      <c r="H373" s="37"/>
      <c r="I373" s="129"/>
      <c r="J373" s="37"/>
      <c r="K373" s="37"/>
      <c r="L373" s="41"/>
      <c r="M373" s="233"/>
      <c r="N373" s="77"/>
      <c r="O373" s="77"/>
      <c r="P373" s="77"/>
      <c r="Q373" s="77"/>
      <c r="R373" s="77"/>
      <c r="S373" s="77"/>
      <c r="T373" s="78"/>
      <c r="AT373" s="15" t="s">
        <v>225</v>
      </c>
      <c r="AU373" s="15" t="s">
        <v>81</v>
      </c>
    </row>
    <row r="374" s="11" customFormat="1">
      <c r="B374" s="215"/>
      <c r="C374" s="216"/>
      <c r="D374" s="217" t="s">
        <v>124</v>
      </c>
      <c r="E374" s="216"/>
      <c r="F374" s="219" t="s">
        <v>765</v>
      </c>
      <c r="G374" s="216"/>
      <c r="H374" s="220">
        <v>51.229999999999997</v>
      </c>
      <c r="I374" s="221"/>
      <c r="J374" s="216"/>
      <c r="K374" s="216"/>
      <c r="L374" s="222"/>
      <c r="M374" s="223"/>
      <c r="N374" s="224"/>
      <c r="O374" s="224"/>
      <c r="P374" s="224"/>
      <c r="Q374" s="224"/>
      <c r="R374" s="224"/>
      <c r="S374" s="224"/>
      <c r="T374" s="225"/>
      <c r="AT374" s="226" t="s">
        <v>124</v>
      </c>
      <c r="AU374" s="226" t="s">
        <v>81</v>
      </c>
      <c r="AV374" s="11" t="s">
        <v>81</v>
      </c>
      <c r="AW374" s="11" t="s">
        <v>4</v>
      </c>
      <c r="AX374" s="11" t="s">
        <v>79</v>
      </c>
      <c r="AY374" s="226" t="s">
        <v>114</v>
      </c>
    </row>
    <row r="375" s="1" customFormat="1" ht="16.5" customHeight="1">
      <c r="B375" s="36"/>
      <c r="C375" s="203" t="s">
        <v>766</v>
      </c>
      <c r="D375" s="203" t="s">
        <v>117</v>
      </c>
      <c r="E375" s="204" t="s">
        <v>767</v>
      </c>
      <c r="F375" s="205" t="s">
        <v>768</v>
      </c>
      <c r="G375" s="206" t="s">
        <v>176</v>
      </c>
      <c r="H375" s="207">
        <v>34.390000000000001</v>
      </c>
      <c r="I375" s="208"/>
      <c r="J375" s="209">
        <f>ROUND(I375*H375,2)</f>
        <v>0</v>
      </c>
      <c r="K375" s="205" t="s">
        <v>121</v>
      </c>
      <c r="L375" s="41"/>
      <c r="M375" s="210" t="s">
        <v>1</v>
      </c>
      <c r="N375" s="211" t="s">
        <v>42</v>
      </c>
      <c r="O375" s="77"/>
      <c r="P375" s="212">
        <f>O375*H375</f>
        <v>0</v>
      </c>
      <c r="Q375" s="212">
        <v>3.0000000000000001E-05</v>
      </c>
      <c r="R375" s="212">
        <f>Q375*H375</f>
        <v>0.0010317</v>
      </c>
      <c r="S375" s="212">
        <v>0</v>
      </c>
      <c r="T375" s="213">
        <f>S375*H375</f>
        <v>0</v>
      </c>
      <c r="AR375" s="15" t="s">
        <v>231</v>
      </c>
      <c r="AT375" s="15" t="s">
        <v>117</v>
      </c>
      <c r="AU375" s="15" t="s">
        <v>81</v>
      </c>
      <c r="AY375" s="15" t="s">
        <v>114</v>
      </c>
      <c r="BE375" s="214">
        <f>IF(N375="základní",J375,0)</f>
        <v>0</v>
      </c>
      <c r="BF375" s="214">
        <f>IF(N375="snížená",J375,0)</f>
        <v>0</v>
      </c>
      <c r="BG375" s="214">
        <f>IF(N375="zákl. přenesená",J375,0)</f>
        <v>0</v>
      </c>
      <c r="BH375" s="214">
        <f>IF(N375="sníž. přenesená",J375,0)</f>
        <v>0</v>
      </c>
      <c r="BI375" s="214">
        <f>IF(N375="nulová",J375,0)</f>
        <v>0</v>
      </c>
      <c r="BJ375" s="15" t="s">
        <v>79</v>
      </c>
      <c r="BK375" s="214">
        <f>ROUND(I375*H375,2)</f>
        <v>0</v>
      </c>
      <c r="BL375" s="15" t="s">
        <v>231</v>
      </c>
      <c r="BM375" s="15" t="s">
        <v>769</v>
      </c>
    </row>
    <row r="376" s="11" customFormat="1">
      <c r="B376" s="215"/>
      <c r="C376" s="216"/>
      <c r="D376" s="217" t="s">
        <v>124</v>
      </c>
      <c r="E376" s="218" t="s">
        <v>1</v>
      </c>
      <c r="F376" s="219" t="s">
        <v>770</v>
      </c>
      <c r="G376" s="216"/>
      <c r="H376" s="220">
        <v>34.390000000000001</v>
      </c>
      <c r="I376" s="221"/>
      <c r="J376" s="216"/>
      <c r="K376" s="216"/>
      <c r="L376" s="222"/>
      <c r="M376" s="223"/>
      <c r="N376" s="224"/>
      <c r="O376" s="224"/>
      <c r="P376" s="224"/>
      <c r="Q376" s="224"/>
      <c r="R376" s="224"/>
      <c r="S376" s="224"/>
      <c r="T376" s="225"/>
      <c r="AT376" s="226" t="s">
        <v>124</v>
      </c>
      <c r="AU376" s="226" t="s">
        <v>81</v>
      </c>
      <c r="AV376" s="11" t="s">
        <v>81</v>
      </c>
      <c r="AW376" s="11" t="s">
        <v>34</v>
      </c>
      <c r="AX376" s="11" t="s">
        <v>79</v>
      </c>
      <c r="AY376" s="226" t="s">
        <v>114</v>
      </c>
    </row>
    <row r="377" s="1" customFormat="1" ht="16.5" customHeight="1">
      <c r="B377" s="36"/>
      <c r="C377" s="203" t="s">
        <v>771</v>
      </c>
      <c r="D377" s="203" t="s">
        <v>117</v>
      </c>
      <c r="E377" s="204" t="s">
        <v>772</v>
      </c>
      <c r="F377" s="205" t="s">
        <v>773</v>
      </c>
      <c r="G377" s="206" t="s">
        <v>130</v>
      </c>
      <c r="H377" s="207">
        <v>1.379</v>
      </c>
      <c r="I377" s="208"/>
      <c r="J377" s="209">
        <f>ROUND(I377*H377,2)</f>
        <v>0</v>
      </c>
      <c r="K377" s="205" t="s">
        <v>121</v>
      </c>
      <c r="L377" s="41"/>
      <c r="M377" s="210" t="s">
        <v>1</v>
      </c>
      <c r="N377" s="211" t="s">
        <v>42</v>
      </c>
      <c r="O377" s="77"/>
      <c r="P377" s="212">
        <f>O377*H377</f>
        <v>0</v>
      </c>
      <c r="Q377" s="212">
        <v>0</v>
      </c>
      <c r="R377" s="212">
        <f>Q377*H377</f>
        <v>0</v>
      </c>
      <c r="S377" s="212">
        <v>0</v>
      </c>
      <c r="T377" s="213">
        <f>S377*H377</f>
        <v>0</v>
      </c>
      <c r="AR377" s="15" t="s">
        <v>231</v>
      </c>
      <c r="AT377" s="15" t="s">
        <v>117</v>
      </c>
      <c r="AU377" s="15" t="s">
        <v>81</v>
      </c>
      <c r="AY377" s="15" t="s">
        <v>114</v>
      </c>
      <c r="BE377" s="214">
        <f>IF(N377="základní",J377,0)</f>
        <v>0</v>
      </c>
      <c r="BF377" s="214">
        <f>IF(N377="snížená",J377,0)</f>
        <v>0</v>
      </c>
      <c r="BG377" s="214">
        <f>IF(N377="zákl. přenesená",J377,0)</f>
        <v>0</v>
      </c>
      <c r="BH377" s="214">
        <f>IF(N377="sníž. přenesená",J377,0)</f>
        <v>0</v>
      </c>
      <c r="BI377" s="214">
        <f>IF(N377="nulová",J377,0)</f>
        <v>0</v>
      </c>
      <c r="BJ377" s="15" t="s">
        <v>79</v>
      </c>
      <c r="BK377" s="214">
        <f>ROUND(I377*H377,2)</f>
        <v>0</v>
      </c>
      <c r="BL377" s="15" t="s">
        <v>231</v>
      </c>
      <c r="BM377" s="15" t="s">
        <v>774</v>
      </c>
    </row>
    <row r="378" s="10" customFormat="1" ht="22.8" customHeight="1">
      <c r="B378" s="187"/>
      <c r="C378" s="188"/>
      <c r="D378" s="189" t="s">
        <v>70</v>
      </c>
      <c r="E378" s="201" t="s">
        <v>775</v>
      </c>
      <c r="F378" s="201" t="s">
        <v>776</v>
      </c>
      <c r="G378" s="188"/>
      <c r="H378" s="188"/>
      <c r="I378" s="191"/>
      <c r="J378" s="202">
        <f>BK378</f>
        <v>0</v>
      </c>
      <c r="K378" s="188"/>
      <c r="L378" s="193"/>
      <c r="M378" s="194"/>
      <c r="N378" s="195"/>
      <c r="O378" s="195"/>
      <c r="P378" s="196">
        <f>SUM(P379:P385)</f>
        <v>0</v>
      </c>
      <c r="Q378" s="195"/>
      <c r="R378" s="196">
        <f>SUM(R379:R385)</f>
        <v>0.83500249999999998</v>
      </c>
      <c r="S378" s="195"/>
      <c r="T378" s="197">
        <f>SUM(T379:T385)</f>
        <v>0</v>
      </c>
      <c r="AR378" s="198" t="s">
        <v>81</v>
      </c>
      <c r="AT378" s="199" t="s">
        <v>70</v>
      </c>
      <c r="AU378" s="199" t="s">
        <v>79</v>
      </c>
      <c r="AY378" s="198" t="s">
        <v>114</v>
      </c>
      <c r="BK378" s="200">
        <f>SUM(BK379:BK385)</f>
        <v>0</v>
      </c>
    </row>
    <row r="379" s="1" customFormat="1" ht="16.5" customHeight="1">
      <c r="B379" s="36"/>
      <c r="C379" s="203" t="s">
        <v>777</v>
      </c>
      <c r="D379" s="203" t="s">
        <v>117</v>
      </c>
      <c r="E379" s="204" t="s">
        <v>778</v>
      </c>
      <c r="F379" s="205" t="s">
        <v>779</v>
      </c>
      <c r="G379" s="206" t="s">
        <v>216</v>
      </c>
      <c r="H379" s="207">
        <v>20.359999999999999</v>
      </c>
      <c r="I379" s="208"/>
      <c r="J379" s="209">
        <f>ROUND(I379*H379,2)</f>
        <v>0</v>
      </c>
      <c r="K379" s="205" t="s">
        <v>121</v>
      </c>
      <c r="L379" s="41"/>
      <c r="M379" s="210" t="s">
        <v>1</v>
      </c>
      <c r="N379" s="211" t="s">
        <v>42</v>
      </c>
      <c r="O379" s="77"/>
      <c r="P379" s="212">
        <f>O379*H379</f>
        <v>0</v>
      </c>
      <c r="Q379" s="212">
        <v>0.0050000000000000001</v>
      </c>
      <c r="R379" s="212">
        <f>Q379*H379</f>
        <v>0.1018</v>
      </c>
      <c r="S379" s="212">
        <v>0</v>
      </c>
      <c r="T379" s="213">
        <f>S379*H379</f>
        <v>0</v>
      </c>
      <c r="AR379" s="15" t="s">
        <v>231</v>
      </c>
      <c r="AT379" s="15" t="s">
        <v>117</v>
      </c>
      <c r="AU379" s="15" t="s">
        <v>81</v>
      </c>
      <c r="AY379" s="15" t="s">
        <v>114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15" t="s">
        <v>79</v>
      </c>
      <c r="BK379" s="214">
        <f>ROUND(I379*H379,2)</f>
        <v>0</v>
      </c>
      <c r="BL379" s="15" t="s">
        <v>231</v>
      </c>
      <c r="BM379" s="15" t="s">
        <v>780</v>
      </c>
    </row>
    <row r="380" s="1" customFormat="1" ht="16.5" customHeight="1">
      <c r="B380" s="36"/>
      <c r="C380" s="256" t="s">
        <v>781</v>
      </c>
      <c r="D380" s="256" t="s">
        <v>334</v>
      </c>
      <c r="E380" s="257" t="s">
        <v>782</v>
      </c>
      <c r="F380" s="258" t="s">
        <v>783</v>
      </c>
      <c r="G380" s="259" t="s">
        <v>262</v>
      </c>
      <c r="H380" s="260">
        <v>1466.405</v>
      </c>
      <c r="I380" s="261"/>
      <c r="J380" s="262">
        <f>ROUND(I380*H380,2)</f>
        <v>0</v>
      </c>
      <c r="K380" s="258" t="s">
        <v>121</v>
      </c>
      <c r="L380" s="263"/>
      <c r="M380" s="264" t="s">
        <v>1</v>
      </c>
      <c r="N380" s="265" t="s">
        <v>42</v>
      </c>
      <c r="O380" s="77"/>
      <c r="P380" s="212">
        <f>O380*H380</f>
        <v>0</v>
      </c>
      <c r="Q380" s="212">
        <v>0.00050000000000000001</v>
      </c>
      <c r="R380" s="212">
        <f>Q380*H380</f>
        <v>0.73320249999999998</v>
      </c>
      <c r="S380" s="212">
        <v>0</v>
      </c>
      <c r="T380" s="213">
        <f>S380*H380</f>
        <v>0</v>
      </c>
      <c r="AR380" s="15" t="s">
        <v>252</v>
      </c>
      <c r="AT380" s="15" t="s">
        <v>334</v>
      </c>
      <c r="AU380" s="15" t="s">
        <v>81</v>
      </c>
      <c r="AY380" s="15" t="s">
        <v>114</v>
      </c>
      <c r="BE380" s="214">
        <f>IF(N380="základní",J380,0)</f>
        <v>0</v>
      </c>
      <c r="BF380" s="214">
        <f>IF(N380="snížená",J380,0)</f>
        <v>0</v>
      </c>
      <c r="BG380" s="214">
        <f>IF(N380="zákl. přenesená",J380,0)</f>
        <v>0</v>
      </c>
      <c r="BH380" s="214">
        <f>IF(N380="sníž. přenesená",J380,0)</f>
        <v>0</v>
      </c>
      <c r="BI380" s="214">
        <f>IF(N380="nulová",J380,0)</f>
        <v>0</v>
      </c>
      <c r="BJ380" s="15" t="s">
        <v>79</v>
      </c>
      <c r="BK380" s="214">
        <f>ROUND(I380*H380,2)</f>
        <v>0</v>
      </c>
      <c r="BL380" s="15" t="s">
        <v>231</v>
      </c>
      <c r="BM380" s="15" t="s">
        <v>784</v>
      </c>
    </row>
    <row r="381" s="1" customFormat="1">
      <c r="B381" s="36"/>
      <c r="C381" s="37"/>
      <c r="D381" s="217" t="s">
        <v>225</v>
      </c>
      <c r="E381" s="37"/>
      <c r="F381" s="232" t="s">
        <v>785</v>
      </c>
      <c r="G381" s="37"/>
      <c r="H381" s="37"/>
      <c r="I381" s="129"/>
      <c r="J381" s="37"/>
      <c r="K381" s="37"/>
      <c r="L381" s="41"/>
      <c r="M381" s="233"/>
      <c r="N381" s="77"/>
      <c r="O381" s="77"/>
      <c r="P381" s="77"/>
      <c r="Q381" s="77"/>
      <c r="R381" s="77"/>
      <c r="S381" s="77"/>
      <c r="T381" s="78"/>
      <c r="AT381" s="15" t="s">
        <v>225</v>
      </c>
      <c r="AU381" s="15" t="s">
        <v>81</v>
      </c>
    </row>
    <row r="382" s="11" customFormat="1">
      <c r="B382" s="215"/>
      <c r="C382" s="216"/>
      <c r="D382" s="217" t="s">
        <v>124</v>
      </c>
      <c r="E382" s="218" t="s">
        <v>1</v>
      </c>
      <c r="F382" s="219" t="s">
        <v>786</v>
      </c>
      <c r="G382" s="216"/>
      <c r="H382" s="220">
        <v>1333.095</v>
      </c>
      <c r="I382" s="221"/>
      <c r="J382" s="216"/>
      <c r="K382" s="216"/>
      <c r="L382" s="222"/>
      <c r="M382" s="223"/>
      <c r="N382" s="224"/>
      <c r="O382" s="224"/>
      <c r="P382" s="224"/>
      <c r="Q382" s="224"/>
      <c r="R382" s="224"/>
      <c r="S382" s="224"/>
      <c r="T382" s="225"/>
      <c r="AT382" s="226" t="s">
        <v>124</v>
      </c>
      <c r="AU382" s="226" t="s">
        <v>81</v>
      </c>
      <c r="AV382" s="11" t="s">
        <v>81</v>
      </c>
      <c r="AW382" s="11" t="s">
        <v>34</v>
      </c>
      <c r="AX382" s="11" t="s">
        <v>79</v>
      </c>
      <c r="AY382" s="226" t="s">
        <v>114</v>
      </c>
    </row>
    <row r="383" s="11" customFormat="1">
      <c r="B383" s="215"/>
      <c r="C383" s="216"/>
      <c r="D383" s="217" t="s">
        <v>124</v>
      </c>
      <c r="E383" s="216"/>
      <c r="F383" s="219" t="s">
        <v>787</v>
      </c>
      <c r="G383" s="216"/>
      <c r="H383" s="220">
        <v>1466.405</v>
      </c>
      <c r="I383" s="221"/>
      <c r="J383" s="216"/>
      <c r="K383" s="216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124</v>
      </c>
      <c r="AU383" s="226" t="s">
        <v>81</v>
      </c>
      <c r="AV383" s="11" t="s">
        <v>81</v>
      </c>
      <c r="AW383" s="11" t="s">
        <v>4</v>
      </c>
      <c r="AX383" s="11" t="s">
        <v>79</v>
      </c>
      <c r="AY383" s="226" t="s">
        <v>114</v>
      </c>
    </row>
    <row r="384" s="1" customFormat="1" ht="16.5" customHeight="1">
      <c r="B384" s="36"/>
      <c r="C384" s="203" t="s">
        <v>788</v>
      </c>
      <c r="D384" s="203" t="s">
        <v>117</v>
      </c>
      <c r="E384" s="204" t="s">
        <v>789</v>
      </c>
      <c r="F384" s="205" t="s">
        <v>790</v>
      </c>
      <c r="G384" s="206" t="s">
        <v>216</v>
      </c>
      <c r="H384" s="207">
        <v>20.359999999999999</v>
      </c>
      <c r="I384" s="208"/>
      <c r="J384" s="209">
        <f>ROUND(I384*H384,2)</f>
        <v>0</v>
      </c>
      <c r="K384" s="205" t="s">
        <v>121</v>
      </c>
      <c r="L384" s="41"/>
      <c r="M384" s="210" t="s">
        <v>1</v>
      </c>
      <c r="N384" s="211" t="s">
        <v>42</v>
      </c>
      <c r="O384" s="77"/>
      <c r="P384" s="212">
        <f>O384*H384</f>
        <v>0</v>
      </c>
      <c r="Q384" s="212">
        <v>0</v>
      </c>
      <c r="R384" s="212">
        <f>Q384*H384</f>
        <v>0</v>
      </c>
      <c r="S384" s="212">
        <v>0</v>
      </c>
      <c r="T384" s="213">
        <f>S384*H384</f>
        <v>0</v>
      </c>
      <c r="AR384" s="15" t="s">
        <v>231</v>
      </c>
      <c r="AT384" s="15" t="s">
        <v>117</v>
      </c>
      <c r="AU384" s="15" t="s">
        <v>81</v>
      </c>
      <c r="AY384" s="15" t="s">
        <v>114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5" t="s">
        <v>79</v>
      </c>
      <c r="BK384" s="214">
        <f>ROUND(I384*H384,2)</f>
        <v>0</v>
      </c>
      <c r="BL384" s="15" t="s">
        <v>231</v>
      </c>
      <c r="BM384" s="15" t="s">
        <v>791</v>
      </c>
    </row>
    <row r="385" s="1" customFormat="1" ht="16.5" customHeight="1">
      <c r="B385" s="36"/>
      <c r="C385" s="203" t="s">
        <v>792</v>
      </c>
      <c r="D385" s="203" t="s">
        <v>117</v>
      </c>
      <c r="E385" s="204" t="s">
        <v>793</v>
      </c>
      <c r="F385" s="205" t="s">
        <v>794</v>
      </c>
      <c r="G385" s="206" t="s">
        <v>130</v>
      </c>
      <c r="H385" s="207">
        <v>0.83499999999999996</v>
      </c>
      <c r="I385" s="208"/>
      <c r="J385" s="209">
        <f>ROUND(I385*H385,2)</f>
        <v>0</v>
      </c>
      <c r="K385" s="205" t="s">
        <v>121</v>
      </c>
      <c r="L385" s="41"/>
      <c r="M385" s="210" t="s">
        <v>1</v>
      </c>
      <c r="N385" s="211" t="s">
        <v>42</v>
      </c>
      <c r="O385" s="77"/>
      <c r="P385" s="212">
        <f>O385*H385</f>
        <v>0</v>
      </c>
      <c r="Q385" s="212">
        <v>0</v>
      </c>
      <c r="R385" s="212">
        <f>Q385*H385</f>
        <v>0</v>
      </c>
      <c r="S385" s="212">
        <v>0</v>
      </c>
      <c r="T385" s="213">
        <f>S385*H385</f>
        <v>0</v>
      </c>
      <c r="AR385" s="15" t="s">
        <v>231</v>
      </c>
      <c r="AT385" s="15" t="s">
        <v>117</v>
      </c>
      <c r="AU385" s="15" t="s">
        <v>81</v>
      </c>
      <c r="AY385" s="15" t="s">
        <v>114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15" t="s">
        <v>79</v>
      </c>
      <c r="BK385" s="214">
        <f>ROUND(I385*H385,2)</f>
        <v>0</v>
      </c>
      <c r="BL385" s="15" t="s">
        <v>231</v>
      </c>
      <c r="BM385" s="15" t="s">
        <v>795</v>
      </c>
    </row>
    <row r="386" s="10" customFormat="1" ht="22.8" customHeight="1">
      <c r="B386" s="187"/>
      <c r="C386" s="188"/>
      <c r="D386" s="189" t="s">
        <v>70</v>
      </c>
      <c r="E386" s="201" t="s">
        <v>796</v>
      </c>
      <c r="F386" s="201" t="s">
        <v>797</v>
      </c>
      <c r="G386" s="188"/>
      <c r="H386" s="188"/>
      <c r="I386" s="191"/>
      <c r="J386" s="202">
        <f>BK386</f>
        <v>0</v>
      </c>
      <c r="K386" s="188"/>
      <c r="L386" s="193"/>
      <c r="M386" s="194"/>
      <c r="N386" s="195"/>
      <c r="O386" s="195"/>
      <c r="P386" s="196">
        <f>SUM(P387:P393)</f>
        <v>0</v>
      </c>
      <c r="Q386" s="195"/>
      <c r="R386" s="196">
        <f>SUM(R387:R393)</f>
        <v>0.02584289</v>
      </c>
      <c r="S386" s="195"/>
      <c r="T386" s="197">
        <f>SUM(T387:T393)</f>
        <v>0</v>
      </c>
      <c r="AR386" s="198" t="s">
        <v>81</v>
      </c>
      <c r="AT386" s="199" t="s">
        <v>70</v>
      </c>
      <c r="AU386" s="199" t="s">
        <v>79</v>
      </c>
      <c r="AY386" s="198" t="s">
        <v>114</v>
      </c>
      <c r="BK386" s="200">
        <f>SUM(BK387:BK393)</f>
        <v>0</v>
      </c>
    </row>
    <row r="387" s="1" customFormat="1" ht="16.5" customHeight="1">
      <c r="B387" s="36"/>
      <c r="C387" s="203" t="s">
        <v>798</v>
      </c>
      <c r="D387" s="203" t="s">
        <v>117</v>
      </c>
      <c r="E387" s="204" t="s">
        <v>799</v>
      </c>
      <c r="F387" s="205" t="s">
        <v>800</v>
      </c>
      <c r="G387" s="206" t="s">
        <v>216</v>
      </c>
      <c r="H387" s="207">
        <v>152.017</v>
      </c>
      <c r="I387" s="208"/>
      <c r="J387" s="209">
        <f>ROUND(I387*H387,2)</f>
        <v>0</v>
      </c>
      <c r="K387" s="205" t="s">
        <v>121</v>
      </c>
      <c r="L387" s="41"/>
      <c r="M387" s="210" t="s">
        <v>1</v>
      </c>
      <c r="N387" s="211" t="s">
        <v>42</v>
      </c>
      <c r="O387" s="77"/>
      <c r="P387" s="212">
        <f>O387*H387</f>
        <v>0</v>
      </c>
      <c r="Q387" s="212">
        <v>0.00017000000000000001</v>
      </c>
      <c r="R387" s="212">
        <f>Q387*H387</f>
        <v>0.02584289</v>
      </c>
      <c r="S387" s="212">
        <v>0</v>
      </c>
      <c r="T387" s="213">
        <f>S387*H387</f>
        <v>0</v>
      </c>
      <c r="AR387" s="15" t="s">
        <v>231</v>
      </c>
      <c r="AT387" s="15" t="s">
        <v>117</v>
      </c>
      <c r="AU387" s="15" t="s">
        <v>81</v>
      </c>
      <c r="AY387" s="15" t="s">
        <v>114</v>
      </c>
      <c r="BE387" s="214">
        <f>IF(N387="základní",J387,0)</f>
        <v>0</v>
      </c>
      <c r="BF387" s="214">
        <f>IF(N387="snížená",J387,0)</f>
        <v>0</v>
      </c>
      <c r="BG387" s="214">
        <f>IF(N387="zákl. přenesená",J387,0)</f>
        <v>0</v>
      </c>
      <c r="BH387" s="214">
        <f>IF(N387="sníž. přenesená",J387,0)</f>
        <v>0</v>
      </c>
      <c r="BI387" s="214">
        <f>IF(N387="nulová",J387,0)</f>
        <v>0</v>
      </c>
      <c r="BJ387" s="15" t="s">
        <v>79</v>
      </c>
      <c r="BK387" s="214">
        <f>ROUND(I387*H387,2)</f>
        <v>0</v>
      </c>
      <c r="BL387" s="15" t="s">
        <v>231</v>
      </c>
      <c r="BM387" s="15" t="s">
        <v>801</v>
      </c>
    </row>
    <row r="388" s="11" customFormat="1">
      <c r="B388" s="215"/>
      <c r="C388" s="216"/>
      <c r="D388" s="217" t="s">
        <v>124</v>
      </c>
      <c r="E388" s="218" t="s">
        <v>1</v>
      </c>
      <c r="F388" s="219" t="s">
        <v>802</v>
      </c>
      <c r="G388" s="216"/>
      <c r="H388" s="220">
        <v>0.53800000000000003</v>
      </c>
      <c r="I388" s="221"/>
      <c r="J388" s="216"/>
      <c r="K388" s="216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124</v>
      </c>
      <c r="AU388" s="226" t="s">
        <v>81</v>
      </c>
      <c r="AV388" s="11" t="s">
        <v>81</v>
      </c>
      <c r="AW388" s="11" t="s">
        <v>34</v>
      </c>
      <c r="AX388" s="11" t="s">
        <v>71</v>
      </c>
      <c r="AY388" s="226" t="s">
        <v>114</v>
      </c>
    </row>
    <row r="389" s="11" customFormat="1">
      <c r="B389" s="215"/>
      <c r="C389" s="216"/>
      <c r="D389" s="217" t="s">
        <v>124</v>
      </c>
      <c r="E389" s="218" t="s">
        <v>1</v>
      </c>
      <c r="F389" s="219" t="s">
        <v>803</v>
      </c>
      <c r="G389" s="216"/>
      <c r="H389" s="220">
        <v>13.44</v>
      </c>
      <c r="I389" s="221"/>
      <c r="J389" s="216"/>
      <c r="K389" s="216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124</v>
      </c>
      <c r="AU389" s="226" t="s">
        <v>81</v>
      </c>
      <c r="AV389" s="11" t="s">
        <v>81</v>
      </c>
      <c r="AW389" s="11" t="s">
        <v>34</v>
      </c>
      <c r="AX389" s="11" t="s">
        <v>71</v>
      </c>
      <c r="AY389" s="226" t="s">
        <v>114</v>
      </c>
    </row>
    <row r="390" s="11" customFormat="1">
      <c r="B390" s="215"/>
      <c r="C390" s="216"/>
      <c r="D390" s="217" t="s">
        <v>124</v>
      </c>
      <c r="E390" s="218" t="s">
        <v>1</v>
      </c>
      <c r="F390" s="219" t="s">
        <v>804</v>
      </c>
      <c r="G390" s="216"/>
      <c r="H390" s="220">
        <v>42.786000000000001</v>
      </c>
      <c r="I390" s="221"/>
      <c r="J390" s="216"/>
      <c r="K390" s="216"/>
      <c r="L390" s="222"/>
      <c r="M390" s="223"/>
      <c r="N390" s="224"/>
      <c r="O390" s="224"/>
      <c r="P390" s="224"/>
      <c r="Q390" s="224"/>
      <c r="R390" s="224"/>
      <c r="S390" s="224"/>
      <c r="T390" s="225"/>
      <c r="AT390" s="226" t="s">
        <v>124</v>
      </c>
      <c r="AU390" s="226" t="s">
        <v>81</v>
      </c>
      <c r="AV390" s="11" t="s">
        <v>81</v>
      </c>
      <c r="AW390" s="11" t="s">
        <v>34</v>
      </c>
      <c r="AX390" s="11" t="s">
        <v>71</v>
      </c>
      <c r="AY390" s="226" t="s">
        <v>114</v>
      </c>
    </row>
    <row r="391" s="11" customFormat="1">
      <c r="B391" s="215"/>
      <c r="C391" s="216"/>
      <c r="D391" s="217" t="s">
        <v>124</v>
      </c>
      <c r="E391" s="218" t="s">
        <v>1</v>
      </c>
      <c r="F391" s="219" t="s">
        <v>805</v>
      </c>
      <c r="G391" s="216"/>
      <c r="H391" s="220">
        <v>8.0519999999999996</v>
      </c>
      <c r="I391" s="221"/>
      <c r="J391" s="216"/>
      <c r="K391" s="216"/>
      <c r="L391" s="222"/>
      <c r="M391" s="223"/>
      <c r="N391" s="224"/>
      <c r="O391" s="224"/>
      <c r="P391" s="224"/>
      <c r="Q391" s="224"/>
      <c r="R391" s="224"/>
      <c r="S391" s="224"/>
      <c r="T391" s="225"/>
      <c r="AT391" s="226" t="s">
        <v>124</v>
      </c>
      <c r="AU391" s="226" t="s">
        <v>81</v>
      </c>
      <c r="AV391" s="11" t="s">
        <v>81</v>
      </c>
      <c r="AW391" s="11" t="s">
        <v>34</v>
      </c>
      <c r="AX391" s="11" t="s">
        <v>71</v>
      </c>
      <c r="AY391" s="226" t="s">
        <v>114</v>
      </c>
    </row>
    <row r="392" s="11" customFormat="1">
      <c r="B392" s="215"/>
      <c r="C392" s="216"/>
      <c r="D392" s="217" t="s">
        <v>124</v>
      </c>
      <c r="E392" s="218" t="s">
        <v>1</v>
      </c>
      <c r="F392" s="219" t="s">
        <v>806</v>
      </c>
      <c r="G392" s="216"/>
      <c r="H392" s="220">
        <v>87.200999999999993</v>
      </c>
      <c r="I392" s="221"/>
      <c r="J392" s="216"/>
      <c r="K392" s="216"/>
      <c r="L392" s="222"/>
      <c r="M392" s="223"/>
      <c r="N392" s="224"/>
      <c r="O392" s="224"/>
      <c r="P392" s="224"/>
      <c r="Q392" s="224"/>
      <c r="R392" s="224"/>
      <c r="S392" s="224"/>
      <c r="T392" s="225"/>
      <c r="AT392" s="226" t="s">
        <v>124</v>
      </c>
      <c r="AU392" s="226" t="s">
        <v>81</v>
      </c>
      <c r="AV392" s="11" t="s">
        <v>81</v>
      </c>
      <c r="AW392" s="11" t="s">
        <v>34</v>
      </c>
      <c r="AX392" s="11" t="s">
        <v>71</v>
      </c>
      <c r="AY392" s="226" t="s">
        <v>114</v>
      </c>
    </row>
    <row r="393" s="13" customFormat="1">
      <c r="B393" s="245"/>
      <c r="C393" s="246"/>
      <c r="D393" s="217" t="s">
        <v>124</v>
      </c>
      <c r="E393" s="247" t="s">
        <v>1</v>
      </c>
      <c r="F393" s="248" t="s">
        <v>245</v>
      </c>
      <c r="G393" s="246"/>
      <c r="H393" s="249">
        <v>152.017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AT393" s="255" t="s">
        <v>124</v>
      </c>
      <c r="AU393" s="255" t="s">
        <v>81</v>
      </c>
      <c r="AV393" s="13" t="s">
        <v>122</v>
      </c>
      <c r="AW393" s="13" t="s">
        <v>34</v>
      </c>
      <c r="AX393" s="13" t="s">
        <v>79</v>
      </c>
      <c r="AY393" s="255" t="s">
        <v>114</v>
      </c>
    </row>
    <row r="394" s="10" customFormat="1" ht="22.8" customHeight="1">
      <c r="B394" s="187"/>
      <c r="C394" s="188"/>
      <c r="D394" s="189" t="s">
        <v>70</v>
      </c>
      <c r="E394" s="201" t="s">
        <v>807</v>
      </c>
      <c r="F394" s="201" t="s">
        <v>808</v>
      </c>
      <c r="G394" s="188"/>
      <c r="H394" s="188"/>
      <c r="I394" s="191"/>
      <c r="J394" s="202">
        <f>BK394</f>
        <v>0</v>
      </c>
      <c r="K394" s="188"/>
      <c r="L394" s="193"/>
      <c r="M394" s="194"/>
      <c r="N394" s="195"/>
      <c r="O394" s="195"/>
      <c r="P394" s="196">
        <f>SUM(P395:P399)</f>
        <v>0</v>
      </c>
      <c r="Q394" s="195"/>
      <c r="R394" s="196">
        <f>SUM(R395:R399)</f>
        <v>0.023385439999999997</v>
      </c>
      <c r="S394" s="195"/>
      <c r="T394" s="197">
        <f>SUM(T395:T399)</f>
        <v>0</v>
      </c>
      <c r="AR394" s="198" t="s">
        <v>81</v>
      </c>
      <c r="AT394" s="199" t="s">
        <v>70</v>
      </c>
      <c r="AU394" s="199" t="s">
        <v>79</v>
      </c>
      <c r="AY394" s="198" t="s">
        <v>114</v>
      </c>
      <c r="BK394" s="200">
        <f>SUM(BK395:BK399)</f>
        <v>0</v>
      </c>
    </row>
    <row r="395" s="1" customFormat="1" ht="16.5" customHeight="1">
      <c r="B395" s="36"/>
      <c r="C395" s="203" t="s">
        <v>809</v>
      </c>
      <c r="D395" s="203" t="s">
        <v>117</v>
      </c>
      <c r="E395" s="204" t="s">
        <v>810</v>
      </c>
      <c r="F395" s="205" t="s">
        <v>811</v>
      </c>
      <c r="G395" s="206" t="s">
        <v>216</v>
      </c>
      <c r="H395" s="207">
        <v>179.88800000000001</v>
      </c>
      <c r="I395" s="208"/>
      <c r="J395" s="209">
        <f>ROUND(I395*H395,2)</f>
        <v>0</v>
      </c>
      <c r="K395" s="205" t="s">
        <v>121</v>
      </c>
      <c r="L395" s="41"/>
      <c r="M395" s="210" t="s">
        <v>1</v>
      </c>
      <c r="N395" s="211" t="s">
        <v>42</v>
      </c>
      <c r="O395" s="77"/>
      <c r="P395" s="212">
        <f>O395*H395</f>
        <v>0</v>
      </c>
      <c r="Q395" s="212">
        <v>0.00012999999999999999</v>
      </c>
      <c r="R395" s="212">
        <f>Q395*H395</f>
        <v>0.023385439999999997</v>
      </c>
      <c r="S395" s="212">
        <v>0</v>
      </c>
      <c r="T395" s="213">
        <f>S395*H395</f>
        <v>0</v>
      </c>
      <c r="AR395" s="15" t="s">
        <v>231</v>
      </c>
      <c r="AT395" s="15" t="s">
        <v>117</v>
      </c>
      <c r="AU395" s="15" t="s">
        <v>81</v>
      </c>
      <c r="AY395" s="15" t="s">
        <v>114</v>
      </c>
      <c r="BE395" s="214">
        <f>IF(N395="základní",J395,0)</f>
        <v>0</v>
      </c>
      <c r="BF395" s="214">
        <f>IF(N395="snížená",J395,0)</f>
        <v>0</v>
      </c>
      <c r="BG395" s="214">
        <f>IF(N395="zákl. přenesená",J395,0)</f>
        <v>0</v>
      </c>
      <c r="BH395" s="214">
        <f>IF(N395="sníž. přenesená",J395,0)</f>
        <v>0</v>
      </c>
      <c r="BI395" s="214">
        <f>IF(N395="nulová",J395,0)</f>
        <v>0</v>
      </c>
      <c r="BJ395" s="15" t="s">
        <v>79</v>
      </c>
      <c r="BK395" s="214">
        <f>ROUND(I395*H395,2)</f>
        <v>0</v>
      </c>
      <c r="BL395" s="15" t="s">
        <v>231</v>
      </c>
      <c r="BM395" s="15" t="s">
        <v>812</v>
      </c>
    </row>
    <row r="396" s="11" customFormat="1">
      <c r="B396" s="215"/>
      <c r="C396" s="216"/>
      <c r="D396" s="217" t="s">
        <v>124</v>
      </c>
      <c r="E396" s="218" t="s">
        <v>1</v>
      </c>
      <c r="F396" s="219" t="s">
        <v>813</v>
      </c>
      <c r="G396" s="216"/>
      <c r="H396" s="220">
        <v>70.638000000000005</v>
      </c>
      <c r="I396" s="221"/>
      <c r="J396" s="216"/>
      <c r="K396" s="216"/>
      <c r="L396" s="222"/>
      <c r="M396" s="223"/>
      <c r="N396" s="224"/>
      <c r="O396" s="224"/>
      <c r="P396" s="224"/>
      <c r="Q396" s="224"/>
      <c r="R396" s="224"/>
      <c r="S396" s="224"/>
      <c r="T396" s="225"/>
      <c r="AT396" s="226" t="s">
        <v>124</v>
      </c>
      <c r="AU396" s="226" t="s">
        <v>81</v>
      </c>
      <c r="AV396" s="11" t="s">
        <v>81</v>
      </c>
      <c r="AW396" s="11" t="s">
        <v>34</v>
      </c>
      <c r="AX396" s="11" t="s">
        <v>71</v>
      </c>
      <c r="AY396" s="226" t="s">
        <v>114</v>
      </c>
    </row>
    <row r="397" s="11" customFormat="1">
      <c r="B397" s="215"/>
      <c r="C397" s="216"/>
      <c r="D397" s="217" t="s">
        <v>124</v>
      </c>
      <c r="E397" s="218" t="s">
        <v>1</v>
      </c>
      <c r="F397" s="219" t="s">
        <v>814</v>
      </c>
      <c r="G397" s="216"/>
      <c r="H397" s="220">
        <v>21.25</v>
      </c>
      <c r="I397" s="221"/>
      <c r="J397" s="216"/>
      <c r="K397" s="216"/>
      <c r="L397" s="222"/>
      <c r="M397" s="223"/>
      <c r="N397" s="224"/>
      <c r="O397" s="224"/>
      <c r="P397" s="224"/>
      <c r="Q397" s="224"/>
      <c r="R397" s="224"/>
      <c r="S397" s="224"/>
      <c r="T397" s="225"/>
      <c r="AT397" s="226" t="s">
        <v>124</v>
      </c>
      <c r="AU397" s="226" t="s">
        <v>81</v>
      </c>
      <c r="AV397" s="11" t="s">
        <v>81</v>
      </c>
      <c r="AW397" s="11" t="s">
        <v>34</v>
      </c>
      <c r="AX397" s="11" t="s">
        <v>71</v>
      </c>
      <c r="AY397" s="226" t="s">
        <v>114</v>
      </c>
    </row>
    <row r="398" s="11" customFormat="1">
      <c r="B398" s="215"/>
      <c r="C398" s="216"/>
      <c r="D398" s="217" t="s">
        <v>124</v>
      </c>
      <c r="E398" s="218" t="s">
        <v>1</v>
      </c>
      <c r="F398" s="219" t="s">
        <v>815</v>
      </c>
      <c r="G398" s="216"/>
      <c r="H398" s="220">
        <v>88</v>
      </c>
      <c r="I398" s="221"/>
      <c r="J398" s="216"/>
      <c r="K398" s="216"/>
      <c r="L398" s="222"/>
      <c r="M398" s="223"/>
      <c r="N398" s="224"/>
      <c r="O398" s="224"/>
      <c r="P398" s="224"/>
      <c r="Q398" s="224"/>
      <c r="R398" s="224"/>
      <c r="S398" s="224"/>
      <c r="T398" s="225"/>
      <c r="AT398" s="226" t="s">
        <v>124</v>
      </c>
      <c r="AU398" s="226" t="s">
        <v>81</v>
      </c>
      <c r="AV398" s="11" t="s">
        <v>81</v>
      </c>
      <c r="AW398" s="11" t="s">
        <v>34</v>
      </c>
      <c r="AX398" s="11" t="s">
        <v>71</v>
      </c>
      <c r="AY398" s="226" t="s">
        <v>114</v>
      </c>
    </row>
    <row r="399" s="13" customFormat="1">
      <c r="B399" s="245"/>
      <c r="C399" s="246"/>
      <c r="D399" s="217" t="s">
        <v>124</v>
      </c>
      <c r="E399" s="247" t="s">
        <v>1</v>
      </c>
      <c r="F399" s="248" t="s">
        <v>245</v>
      </c>
      <c r="G399" s="246"/>
      <c r="H399" s="249">
        <v>179.88800000000001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AT399" s="255" t="s">
        <v>124</v>
      </c>
      <c r="AU399" s="255" t="s">
        <v>81</v>
      </c>
      <c r="AV399" s="13" t="s">
        <v>122</v>
      </c>
      <c r="AW399" s="13" t="s">
        <v>34</v>
      </c>
      <c r="AX399" s="13" t="s">
        <v>79</v>
      </c>
      <c r="AY399" s="255" t="s">
        <v>114</v>
      </c>
    </row>
    <row r="400" s="10" customFormat="1" ht="25.92" customHeight="1">
      <c r="B400" s="187"/>
      <c r="C400" s="188"/>
      <c r="D400" s="189" t="s">
        <v>70</v>
      </c>
      <c r="E400" s="190" t="s">
        <v>816</v>
      </c>
      <c r="F400" s="190" t="s">
        <v>817</v>
      </c>
      <c r="G400" s="188"/>
      <c r="H400" s="188"/>
      <c r="I400" s="191"/>
      <c r="J400" s="192">
        <f>BK400</f>
        <v>0</v>
      </c>
      <c r="K400" s="188"/>
      <c r="L400" s="193"/>
      <c r="M400" s="194"/>
      <c r="N400" s="195"/>
      <c r="O400" s="195"/>
      <c r="P400" s="196">
        <f>P401</f>
        <v>0</v>
      </c>
      <c r="Q400" s="195"/>
      <c r="R400" s="196">
        <f>R401</f>
        <v>0.02</v>
      </c>
      <c r="S400" s="195"/>
      <c r="T400" s="197">
        <f>T401</f>
        <v>0</v>
      </c>
      <c r="AR400" s="198" t="s">
        <v>122</v>
      </c>
      <c r="AT400" s="199" t="s">
        <v>70</v>
      </c>
      <c r="AU400" s="199" t="s">
        <v>71</v>
      </c>
      <c r="AY400" s="198" t="s">
        <v>114</v>
      </c>
      <c r="BK400" s="200">
        <f>BK401</f>
        <v>0</v>
      </c>
    </row>
    <row r="401" s="10" customFormat="1" ht="22.8" customHeight="1">
      <c r="B401" s="187"/>
      <c r="C401" s="188"/>
      <c r="D401" s="189" t="s">
        <v>70</v>
      </c>
      <c r="E401" s="201" t="s">
        <v>818</v>
      </c>
      <c r="F401" s="201" t="s">
        <v>819</v>
      </c>
      <c r="G401" s="188"/>
      <c r="H401" s="188"/>
      <c r="I401" s="191"/>
      <c r="J401" s="202">
        <f>BK401</f>
        <v>0</v>
      </c>
      <c r="K401" s="188"/>
      <c r="L401" s="193"/>
      <c r="M401" s="194"/>
      <c r="N401" s="195"/>
      <c r="O401" s="195"/>
      <c r="P401" s="196">
        <f>SUM(P402:P403)</f>
        <v>0</v>
      </c>
      <c r="Q401" s="195"/>
      <c r="R401" s="196">
        <f>SUM(R402:R403)</f>
        <v>0.02</v>
      </c>
      <c r="S401" s="195"/>
      <c r="T401" s="197">
        <f>SUM(T402:T403)</f>
        <v>0</v>
      </c>
      <c r="AR401" s="198" t="s">
        <v>122</v>
      </c>
      <c r="AT401" s="199" t="s">
        <v>70</v>
      </c>
      <c r="AU401" s="199" t="s">
        <v>79</v>
      </c>
      <c r="AY401" s="198" t="s">
        <v>114</v>
      </c>
      <c r="BK401" s="200">
        <f>SUM(BK402:BK403)</f>
        <v>0</v>
      </c>
    </row>
    <row r="402" s="1" customFormat="1" ht="16.5" customHeight="1">
      <c r="B402" s="36"/>
      <c r="C402" s="203" t="s">
        <v>820</v>
      </c>
      <c r="D402" s="203" t="s">
        <v>117</v>
      </c>
      <c r="E402" s="204" t="s">
        <v>821</v>
      </c>
      <c r="F402" s="205" t="s">
        <v>822</v>
      </c>
      <c r="G402" s="206" t="s">
        <v>223</v>
      </c>
      <c r="H402" s="207">
        <v>2</v>
      </c>
      <c r="I402" s="208"/>
      <c r="J402" s="209">
        <f>ROUND(I402*H402,2)</f>
        <v>0</v>
      </c>
      <c r="K402" s="205" t="s">
        <v>1</v>
      </c>
      <c r="L402" s="41"/>
      <c r="M402" s="210" t="s">
        <v>1</v>
      </c>
      <c r="N402" s="211" t="s">
        <v>42</v>
      </c>
      <c r="O402" s="77"/>
      <c r="P402" s="212">
        <f>O402*H402</f>
        <v>0</v>
      </c>
      <c r="Q402" s="212">
        <v>0.01</v>
      </c>
      <c r="R402" s="212">
        <f>Q402*H402</f>
        <v>0.02</v>
      </c>
      <c r="S402" s="212">
        <v>0</v>
      </c>
      <c r="T402" s="213">
        <f>S402*H402</f>
        <v>0</v>
      </c>
      <c r="AR402" s="15" t="s">
        <v>823</v>
      </c>
      <c r="AT402" s="15" t="s">
        <v>117</v>
      </c>
      <c r="AU402" s="15" t="s">
        <v>81</v>
      </c>
      <c r="AY402" s="15" t="s">
        <v>114</v>
      </c>
      <c r="BE402" s="214">
        <f>IF(N402="základní",J402,0)</f>
        <v>0</v>
      </c>
      <c r="BF402" s="214">
        <f>IF(N402="snížená",J402,0)</f>
        <v>0</v>
      </c>
      <c r="BG402" s="214">
        <f>IF(N402="zákl. přenesená",J402,0)</f>
        <v>0</v>
      </c>
      <c r="BH402" s="214">
        <f>IF(N402="sníž. přenesená",J402,0)</f>
        <v>0</v>
      </c>
      <c r="BI402" s="214">
        <f>IF(N402="nulová",J402,0)</f>
        <v>0</v>
      </c>
      <c r="BJ402" s="15" t="s">
        <v>79</v>
      </c>
      <c r="BK402" s="214">
        <f>ROUND(I402*H402,2)</f>
        <v>0</v>
      </c>
      <c r="BL402" s="15" t="s">
        <v>823</v>
      </c>
      <c r="BM402" s="15" t="s">
        <v>824</v>
      </c>
    </row>
    <row r="403" s="1" customFormat="1">
      <c r="B403" s="36"/>
      <c r="C403" s="37"/>
      <c r="D403" s="217" t="s">
        <v>225</v>
      </c>
      <c r="E403" s="37"/>
      <c r="F403" s="232" t="s">
        <v>825</v>
      </c>
      <c r="G403" s="37"/>
      <c r="H403" s="37"/>
      <c r="I403" s="129"/>
      <c r="J403" s="37"/>
      <c r="K403" s="37"/>
      <c r="L403" s="41"/>
      <c r="M403" s="233"/>
      <c r="N403" s="77"/>
      <c r="O403" s="77"/>
      <c r="P403" s="77"/>
      <c r="Q403" s="77"/>
      <c r="R403" s="77"/>
      <c r="S403" s="77"/>
      <c r="T403" s="78"/>
      <c r="AT403" s="15" t="s">
        <v>225</v>
      </c>
      <c r="AU403" s="15" t="s">
        <v>81</v>
      </c>
    </row>
    <row r="404" s="10" customFormat="1" ht="25.92" customHeight="1">
      <c r="B404" s="187"/>
      <c r="C404" s="188"/>
      <c r="D404" s="189" t="s">
        <v>70</v>
      </c>
      <c r="E404" s="190" t="s">
        <v>826</v>
      </c>
      <c r="F404" s="190" t="s">
        <v>827</v>
      </c>
      <c r="G404" s="188"/>
      <c r="H404" s="188"/>
      <c r="I404" s="191"/>
      <c r="J404" s="192">
        <f>BK404</f>
        <v>0</v>
      </c>
      <c r="K404" s="188"/>
      <c r="L404" s="193"/>
      <c r="M404" s="194"/>
      <c r="N404" s="195"/>
      <c r="O404" s="195"/>
      <c r="P404" s="196">
        <f>P405+P407</f>
        <v>0</v>
      </c>
      <c r="Q404" s="195"/>
      <c r="R404" s="196">
        <f>R405+R407</f>
        <v>0</v>
      </c>
      <c r="S404" s="195"/>
      <c r="T404" s="197">
        <f>T405+T407</f>
        <v>0</v>
      </c>
      <c r="AR404" s="198" t="s">
        <v>140</v>
      </c>
      <c r="AT404" s="199" t="s">
        <v>70</v>
      </c>
      <c r="AU404" s="199" t="s">
        <v>71</v>
      </c>
      <c r="AY404" s="198" t="s">
        <v>114</v>
      </c>
      <c r="BK404" s="200">
        <f>BK405+BK407</f>
        <v>0</v>
      </c>
    </row>
    <row r="405" s="10" customFormat="1" ht="22.8" customHeight="1">
      <c r="B405" s="187"/>
      <c r="C405" s="188"/>
      <c r="D405" s="189" t="s">
        <v>70</v>
      </c>
      <c r="E405" s="201" t="s">
        <v>828</v>
      </c>
      <c r="F405" s="201" t="s">
        <v>829</v>
      </c>
      <c r="G405" s="188"/>
      <c r="H405" s="188"/>
      <c r="I405" s="191"/>
      <c r="J405" s="202">
        <f>BK405</f>
        <v>0</v>
      </c>
      <c r="K405" s="188"/>
      <c r="L405" s="193"/>
      <c r="M405" s="194"/>
      <c r="N405" s="195"/>
      <c r="O405" s="195"/>
      <c r="P405" s="196">
        <f>P406</f>
        <v>0</v>
      </c>
      <c r="Q405" s="195"/>
      <c r="R405" s="196">
        <f>R406</f>
        <v>0</v>
      </c>
      <c r="S405" s="195"/>
      <c r="T405" s="197">
        <f>T406</f>
        <v>0</v>
      </c>
      <c r="AR405" s="198" t="s">
        <v>140</v>
      </c>
      <c r="AT405" s="199" t="s">
        <v>70</v>
      </c>
      <c r="AU405" s="199" t="s">
        <v>79</v>
      </c>
      <c r="AY405" s="198" t="s">
        <v>114</v>
      </c>
      <c r="BK405" s="200">
        <f>BK406</f>
        <v>0</v>
      </c>
    </row>
    <row r="406" s="1" customFormat="1" ht="16.5" customHeight="1">
      <c r="B406" s="36"/>
      <c r="C406" s="203" t="s">
        <v>830</v>
      </c>
      <c r="D406" s="203" t="s">
        <v>117</v>
      </c>
      <c r="E406" s="204" t="s">
        <v>831</v>
      </c>
      <c r="F406" s="205" t="s">
        <v>832</v>
      </c>
      <c r="G406" s="206" t="s">
        <v>470</v>
      </c>
      <c r="H406" s="207">
        <v>1</v>
      </c>
      <c r="I406" s="208"/>
      <c r="J406" s="209">
        <f>ROUND(I406*H406,2)</f>
        <v>0</v>
      </c>
      <c r="K406" s="205" t="s">
        <v>121</v>
      </c>
      <c r="L406" s="41"/>
      <c r="M406" s="210" t="s">
        <v>1</v>
      </c>
      <c r="N406" s="211" t="s">
        <v>42</v>
      </c>
      <c r="O406" s="77"/>
      <c r="P406" s="212">
        <f>O406*H406</f>
        <v>0</v>
      </c>
      <c r="Q406" s="212">
        <v>0</v>
      </c>
      <c r="R406" s="212">
        <f>Q406*H406</f>
        <v>0</v>
      </c>
      <c r="S406" s="212">
        <v>0</v>
      </c>
      <c r="T406" s="213">
        <f>S406*H406</f>
        <v>0</v>
      </c>
      <c r="AR406" s="15" t="s">
        <v>833</v>
      </c>
      <c r="AT406" s="15" t="s">
        <v>117</v>
      </c>
      <c r="AU406" s="15" t="s">
        <v>81</v>
      </c>
      <c r="AY406" s="15" t="s">
        <v>114</v>
      </c>
      <c r="BE406" s="214">
        <f>IF(N406="základní",J406,0)</f>
        <v>0</v>
      </c>
      <c r="BF406" s="214">
        <f>IF(N406="snížená",J406,0)</f>
        <v>0</v>
      </c>
      <c r="BG406" s="214">
        <f>IF(N406="zákl. přenesená",J406,0)</f>
        <v>0</v>
      </c>
      <c r="BH406" s="214">
        <f>IF(N406="sníž. přenesená",J406,0)</f>
        <v>0</v>
      </c>
      <c r="BI406" s="214">
        <f>IF(N406="nulová",J406,0)</f>
        <v>0</v>
      </c>
      <c r="BJ406" s="15" t="s">
        <v>79</v>
      </c>
      <c r="BK406" s="214">
        <f>ROUND(I406*H406,2)</f>
        <v>0</v>
      </c>
      <c r="BL406" s="15" t="s">
        <v>833</v>
      </c>
      <c r="BM406" s="15" t="s">
        <v>834</v>
      </c>
    </row>
    <row r="407" s="10" customFormat="1" ht="22.8" customHeight="1">
      <c r="B407" s="187"/>
      <c r="C407" s="188"/>
      <c r="D407" s="189" t="s">
        <v>70</v>
      </c>
      <c r="E407" s="201" t="s">
        <v>835</v>
      </c>
      <c r="F407" s="201" t="s">
        <v>836</v>
      </c>
      <c r="G407" s="188"/>
      <c r="H407" s="188"/>
      <c r="I407" s="191"/>
      <c r="J407" s="202">
        <f>BK407</f>
        <v>0</v>
      </c>
      <c r="K407" s="188"/>
      <c r="L407" s="193"/>
      <c r="M407" s="194"/>
      <c r="N407" s="195"/>
      <c r="O407" s="195"/>
      <c r="P407" s="196">
        <f>SUM(P408:P410)</f>
        <v>0</v>
      </c>
      <c r="Q407" s="195"/>
      <c r="R407" s="196">
        <f>SUM(R408:R410)</f>
        <v>0</v>
      </c>
      <c r="S407" s="195"/>
      <c r="T407" s="197">
        <f>SUM(T408:T410)</f>
        <v>0</v>
      </c>
      <c r="AR407" s="198" t="s">
        <v>140</v>
      </c>
      <c r="AT407" s="199" t="s">
        <v>70</v>
      </c>
      <c r="AU407" s="199" t="s">
        <v>79</v>
      </c>
      <c r="AY407" s="198" t="s">
        <v>114</v>
      </c>
      <c r="BK407" s="200">
        <f>SUM(BK408:BK410)</f>
        <v>0</v>
      </c>
    </row>
    <row r="408" s="1" customFormat="1" ht="16.5" customHeight="1">
      <c r="B408" s="36"/>
      <c r="C408" s="203" t="s">
        <v>837</v>
      </c>
      <c r="D408" s="203" t="s">
        <v>117</v>
      </c>
      <c r="E408" s="204" t="s">
        <v>838</v>
      </c>
      <c r="F408" s="205" t="s">
        <v>839</v>
      </c>
      <c r="G408" s="206" t="s">
        <v>840</v>
      </c>
      <c r="H408" s="207">
        <v>48.329999999999998</v>
      </c>
      <c r="I408" s="208"/>
      <c r="J408" s="209">
        <f>ROUND(I408*H408,2)</f>
        <v>0</v>
      </c>
      <c r="K408" s="205" t="s">
        <v>121</v>
      </c>
      <c r="L408" s="41"/>
      <c r="M408" s="210" t="s">
        <v>1</v>
      </c>
      <c r="N408" s="211" t="s">
        <v>42</v>
      </c>
      <c r="O408" s="77"/>
      <c r="P408" s="212">
        <f>O408*H408</f>
        <v>0</v>
      </c>
      <c r="Q408" s="212">
        <v>0</v>
      </c>
      <c r="R408" s="212">
        <f>Q408*H408</f>
        <v>0</v>
      </c>
      <c r="S408" s="212">
        <v>0</v>
      </c>
      <c r="T408" s="213">
        <f>S408*H408</f>
        <v>0</v>
      </c>
      <c r="AR408" s="15" t="s">
        <v>833</v>
      </c>
      <c r="AT408" s="15" t="s">
        <v>117</v>
      </c>
      <c r="AU408" s="15" t="s">
        <v>81</v>
      </c>
      <c r="AY408" s="15" t="s">
        <v>114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15" t="s">
        <v>79</v>
      </c>
      <c r="BK408" s="214">
        <f>ROUND(I408*H408,2)</f>
        <v>0</v>
      </c>
      <c r="BL408" s="15" t="s">
        <v>833</v>
      </c>
      <c r="BM408" s="15" t="s">
        <v>841</v>
      </c>
    </row>
    <row r="409" s="1" customFormat="1" ht="16.5" customHeight="1">
      <c r="B409" s="36"/>
      <c r="C409" s="203" t="s">
        <v>842</v>
      </c>
      <c r="D409" s="203" t="s">
        <v>117</v>
      </c>
      <c r="E409" s="204" t="s">
        <v>843</v>
      </c>
      <c r="F409" s="205" t="s">
        <v>844</v>
      </c>
      <c r="G409" s="206" t="s">
        <v>840</v>
      </c>
      <c r="H409" s="207">
        <v>48.329999999999998</v>
      </c>
      <c r="I409" s="208"/>
      <c r="J409" s="209">
        <f>ROUND(I409*H409,2)</f>
        <v>0</v>
      </c>
      <c r="K409" s="205" t="s">
        <v>121</v>
      </c>
      <c r="L409" s="41"/>
      <c r="M409" s="210" t="s">
        <v>1</v>
      </c>
      <c r="N409" s="211" t="s">
        <v>42</v>
      </c>
      <c r="O409" s="77"/>
      <c r="P409" s="212">
        <f>O409*H409</f>
        <v>0</v>
      </c>
      <c r="Q409" s="212">
        <v>0</v>
      </c>
      <c r="R409" s="212">
        <f>Q409*H409</f>
        <v>0</v>
      </c>
      <c r="S409" s="212">
        <v>0</v>
      </c>
      <c r="T409" s="213">
        <f>S409*H409</f>
        <v>0</v>
      </c>
      <c r="AR409" s="15" t="s">
        <v>833</v>
      </c>
      <c r="AT409" s="15" t="s">
        <v>117</v>
      </c>
      <c r="AU409" s="15" t="s">
        <v>81</v>
      </c>
      <c r="AY409" s="15" t="s">
        <v>114</v>
      </c>
      <c r="BE409" s="214">
        <f>IF(N409="základní",J409,0)</f>
        <v>0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15" t="s">
        <v>79</v>
      </c>
      <c r="BK409" s="214">
        <f>ROUND(I409*H409,2)</f>
        <v>0</v>
      </c>
      <c r="BL409" s="15" t="s">
        <v>833</v>
      </c>
      <c r="BM409" s="15" t="s">
        <v>845</v>
      </c>
    </row>
    <row r="410" s="1" customFormat="1" ht="16.5" customHeight="1">
      <c r="B410" s="36"/>
      <c r="C410" s="203" t="s">
        <v>846</v>
      </c>
      <c r="D410" s="203" t="s">
        <v>117</v>
      </c>
      <c r="E410" s="204" t="s">
        <v>847</v>
      </c>
      <c r="F410" s="205" t="s">
        <v>848</v>
      </c>
      <c r="G410" s="206" t="s">
        <v>840</v>
      </c>
      <c r="H410" s="207">
        <v>48.329999999999998</v>
      </c>
      <c r="I410" s="208"/>
      <c r="J410" s="209">
        <f>ROUND(I410*H410,2)</f>
        <v>0</v>
      </c>
      <c r="K410" s="205" t="s">
        <v>121</v>
      </c>
      <c r="L410" s="41"/>
      <c r="M410" s="227" t="s">
        <v>1</v>
      </c>
      <c r="N410" s="228" t="s">
        <v>42</v>
      </c>
      <c r="O410" s="229"/>
      <c r="P410" s="230">
        <f>O410*H410</f>
        <v>0</v>
      </c>
      <c r="Q410" s="230">
        <v>0</v>
      </c>
      <c r="R410" s="230">
        <f>Q410*H410</f>
        <v>0</v>
      </c>
      <c r="S410" s="230">
        <v>0</v>
      </c>
      <c r="T410" s="231">
        <f>S410*H410</f>
        <v>0</v>
      </c>
      <c r="AR410" s="15" t="s">
        <v>833</v>
      </c>
      <c r="AT410" s="15" t="s">
        <v>117</v>
      </c>
      <c r="AU410" s="15" t="s">
        <v>81</v>
      </c>
      <c r="AY410" s="15" t="s">
        <v>114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5" t="s">
        <v>79</v>
      </c>
      <c r="BK410" s="214">
        <f>ROUND(I410*H410,2)</f>
        <v>0</v>
      </c>
      <c r="BL410" s="15" t="s">
        <v>833</v>
      </c>
      <c r="BM410" s="15" t="s">
        <v>849</v>
      </c>
    </row>
    <row r="411" s="1" customFormat="1" ht="6.96" customHeight="1">
      <c r="B411" s="55"/>
      <c r="C411" s="56"/>
      <c r="D411" s="56"/>
      <c r="E411" s="56"/>
      <c r="F411" s="56"/>
      <c r="G411" s="56"/>
      <c r="H411" s="56"/>
      <c r="I411" s="153"/>
      <c r="J411" s="56"/>
      <c r="K411" s="56"/>
      <c r="L411" s="41"/>
    </row>
  </sheetData>
  <sheetProtection sheet="1" autoFilter="0" formatColumns="0" formatRows="0" objects="1" scenarios="1" spinCount="100000" saltValue="ZQX/iczA5inP883oFBGfI3MCH5nYtbxwbcukIy53z48LlBpRw2CNmDfMlfbHHf3v5oESf+acxKkZwxIjlkLilQ==" hashValue="Bdix3qYcV67bXJbDSYhN0BtDPYM9+XQbItuc+39oEoZcAfDoPXZ5hWiCjQf0SxzO0kHDbLHhxD5jyInm1IYJWw==" algorithmName="SHA-512" password="CC35"/>
  <autoFilter ref="C103:K410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81</v>
      </c>
    </row>
    <row r="4" ht="24.96" customHeight="1">
      <c r="B4" s="18"/>
      <c r="D4" s="126" t="s">
        <v>88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 xml:space="preserve">Hasičská zbrojnice Panská Habrová,  p.p. st. 99</v>
      </c>
      <c r="F7" s="127"/>
      <c r="G7" s="127"/>
      <c r="H7" s="127"/>
      <c r="L7" s="18"/>
    </row>
    <row r="8" s="1" customFormat="1" ht="12" customHeight="1">
      <c r="B8" s="41"/>
      <c r="D8" s="127" t="s">
        <v>89</v>
      </c>
      <c r="I8" s="129"/>
      <c r="L8" s="41"/>
    </row>
    <row r="9" s="1" customFormat="1" ht="36.96" customHeight="1">
      <c r="B9" s="41"/>
      <c r="E9" s="130" t="s">
        <v>850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10. 1. 2019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29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31</v>
      </c>
      <c r="I20" s="131" t="s">
        <v>25</v>
      </c>
      <c r="J20" s="15" t="s">
        <v>32</v>
      </c>
      <c r="L20" s="41"/>
    </row>
    <row r="21" s="1" customFormat="1" ht="18" customHeight="1">
      <c r="B21" s="41"/>
      <c r="E21" s="15" t="s">
        <v>33</v>
      </c>
      <c r="I21" s="131" t="s">
        <v>28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35</v>
      </c>
      <c r="I23" s="131" t="s">
        <v>25</v>
      </c>
      <c r="J23" s="15" t="s">
        <v>32</v>
      </c>
      <c r="L23" s="41"/>
    </row>
    <row r="24" s="1" customFormat="1" ht="18" customHeight="1">
      <c r="B24" s="41"/>
      <c r="E24" s="15" t="s">
        <v>33</v>
      </c>
      <c r="I24" s="131" t="s">
        <v>28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37</v>
      </c>
      <c r="I30" s="129"/>
      <c r="J30" s="138">
        <f>ROUND(J84,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39</v>
      </c>
      <c r="I32" s="140" t="s">
        <v>38</v>
      </c>
      <c r="J32" s="139" t="s">
        <v>40</v>
      </c>
      <c r="L32" s="41"/>
    </row>
    <row r="33" s="1" customFormat="1" ht="14.4" customHeight="1">
      <c r="B33" s="41"/>
      <c r="D33" s="127" t="s">
        <v>41</v>
      </c>
      <c r="E33" s="127" t="s">
        <v>42</v>
      </c>
      <c r="F33" s="141">
        <f>ROUND((SUM(BE84:BE106)),  2)</f>
        <v>0</v>
      </c>
      <c r="I33" s="142">
        <v>0.20999999999999999</v>
      </c>
      <c r="J33" s="141">
        <f>ROUND(((SUM(BE84:BE106))*I33),  2)</f>
        <v>0</v>
      </c>
      <c r="L33" s="41"/>
    </row>
    <row r="34" s="1" customFormat="1" ht="14.4" customHeight="1">
      <c r="B34" s="41"/>
      <c r="E34" s="127" t="s">
        <v>43</v>
      </c>
      <c r="F34" s="141">
        <f>ROUND((SUM(BF84:BF106)),  2)</f>
        <v>0</v>
      </c>
      <c r="I34" s="142">
        <v>0.14999999999999999</v>
      </c>
      <c r="J34" s="141">
        <f>ROUND(((SUM(BF84:BF106))*I34),  2)</f>
        <v>0</v>
      </c>
      <c r="L34" s="41"/>
    </row>
    <row r="35" hidden="1" s="1" customFormat="1" ht="14.4" customHeight="1">
      <c r="B35" s="41"/>
      <c r="E35" s="127" t="s">
        <v>44</v>
      </c>
      <c r="F35" s="141">
        <f>ROUND((SUM(BG84:BG106)),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45</v>
      </c>
      <c r="F36" s="141">
        <f>ROUND((SUM(BH84:BH106)),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46</v>
      </c>
      <c r="F37" s="141">
        <f>ROUND((SUM(BI84:BI106)),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hidden="1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hidden="1" s="1" customFormat="1" ht="24.96" customHeight="1">
      <c r="B45" s="36"/>
      <c r="C45" s="21" t="s">
        <v>91</v>
      </c>
      <c r="D45" s="37"/>
      <c r="E45" s="37"/>
      <c r="F45" s="37"/>
      <c r="G45" s="37"/>
      <c r="H45" s="37"/>
      <c r="I45" s="129"/>
      <c r="J45" s="37"/>
      <c r="K45" s="37"/>
      <c r="L45" s="41"/>
    </row>
    <row r="46" hidden="1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hidden="1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hidden="1" s="1" customFormat="1" ht="16.5" customHeight="1">
      <c r="B48" s="36"/>
      <c r="C48" s="37"/>
      <c r="D48" s="37"/>
      <c r="E48" s="157" t="str">
        <f>E7</f>
        <v xml:space="preserve">Hasičská zbrojnice Panská Habrová,  p.p. st. 99</v>
      </c>
      <c r="F48" s="30"/>
      <c r="G48" s="30"/>
      <c r="H48" s="30"/>
      <c r="I48" s="129"/>
      <c r="J48" s="37"/>
      <c r="K48" s="37"/>
      <c r="L48" s="41"/>
    </row>
    <row r="49" hidden="1" s="1" customFormat="1" ht="12" customHeight="1">
      <c r="B49" s="36"/>
      <c r="C49" s="30" t="s">
        <v>89</v>
      </c>
      <c r="D49" s="37"/>
      <c r="E49" s="37"/>
      <c r="F49" s="37"/>
      <c r="G49" s="37"/>
      <c r="H49" s="37"/>
      <c r="I49" s="129"/>
      <c r="J49" s="37"/>
      <c r="K49" s="37"/>
      <c r="L49" s="41"/>
    </row>
    <row r="50" hidden="1" s="1" customFormat="1" ht="16.5" customHeight="1">
      <c r="B50" s="36"/>
      <c r="C50" s="37"/>
      <c r="D50" s="37"/>
      <c r="E50" s="62" t="str">
        <f>E9</f>
        <v>2019-02-3 - Zpevněné plochy</v>
      </c>
      <c r="F50" s="37"/>
      <c r="G50" s="37"/>
      <c r="H50" s="37"/>
      <c r="I50" s="129"/>
      <c r="J50" s="37"/>
      <c r="K50" s="37"/>
      <c r="L50" s="41"/>
    </row>
    <row r="51" hidden="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hidden="1" s="1" customFormat="1" ht="12" customHeight="1">
      <c r="B52" s="36"/>
      <c r="C52" s="30" t="s">
        <v>20</v>
      </c>
      <c r="D52" s="37"/>
      <c r="E52" s="37"/>
      <c r="F52" s="25" t="str">
        <f>F12</f>
        <v>Rychnov nad Kněžnou</v>
      </c>
      <c r="G52" s="37"/>
      <c r="H52" s="37"/>
      <c r="I52" s="131" t="s">
        <v>22</v>
      </c>
      <c r="J52" s="65" t="str">
        <f>IF(J12="","",J12)</f>
        <v>10. 1. 2019</v>
      </c>
      <c r="K52" s="37"/>
      <c r="L52" s="41"/>
    </row>
    <row r="53" hidden="1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hidden="1" s="1" customFormat="1" ht="24.9" customHeight="1">
      <c r="B54" s="36"/>
      <c r="C54" s="30" t="s">
        <v>24</v>
      </c>
      <c r="D54" s="37"/>
      <c r="E54" s="37"/>
      <c r="F54" s="25" t="str">
        <f>E15</f>
        <v>Město Rychnov nad Kněžnou</v>
      </c>
      <c r="G54" s="37"/>
      <c r="H54" s="37"/>
      <c r="I54" s="131" t="s">
        <v>31</v>
      </c>
      <c r="J54" s="34" t="str">
        <f>E21</f>
        <v>Jaroslav Krunčík, Javornice 176</v>
      </c>
      <c r="K54" s="37"/>
      <c r="L54" s="41"/>
    </row>
    <row r="55" hidden="1" s="1" customFormat="1" ht="24.9" customHeight="1">
      <c r="B55" s="36"/>
      <c r="C55" s="30" t="s">
        <v>29</v>
      </c>
      <c r="D55" s="37"/>
      <c r="E55" s="37"/>
      <c r="F55" s="25" t="str">
        <f>IF(E18="","",E18)</f>
        <v>Vyplň údaj</v>
      </c>
      <c r="G55" s="37"/>
      <c r="H55" s="37"/>
      <c r="I55" s="131" t="s">
        <v>35</v>
      </c>
      <c r="J55" s="34" t="str">
        <f>E24</f>
        <v>Jaroslav Krunčík, Javornice 176</v>
      </c>
      <c r="K55" s="37"/>
      <c r="L55" s="41"/>
    </row>
    <row r="56" hidden="1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hidden="1" s="1" customFormat="1" ht="29.28" customHeight="1">
      <c r="B57" s="36"/>
      <c r="C57" s="158" t="s">
        <v>92</v>
      </c>
      <c r="D57" s="159"/>
      <c r="E57" s="159"/>
      <c r="F57" s="159"/>
      <c r="G57" s="159"/>
      <c r="H57" s="159"/>
      <c r="I57" s="160"/>
      <c r="J57" s="161" t="s">
        <v>93</v>
      </c>
      <c r="K57" s="159"/>
      <c r="L57" s="41"/>
    </row>
    <row r="58" hidden="1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hidden="1" s="1" customFormat="1" ht="22.8" customHeight="1">
      <c r="B59" s="36"/>
      <c r="C59" s="162" t="s">
        <v>94</v>
      </c>
      <c r="D59" s="37"/>
      <c r="E59" s="37"/>
      <c r="F59" s="37"/>
      <c r="G59" s="37"/>
      <c r="H59" s="37"/>
      <c r="I59" s="129"/>
      <c r="J59" s="96">
        <f>J84</f>
        <v>0</v>
      </c>
      <c r="K59" s="37"/>
      <c r="L59" s="41"/>
      <c r="AU59" s="15" t="s">
        <v>95</v>
      </c>
    </row>
    <row r="60" hidden="1" s="7" customFormat="1" ht="24.96" customHeight="1">
      <c r="B60" s="163"/>
      <c r="C60" s="164"/>
      <c r="D60" s="165" t="s">
        <v>96</v>
      </c>
      <c r="E60" s="166"/>
      <c r="F60" s="166"/>
      <c r="G60" s="166"/>
      <c r="H60" s="166"/>
      <c r="I60" s="167"/>
      <c r="J60" s="168">
        <f>J85</f>
        <v>0</v>
      </c>
      <c r="K60" s="164"/>
      <c r="L60" s="169"/>
    </row>
    <row r="61" hidden="1" s="8" customFormat="1" ht="19.92" customHeight="1">
      <c r="B61" s="170"/>
      <c r="C61" s="171"/>
      <c r="D61" s="172" t="s">
        <v>153</v>
      </c>
      <c r="E61" s="173"/>
      <c r="F61" s="173"/>
      <c r="G61" s="173"/>
      <c r="H61" s="173"/>
      <c r="I61" s="174"/>
      <c r="J61" s="175">
        <f>J86</f>
        <v>0</v>
      </c>
      <c r="K61" s="171"/>
      <c r="L61" s="176"/>
    </row>
    <row r="62" hidden="1" s="8" customFormat="1" ht="19.92" customHeight="1">
      <c r="B62" s="170"/>
      <c r="C62" s="171"/>
      <c r="D62" s="172" t="s">
        <v>851</v>
      </c>
      <c r="E62" s="173"/>
      <c r="F62" s="173"/>
      <c r="G62" s="173"/>
      <c r="H62" s="173"/>
      <c r="I62" s="174"/>
      <c r="J62" s="175">
        <f>J88</f>
        <v>0</v>
      </c>
      <c r="K62" s="171"/>
      <c r="L62" s="176"/>
    </row>
    <row r="63" hidden="1" s="8" customFormat="1" ht="19.92" customHeight="1">
      <c r="B63" s="170"/>
      <c r="C63" s="171"/>
      <c r="D63" s="172" t="s">
        <v>97</v>
      </c>
      <c r="E63" s="173"/>
      <c r="F63" s="173"/>
      <c r="G63" s="173"/>
      <c r="H63" s="173"/>
      <c r="I63" s="174"/>
      <c r="J63" s="175">
        <f>J96</f>
        <v>0</v>
      </c>
      <c r="K63" s="171"/>
      <c r="L63" s="176"/>
    </row>
    <row r="64" hidden="1" s="8" customFormat="1" ht="19.92" customHeight="1">
      <c r="B64" s="170"/>
      <c r="C64" s="171"/>
      <c r="D64" s="172" t="s">
        <v>155</v>
      </c>
      <c r="E64" s="173"/>
      <c r="F64" s="173"/>
      <c r="G64" s="173"/>
      <c r="H64" s="173"/>
      <c r="I64" s="174"/>
      <c r="J64" s="175">
        <f>J105</f>
        <v>0</v>
      </c>
      <c r="K64" s="171"/>
      <c r="L64" s="176"/>
    </row>
    <row r="65" hidden="1" s="1" customFormat="1" ht="21.84" customHeight="1">
      <c r="B65" s="36"/>
      <c r="C65" s="37"/>
      <c r="D65" s="37"/>
      <c r="E65" s="37"/>
      <c r="F65" s="37"/>
      <c r="G65" s="37"/>
      <c r="H65" s="37"/>
      <c r="I65" s="129"/>
      <c r="J65" s="37"/>
      <c r="K65" s="37"/>
      <c r="L65" s="41"/>
    </row>
    <row r="66" hidden="1" s="1" customFormat="1" ht="6.96" customHeight="1">
      <c r="B66" s="55"/>
      <c r="C66" s="56"/>
      <c r="D66" s="56"/>
      <c r="E66" s="56"/>
      <c r="F66" s="56"/>
      <c r="G66" s="56"/>
      <c r="H66" s="56"/>
      <c r="I66" s="153"/>
      <c r="J66" s="56"/>
      <c r="K66" s="56"/>
      <c r="L66" s="41"/>
    </row>
    <row r="67" hidden="1"/>
    <row r="68" hidden="1"/>
    <row r="69" hidden="1"/>
    <row r="70" s="1" customFormat="1" ht="6.96" customHeight="1">
      <c r="B70" s="57"/>
      <c r="C70" s="58"/>
      <c r="D70" s="58"/>
      <c r="E70" s="58"/>
      <c r="F70" s="58"/>
      <c r="G70" s="58"/>
      <c r="H70" s="58"/>
      <c r="I70" s="156"/>
      <c r="J70" s="58"/>
      <c r="K70" s="58"/>
      <c r="L70" s="41"/>
    </row>
    <row r="71" s="1" customFormat="1" ht="24.96" customHeight="1">
      <c r="B71" s="36"/>
      <c r="C71" s="21" t="s">
        <v>99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2" customHeight="1">
      <c r="B73" s="36"/>
      <c r="C73" s="30" t="s">
        <v>16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6.5" customHeight="1">
      <c r="B74" s="36"/>
      <c r="C74" s="37"/>
      <c r="D74" s="37"/>
      <c r="E74" s="157" t="str">
        <f>E7</f>
        <v xml:space="preserve">Hasičská zbrojnice Panská Habrová,  p.p. st. 99</v>
      </c>
      <c r="F74" s="30"/>
      <c r="G74" s="30"/>
      <c r="H74" s="30"/>
      <c r="I74" s="129"/>
      <c r="J74" s="37"/>
      <c r="K74" s="37"/>
      <c r="L74" s="41"/>
    </row>
    <row r="75" s="1" customFormat="1" ht="12" customHeight="1">
      <c r="B75" s="36"/>
      <c r="C75" s="30" t="s">
        <v>89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62" t="str">
        <f>E9</f>
        <v>2019-02-3 - Zpevněné plochy</v>
      </c>
      <c r="F76" s="37"/>
      <c r="G76" s="37"/>
      <c r="H76" s="37"/>
      <c r="I76" s="129"/>
      <c r="J76" s="37"/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2" customHeight="1">
      <c r="B78" s="36"/>
      <c r="C78" s="30" t="s">
        <v>20</v>
      </c>
      <c r="D78" s="37"/>
      <c r="E78" s="37"/>
      <c r="F78" s="25" t="str">
        <f>F12</f>
        <v>Rychnov nad Kněžnou</v>
      </c>
      <c r="G78" s="37"/>
      <c r="H78" s="37"/>
      <c r="I78" s="131" t="s">
        <v>22</v>
      </c>
      <c r="J78" s="65" t="str">
        <f>IF(J12="","",J12)</f>
        <v>10. 1. 2019</v>
      </c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24.9" customHeight="1">
      <c r="B80" s="36"/>
      <c r="C80" s="30" t="s">
        <v>24</v>
      </c>
      <c r="D80" s="37"/>
      <c r="E80" s="37"/>
      <c r="F80" s="25" t="str">
        <f>E15</f>
        <v>Město Rychnov nad Kněžnou</v>
      </c>
      <c r="G80" s="37"/>
      <c r="H80" s="37"/>
      <c r="I80" s="131" t="s">
        <v>31</v>
      </c>
      <c r="J80" s="34" t="str">
        <f>E21</f>
        <v>Jaroslav Krunčík, Javornice 176</v>
      </c>
      <c r="K80" s="37"/>
      <c r="L80" s="41"/>
    </row>
    <row r="81" s="1" customFormat="1" ht="24.9" customHeight="1">
      <c r="B81" s="36"/>
      <c r="C81" s="30" t="s">
        <v>29</v>
      </c>
      <c r="D81" s="37"/>
      <c r="E81" s="37"/>
      <c r="F81" s="25" t="str">
        <f>IF(E18="","",E18)</f>
        <v>Vyplň údaj</v>
      </c>
      <c r="G81" s="37"/>
      <c r="H81" s="37"/>
      <c r="I81" s="131" t="s">
        <v>35</v>
      </c>
      <c r="J81" s="34" t="str">
        <f>E24</f>
        <v>Jaroslav Krunčík, Javornice 176</v>
      </c>
      <c r="K81" s="37"/>
      <c r="L81" s="41"/>
    </row>
    <row r="82" s="1" customFormat="1" ht="10.32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9" customFormat="1" ht="29.28" customHeight="1">
      <c r="B83" s="177"/>
      <c r="C83" s="178" t="s">
        <v>100</v>
      </c>
      <c r="D83" s="179" t="s">
        <v>56</v>
      </c>
      <c r="E83" s="179" t="s">
        <v>52</v>
      </c>
      <c r="F83" s="179" t="s">
        <v>53</v>
      </c>
      <c r="G83" s="179" t="s">
        <v>101</v>
      </c>
      <c r="H83" s="179" t="s">
        <v>102</v>
      </c>
      <c r="I83" s="180" t="s">
        <v>103</v>
      </c>
      <c r="J83" s="179" t="s">
        <v>93</v>
      </c>
      <c r="K83" s="181" t="s">
        <v>104</v>
      </c>
      <c r="L83" s="182"/>
      <c r="M83" s="86" t="s">
        <v>1</v>
      </c>
      <c r="N83" s="87" t="s">
        <v>41</v>
      </c>
      <c r="O83" s="87" t="s">
        <v>105</v>
      </c>
      <c r="P83" s="87" t="s">
        <v>106</v>
      </c>
      <c r="Q83" s="87" t="s">
        <v>107</v>
      </c>
      <c r="R83" s="87" t="s">
        <v>108</v>
      </c>
      <c r="S83" s="87" t="s">
        <v>109</v>
      </c>
      <c r="T83" s="88" t="s">
        <v>110</v>
      </c>
    </row>
    <row r="84" s="1" customFormat="1" ht="22.8" customHeight="1">
      <c r="B84" s="36"/>
      <c r="C84" s="93" t="s">
        <v>111</v>
      </c>
      <c r="D84" s="37"/>
      <c r="E84" s="37"/>
      <c r="F84" s="37"/>
      <c r="G84" s="37"/>
      <c r="H84" s="37"/>
      <c r="I84" s="129"/>
      <c r="J84" s="183">
        <f>BK84</f>
        <v>0</v>
      </c>
      <c r="K84" s="37"/>
      <c r="L84" s="41"/>
      <c r="M84" s="89"/>
      <c r="N84" s="90"/>
      <c r="O84" s="90"/>
      <c r="P84" s="184">
        <f>P85</f>
        <v>0</v>
      </c>
      <c r="Q84" s="90"/>
      <c r="R84" s="184">
        <f>R85</f>
        <v>88.640813000000023</v>
      </c>
      <c r="S84" s="90"/>
      <c r="T84" s="185">
        <f>T85</f>
        <v>0</v>
      </c>
      <c r="AT84" s="15" t="s">
        <v>70</v>
      </c>
      <c r="AU84" s="15" t="s">
        <v>95</v>
      </c>
      <c r="BK84" s="186">
        <f>BK85</f>
        <v>0</v>
      </c>
    </row>
    <row r="85" s="10" customFormat="1" ht="25.92" customHeight="1">
      <c r="B85" s="187"/>
      <c r="C85" s="188"/>
      <c r="D85" s="189" t="s">
        <v>70</v>
      </c>
      <c r="E85" s="190" t="s">
        <v>112</v>
      </c>
      <c r="F85" s="190" t="s">
        <v>113</v>
      </c>
      <c r="G85" s="188"/>
      <c r="H85" s="188"/>
      <c r="I85" s="191"/>
      <c r="J85" s="192">
        <f>BK85</f>
        <v>0</v>
      </c>
      <c r="K85" s="188"/>
      <c r="L85" s="193"/>
      <c r="M85" s="194"/>
      <c r="N85" s="195"/>
      <c r="O85" s="195"/>
      <c r="P85" s="196">
        <f>P86+P88+P96+P105</f>
        <v>0</v>
      </c>
      <c r="Q85" s="195"/>
      <c r="R85" s="196">
        <f>R86+R88+R96+R105</f>
        <v>88.640813000000023</v>
      </c>
      <c r="S85" s="195"/>
      <c r="T85" s="197">
        <f>T86+T88+T96+T105</f>
        <v>0</v>
      </c>
      <c r="AR85" s="198" t="s">
        <v>79</v>
      </c>
      <c r="AT85" s="199" t="s">
        <v>70</v>
      </c>
      <c r="AU85" s="199" t="s">
        <v>71</v>
      </c>
      <c r="AY85" s="198" t="s">
        <v>114</v>
      </c>
      <c r="BK85" s="200">
        <f>BK86+BK88+BK96+BK105</f>
        <v>0</v>
      </c>
    </row>
    <row r="86" s="10" customFormat="1" ht="22.8" customHeight="1">
      <c r="B86" s="187"/>
      <c r="C86" s="188"/>
      <c r="D86" s="189" t="s">
        <v>70</v>
      </c>
      <c r="E86" s="201" t="s">
        <v>122</v>
      </c>
      <c r="F86" s="201" t="s">
        <v>275</v>
      </c>
      <c r="G86" s="188"/>
      <c r="H86" s="188"/>
      <c r="I86" s="191"/>
      <c r="J86" s="20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</v>
      </c>
      <c r="S86" s="195"/>
      <c r="T86" s="197">
        <f>T87</f>
        <v>0</v>
      </c>
      <c r="AR86" s="198" t="s">
        <v>79</v>
      </c>
      <c r="AT86" s="199" t="s">
        <v>70</v>
      </c>
      <c r="AU86" s="199" t="s">
        <v>79</v>
      </c>
      <c r="AY86" s="198" t="s">
        <v>114</v>
      </c>
      <c r="BK86" s="200">
        <f>BK87</f>
        <v>0</v>
      </c>
    </row>
    <row r="87" s="1" customFormat="1" ht="16.5" customHeight="1">
      <c r="B87" s="36"/>
      <c r="C87" s="203" t="s">
        <v>79</v>
      </c>
      <c r="D87" s="203" t="s">
        <v>117</v>
      </c>
      <c r="E87" s="204" t="s">
        <v>852</v>
      </c>
      <c r="F87" s="205" t="s">
        <v>853</v>
      </c>
      <c r="G87" s="206" t="s">
        <v>216</v>
      </c>
      <c r="H87" s="207">
        <v>23</v>
      </c>
      <c r="I87" s="208"/>
      <c r="J87" s="209">
        <f>ROUND(I87*H87,2)</f>
        <v>0</v>
      </c>
      <c r="K87" s="205" t="s">
        <v>121</v>
      </c>
      <c r="L87" s="41"/>
      <c r="M87" s="210" t="s">
        <v>1</v>
      </c>
      <c r="N87" s="211" t="s">
        <v>42</v>
      </c>
      <c r="O87" s="7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5" t="s">
        <v>122</v>
      </c>
      <c r="AT87" s="15" t="s">
        <v>117</v>
      </c>
      <c r="AU87" s="15" t="s">
        <v>81</v>
      </c>
      <c r="AY87" s="15" t="s">
        <v>114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79</v>
      </c>
      <c r="BK87" s="214">
        <f>ROUND(I87*H87,2)</f>
        <v>0</v>
      </c>
      <c r="BL87" s="15" t="s">
        <v>122</v>
      </c>
      <c r="BM87" s="15" t="s">
        <v>854</v>
      </c>
    </row>
    <row r="88" s="10" customFormat="1" ht="22.8" customHeight="1">
      <c r="B88" s="187"/>
      <c r="C88" s="188"/>
      <c r="D88" s="189" t="s">
        <v>70</v>
      </c>
      <c r="E88" s="201" t="s">
        <v>140</v>
      </c>
      <c r="F88" s="201" t="s">
        <v>855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SUM(P89:P95)</f>
        <v>0</v>
      </c>
      <c r="Q88" s="195"/>
      <c r="R88" s="196">
        <f>SUM(R89:R95)</f>
        <v>7.5669000000000004</v>
      </c>
      <c r="S88" s="195"/>
      <c r="T88" s="197">
        <f>SUM(T89:T95)</f>
        <v>0</v>
      </c>
      <c r="AR88" s="198" t="s">
        <v>79</v>
      </c>
      <c r="AT88" s="199" t="s">
        <v>70</v>
      </c>
      <c r="AU88" s="199" t="s">
        <v>79</v>
      </c>
      <c r="AY88" s="198" t="s">
        <v>114</v>
      </c>
      <c r="BK88" s="200">
        <f>SUM(BK89:BK95)</f>
        <v>0</v>
      </c>
    </row>
    <row r="89" s="1" customFormat="1" ht="16.5" customHeight="1">
      <c r="B89" s="36"/>
      <c r="C89" s="203" t="s">
        <v>81</v>
      </c>
      <c r="D89" s="203" t="s">
        <v>117</v>
      </c>
      <c r="E89" s="204" t="s">
        <v>856</v>
      </c>
      <c r="F89" s="205" t="s">
        <v>857</v>
      </c>
      <c r="G89" s="206" t="s">
        <v>216</v>
      </c>
      <c r="H89" s="207">
        <v>23</v>
      </c>
      <c r="I89" s="208"/>
      <c r="J89" s="209">
        <f>ROUND(I89*H89,2)</f>
        <v>0</v>
      </c>
      <c r="K89" s="205" t="s">
        <v>121</v>
      </c>
      <c r="L89" s="41"/>
      <c r="M89" s="210" t="s">
        <v>1</v>
      </c>
      <c r="N89" s="211" t="s">
        <v>42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5" t="s">
        <v>122</v>
      </c>
      <c r="AT89" s="15" t="s">
        <v>117</v>
      </c>
      <c r="AU89" s="15" t="s">
        <v>81</v>
      </c>
      <c r="AY89" s="15" t="s">
        <v>114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79</v>
      </c>
      <c r="BK89" s="214">
        <f>ROUND(I89*H89,2)</f>
        <v>0</v>
      </c>
      <c r="BL89" s="15" t="s">
        <v>122</v>
      </c>
      <c r="BM89" s="15" t="s">
        <v>858</v>
      </c>
    </row>
    <row r="90" s="1" customFormat="1" ht="16.5" customHeight="1">
      <c r="B90" s="36"/>
      <c r="C90" s="203" t="s">
        <v>140</v>
      </c>
      <c r="D90" s="203" t="s">
        <v>117</v>
      </c>
      <c r="E90" s="204" t="s">
        <v>859</v>
      </c>
      <c r="F90" s="205" t="s">
        <v>860</v>
      </c>
      <c r="G90" s="206" t="s">
        <v>216</v>
      </c>
      <c r="H90" s="207">
        <v>23</v>
      </c>
      <c r="I90" s="208"/>
      <c r="J90" s="209">
        <f>ROUND(I90*H90,2)</f>
        <v>0</v>
      </c>
      <c r="K90" s="205" t="s">
        <v>121</v>
      </c>
      <c r="L90" s="41"/>
      <c r="M90" s="210" t="s">
        <v>1</v>
      </c>
      <c r="N90" s="211" t="s">
        <v>42</v>
      </c>
      <c r="O90" s="7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5" t="s">
        <v>122</v>
      </c>
      <c r="AT90" s="15" t="s">
        <v>117</v>
      </c>
      <c r="AU90" s="15" t="s">
        <v>81</v>
      </c>
      <c r="AY90" s="15" t="s">
        <v>114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79</v>
      </c>
      <c r="BK90" s="214">
        <f>ROUND(I90*H90,2)</f>
        <v>0</v>
      </c>
      <c r="BL90" s="15" t="s">
        <v>122</v>
      </c>
      <c r="BM90" s="15" t="s">
        <v>861</v>
      </c>
    </row>
    <row r="91" s="1" customFormat="1" ht="16.5" customHeight="1">
      <c r="B91" s="36"/>
      <c r="C91" s="203" t="s">
        <v>132</v>
      </c>
      <c r="D91" s="203" t="s">
        <v>117</v>
      </c>
      <c r="E91" s="204" t="s">
        <v>862</v>
      </c>
      <c r="F91" s="205" t="s">
        <v>863</v>
      </c>
      <c r="G91" s="206" t="s">
        <v>216</v>
      </c>
      <c r="H91" s="207">
        <v>23</v>
      </c>
      <c r="I91" s="208"/>
      <c r="J91" s="209">
        <f>ROUND(I91*H91,2)</f>
        <v>0</v>
      </c>
      <c r="K91" s="205" t="s">
        <v>121</v>
      </c>
      <c r="L91" s="41"/>
      <c r="M91" s="210" t="s">
        <v>1</v>
      </c>
      <c r="N91" s="211" t="s">
        <v>42</v>
      </c>
      <c r="O91" s="77"/>
      <c r="P91" s="212">
        <f>O91*H91</f>
        <v>0</v>
      </c>
      <c r="Q91" s="212">
        <v>0.14610000000000001</v>
      </c>
      <c r="R91" s="212">
        <f>Q91*H91</f>
        <v>3.3603000000000001</v>
      </c>
      <c r="S91" s="212">
        <v>0</v>
      </c>
      <c r="T91" s="213">
        <f>S91*H91</f>
        <v>0</v>
      </c>
      <c r="AR91" s="15" t="s">
        <v>122</v>
      </c>
      <c r="AT91" s="15" t="s">
        <v>117</v>
      </c>
      <c r="AU91" s="15" t="s">
        <v>81</v>
      </c>
      <c r="AY91" s="15" t="s">
        <v>114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79</v>
      </c>
      <c r="BK91" s="214">
        <f>ROUND(I91*H91,2)</f>
        <v>0</v>
      </c>
      <c r="BL91" s="15" t="s">
        <v>122</v>
      </c>
      <c r="BM91" s="15" t="s">
        <v>864</v>
      </c>
    </row>
    <row r="92" s="1" customFormat="1" ht="16.5" customHeight="1">
      <c r="B92" s="36"/>
      <c r="C92" s="256" t="s">
        <v>122</v>
      </c>
      <c r="D92" s="256" t="s">
        <v>334</v>
      </c>
      <c r="E92" s="257" t="s">
        <v>865</v>
      </c>
      <c r="F92" s="258" t="s">
        <v>866</v>
      </c>
      <c r="G92" s="259" t="s">
        <v>216</v>
      </c>
      <c r="H92" s="260">
        <v>23.23</v>
      </c>
      <c r="I92" s="261"/>
      <c r="J92" s="262">
        <f>ROUND(I92*H92,2)</f>
        <v>0</v>
      </c>
      <c r="K92" s="258" t="s">
        <v>121</v>
      </c>
      <c r="L92" s="263"/>
      <c r="M92" s="264" t="s">
        <v>1</v>
      </c>
      <c r="N92" s="265" t="s">
        <v>42</v>
      </c>
      <c r="O92" s="77"/>
      <c r="P92" s="212">
        <f>O92*H92</f>
        <v>0</v>
      </c>
      <c r="Q92" s="212">
        <v>0.17999999999999999</v>
      </c>
      <c r="R92" s="212">
        <f>Q92*H92</f>
        <v>4.1814</v>
      </c>
      <c r="S92" s="212">
        <v>0</v>
      </c>
      <c r="T92" s="213">
        <f>S92*H92</f>
        <v>0</v>
      </c>
      <c r="AR92" s="15" t="s">
        <v>337</v>
      </c>
      <c r="AT92" s="15" t="s">
        <v>334</v>
      </c>
      <c r="AU92" s="15" t="s">
        <v>81</v>
      </c>
      <c r="AY92" s="15" t="s">
        <v>114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79</v>
      </c>
      <c r="BK92" s="214">
        <f>ROUND(I92*H92,2)</f>
        <v>0</v>
      </c>
      <c r="BL92" s="15" t="s">
        <v>122</v>
      </c>
      <c r="BM92" s="15" t="s">
        <v>867</v>
      </c>
    </row>
    <row r="93" s="1" customFormat="1">
      <c r="B93" s="36"/>
      <c r="C93" s="37"/>
      <c r="D93" s="217" t="s">
        <v>225</v>
      </c>
      <c r="E93" s="37"/>
      <c r="F93" s="232" t="s">
        <v>868</v>
      </c>
      <c r="G93" s="37"/>
      <c r="H93" s="37"/>
      <c r="I93" s="129"/>
      <c r="J93" s="37"/>
      <c r="K93" s="37"/>
      <c r="L93" s="41"/>
      <c r="M93" s="233"/>
      <c r="N93" s="77"/>
      <c r="O93" s="77"/>
      <c r="P93" s="77"/>
      <c r="Q93" s="77"/>
      <c r="R93" s="77"/>
      <c r="S93" s="77"/>
      <c r="T93" s="78"/>
      <c r="AT93" s="15" t="s">
        <v>225</v>
      </c>
      <c r="AU93" s="15" t="s">
        <v>81</v>
      </c>
    </row>
    <row r="94" s="11" customFormat="1">
      <c r="B94" s="215"/>
      <c r="C94" s="216"/>
      <c r="D94" s="217" t="s">
        <v>124</v>
      </c>
      <c r="E94" s="216"/>
      <c r="F94" s="219" t="s">
        <v>869</v>
      </c>
      <c r="G94" s="216"/>
      <c r="H94" s="220">
        <v>23.23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124</v>
      </c>
      <c r="AU94" s="226" t="s">
        <v>81</v>
      </c>
      <c r="AV94" s="11" t="s">
        <v>81</v>
      </c>
      <c r="AW94" s="11" t="s">
        <v>4</v>
      </c>
      <c r="AX94" s="11" t="s">
        <v>79</v>
      </c>
      <c r="AY94" s="226" t="s">
        <v>114</v>
      </c>
    </row>
    <row r="95" s="1" customFormat="1" ht="16.5" customHeight="1">
      <c r="B95" s="36"/>
      <c r="C95" s="203" t="s">
        <v>870</v>
      </c>
      <c r="D95" s="203" t="s">
        <v>117</v>
      </c>
      <c r="E95" s="204" t="s">
        <v>871</v>
      </c>
      <c r="F95" s="205" t="s">
        <v>872</v>
      </c>
      <c r="G95" s="206" t="s">
        <v>176</v>
      </c>
      <c r="H95" s="207">
        <v>7</v>
      </c>
      <c r="I95" s="208"/>
      <c r="J95" s="209">
        <f>ROUND(I95*H95,2)</f>
        <v>0</v>
      </c>
      <c r="K95" s="205" t="s">
        <v>121</v>
      </c>
      <c r="L95" s="41"/>
      <c r="M95" s="210" t="s">
        <v>1</v>
      </c>
      <c r="N95" s="211" t="s">
        <v>42</v>
      </c>
      <c r="O95" s="77"/>
      <c r="P95" s="212">
        <f>O95*H95</f>
        <v>0</v>
      </c>
      <c r="Q95" s="212">
        <v>0.0035999999999999999</v>
      </c>
      <c r="R95" s="212">
        <f>Q95*H95</f>
        <v>0.0252</v>
      </c>
      <c r="S95" s="212">
        <v>0</v>
      </c>
      <c r="T95" s="213">
        <f>S95*H95</f>
        <v>0</v>
      </c>
      <c r="AR95" s="15" t="s">
        <v>122</v>
      </c>
      <c r="AT95" s="15" t="s">
        <v>117</v>
      </c>
      <c r="AU95" s="15" t="s">
        <v>81</v>
      </c>
      <c r="AY95" s="15" t="s">
        <v>114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79</v>
      </c>
      <c r="BK95" s="214">
        <f>ROUND(I95*H95,2)</f>
        <v>0</v>
      </c>
      <c r="BL95" s="15" t="s">
        <v>122</v>
      </c>
      <c r="BM95" s="15" t="s">
        <v>873</v>
      </c>
    </row>
    <row r="96" s="10" customFormat="1" ht="22.8" customHeight="1">
      <c r="B96" s="187"/>
      <c r="C96" s="188"/>
      <c r="D96" s="189" t="s">
        <v>70</v>
      </c>
      <c r="E96" s="201" t="s">
        <v>115</v>
      </c>
      <c r="F96" s="201" t="s">
        <v>116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SUM(P97:P104)</f>
        <v>0</v>
      </c>
      <c r="Q96" s="195"/>
      <c r="R96" s="196">
        <f>SUM(R97:R104)</f>
        <v>81.073913000000019</v>
      </c>
      <c r="S96" s="195"/>
      <c r="T96" s="197">
        <f>SUM(T97:T104)</f>
        <v>0</v>
      </c>
      <c r="AR96" s="198" t="s">
        <v>79</v>
      </c>
      <c r="AT96" s="199" t="s">
        <v>70</v>
      </c>
      <c r="AU96" s="199" t="s">
        <v>79</v>
      </c>
      <c r="AY96" s="198" t="s">
        <v>114</v>
      </c>
      <c r="BK96" s="200">
        <f>SUM(BK97:BK104)</f>
        <v>0</v>
      </c>
    </row>
    <row r="97" s="1" customFormat="1" ht="16.5" customHeight="1">
      <c r="B97" s="36"/>
      <c r="C97" s="203" t="s">
        <v>145</v>
      </c>
      <c r="D97" s="203" t="s">
        <v>117</v>
      </c>
      <c r="E97" s="204" t="s">
        <v>874</v>
      </c>
      <c r="F97" s="205" t="s">
        <v>875</v>
      </c>
      <c r="G97" s="206" t="s">
        <v>176</v>
      </c>
      <c r="H97" s="207">
        <v>13.4</v>
      </c>
      <c r="I97" s="208"/>
      <c r="J97" s="209">
        <f>ROUND(I97*H97,2)</f>
        <v>0</v>
      </c>
      <c r="K97" s="205" t="s">
        <v>121</v>
      </c>
      <c r="L97" s="41"/>
      <c r="M97" s="210" t="s">
        <v>1</v>
      </c>
      <c r="N97" s="211" t="s">
        <v>42</v>
      </c>
      <c r="O97" s="77"/>
      <c r="P97" s="212">
        <f>O97*H97</f>
        <v>0</v>
      </c>
      <c r="Q97" s="212">
        <v>0.1295</v>
      </c>
      <c r="R97" s="212">
        <f>Q97*H97</f>
        <v>1.7353000000000001</v>
      </c>
      <c r="S97" s="212">
        <v>0</v>
      </c>
      <c r="T97" s="213">
        <f>S97*H97</f>
        <v>0</v>
      </c>
      <c r="AR97" s="15" t="s">
        <v>122</v>
      </c>
      <c r="AT97" s="15" t="s">
        <v>117</v>
      </c>
      <c r="AU97" s="15" t="s">
        <v>81</v>
      </c>
      <c r="AY97" s="15" t="s">
        <v>114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79</v>
      </c>
      <c r="BK97" s="214">
        <f>ROUND(I97*H97,2)</f>
        <v>0</v>
      </c>
      <c r="BL97" s="15" t="s">
        <v>122</v>
      </c>
      <c r="BM97" s="15" t="s">
        <v>876</v>
      </c>
    </row>
    <row r="98" s="1" customFormat="1" ht="16.5" customHeight="1">
      <c r="B98" s="36"/>
      <c r="C98" s="256" t="s">
        <v>337</v>
      </c>
      <c r="D98" s="256" t="s">
        <v>334</v>
      </c>
      <c r="E98" s="257" t="s">
        <v>877</v>
      </c>
      <c r="F98" s="258" t="s">
        <v>878</v>
      </c>
      <c r="G98" s="259" t="s">
        <v>176</v>
      </c>
      <c r="H98" s="260">
        <v>14.07</v>
      </c>
      <c r="I98" s="261"/>
      <c r="J98" s="262">
        <f>ROUND(I98*H98,2)</f>
        <v>0</v>
      </c>
      <c r="K98" s="258" t="s">
        <v>121</v>
      </c>
      <c r="L98" s="263"/>
      <c r="M98" s="264" t="s">
        <v>1</v>
      </c>
      <c r="N98" s="265" t="s">
        <v>42</v>
      </c>
      <c r="O98" s="77"/>
      <c r="P98" s="212">
        <f>O98*H98</f>
        <v>0</v>
      </c>
      <c r="Q98" s="212">
        <v>0.033500000000000002</v>
      </c>
      <c r="R98" s="212">
        <f>Q98*H98</f>
        <v>0.47134500000000001</v>
      </c>
      <c r="S98" s="212">
        <v>0</v>
      </c>
      <c r="T98" s="213">
        <f>S98*H98</f>
        <v>0</v>
      </c>
      <c r="AR98" s="15" t="s">
        <v>337</v>
      </c>
      <c r="AT98" s="15" t="s">
        <v>334</v>
      </c>
      <c r="AU98" s="15" t="s">
        <v>81</v>
      </c>
      <c r="AY98" s="15" t="s">
        <v>114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79</v>
      </c>
      <c r="BK98" s="214">
        <f>ROUND(I98*H98,2)</f>
        <v>0</v>
      </c>
      <c r="BL98" s="15" t="s">
        <v>122</v>
      </c>
      <c r="BM98" s="15" t="s">
        <v>879</v>
      </c>
    </row>
    <row r="99" s="11" customFormat="1">
      <c r="B99" s="215"/>
      <c r="C99" s="216"/>
      <c r="D99" s="217" t="s">
        <v>124</v>
      </c>
      <c r="E99" s="216"/>
      <c r="F99" s="219" t="s">
        <v>880</v>
      </c>
      <c r="G99" s="216"/>
      <c r="H99" s="220">
        <v>14.07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124</v>
      </c>
      <c r="AU99" s="226" t="s">
        <v>81</v>
      </c>
      <c r="AV99" s="11" t="s">
        <v>81</v>
      </c>
      <c r="AW99" s="11" t="s">
        <v>4</v>
      </c>
      <c r="AX99" s="11" t="s">
        <v>79</v>
      </c>
      <c r="AY99" s="226" t="s">
        <v>114</v>
      </c>
    </row>
    <row r="100" s="1" customFormat="1" ht="16.5" customHeight="1">
      <c r="B100" s="36"/>
      <c r="C100" s="203" t="s">
        <v>192</v>
      </c>
      <c r="D100" s="203" t="s">
        <v>117</v>
      </c>
      <c r="E100" s="204" t="s">
        <v>881</v>
      </c>
      <c r="F100" s="205" t="s">
        <v>882</v>
      </c>
      <c r="G100" s="206" t="s">
        <v>176</v>
      </c>
      <c r="H100" s="207">
        <v>7</v>
      </c>
      <c r="I100" s="208"/>
      <c r="J100" s="209">
        <f>ROUND(I100*H100,2)</f>
        <v>0</v>
      </c>
      <c r="K100" s="205" t="s">
        <v>121</v>
      </c>
      <c r="L100" s="41"/>
      <c r="M100" s="210" t="s">
        <v>1</v>
      </c>
      <c r="N100" s="211" t="s">
        <v>42</v>
      </c>
      <c r="O100" s="77"/>
      <c r="P100" s="212">
        <f>O100*H100</f>
        <v>0</v>
      </c>
      <c r="Q100" s="212">
        <v>1.0000000000000001E-05</v>
      </c>
      <c r="R100" s="212">
        <f>Q100*H100</f>
        <v>7.0000000000000007E-05</v>
      </c>
      <c r="S100" s="212">
        <v>0</v>
      </c>
      <c r="T100" s="213">
        <f>S100*H100</f>
        <v>0</v>
      </c>
      <c r="AR100" s="15" t="s">
        <v>122</v>
      </c>
      <c r="AT100" s="15" t="s">
        <v>117</v>
      </c>
      <c r="AU100" s="15" t="s">
        <v>81</v>
      </c>
      <c r="AY100" s="15" t="s">
        <v>114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79</v>
      </c>
      <c r="BK100" s="214">
        <f>ROUND(I100*H100,2)</f>
        <v>0</v>
      </c>
      <c r="BL100" s="15" t="s">
        <v>122</v>
      </c>
      <c r="BM100" s="15" t="s">
        <v>883</v>
      </c>
    </row>
    <row r="101" s="1" customFormat="1" ht="16.5" customHeight="1">
      <c r="B101" s="36"/>
      <c r="C101" s="203" t="s">
        <v>115</v>
      </c>
      <c r="D101" s="203" t="s">
        <v>117</v>
      </c>
      <c r="E101" s="204" t="s">
        <v>884</v>
      </c>
      <c r="F101" s="205" t="s">
        <v>885</v>
      </c>
      <c r="G101" s="206" t="s">
        <v>216</v>
      </c>
      <c r="H101" s="207">
        <v>23</v>
      </c>
      <c r="I101" s="208"/>
      <c r="J101" s="209">
        <f>ROUND(I101*H101,2)</f>
        <v>0</v>
      </c>
      <c r="K101" s="205" t="s">
        <v>121</v>
      </c>
      <c r="L101" s="41"/>
      <c r="M101" s="210" t="s">
        <v>1</v>
      </c>
      <c r="N101" s="211" t="s">
        <v>42</v>
      </c>
      <c r="O101" s="77"/>
      <c r="P101" s="212">
        <f>O101*H101</f>
        <v>0</v>
      </c>
      <c r="Q101" s="212">
        <v>0.00068999999999999997</v>
      </c>
      <c r="R101" s="212">
        <f>Q101*H101</f>
        <v>0.015869999999999999</v>
      </c>
      <c r="S101" s="212">
        <v>0</v>
      </c>
      <c r="T101" s="213">
        <f>S101*H101</f>
        <v>0</v>
      </c>
      <c r="AR101" s="15" t="s">
        <v>122</v>
      </c>
      <c r="AT101" s="15" t="s">
        <v>117</v>
      </c>
      <c r="AU101" s="15" t="s">
        <v>81</v>
      </c>
      <c r="AY101" s="15" t="s">
        <v>114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79</v>
      </c>
      <c r="BK101" s="214">
        <f>ROUND(I101*H101,2)</f>
        <v>0</v>
      </c>
      <c r="BL101" s="15" t="s">
        <v>122</v>
      </c>
      <c r="BM101" s="15" t="s">
        <v>886</v>
      </c>
    </row>
    <row r="102" s="1" customFormat="1" ht="16.5" customHeight="1">
      <c r="B102" s="36"/>
      <c r="C102" s="203" t="s">
        <v>887</v>
      </c>
      <c r="D102" s="203" t="s">
        <v>117</v>
      </c>
      <c r="E102" s="204" t="s">
        <v>888</v>
      </c>
      <c r="F102" s="205" t="s">
        <v>889</v>
      </c>
      <c r="G102" s="206" t="s">
        <v>176</v>
      </c>
      <c r="H102" s="207">
        <v>6.7999999999999998</v>
      </c>
      <c r="I102" s="208"/>
      <c r="J102" s="209">
        <f>ROUND(I102*H102,2)</f>
        <v>0</v>
      </c>
      <c r="K102" s="205" t="s">
        <v>121</v>
      </c>
      <c r="L102" s="41"/>
      <c r="M102" s="210" t="s">
        <v>1</v>
      </c>
      <c r="N102" s="211" t="s">
        <v>42</v>
      </c>
      <c r="O102" s="77"/>
      <c r="P102" s="212">
        <f>O102*H102</f>
        <v>0</v>
      </c>
      <c r="Q102" s="212">
        <v>0.24895999999999999</v>
      </c>
      <c r="R102" s="212">
        <f>Q102*H102</f>
        <v>1.6929279999999998</v>
      </c>
      <c r="S102" s="212">
        <v>0</v>
      </c>
      <c r="T102" s="213">
        <f>S102*H102</f>
        <v>0</v>
      </c>
      <c r="AR102" s="15" t="s">
        <v>122</v>
      </c>
      <c r="AT102" s="15" t="s">
        <v>117</v>
      </c>
      <c r="AU102" s="15" t="s">
        <v>81</v>
      </c>
      <c r="AY102" s="15" t="s">
        <v>114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79</v>
      </c>
      <c r="BK102" s="214">
        <f>ROUND(I102*H102,2)</f>
        <v>0</v>
      </c>
      <c r="BL102" s="15" t="s">
        <v>122</v>
      </c>
      <c r="BM102" s="15" t="s">
        <v>890</v>
      </c>
    </row>
    <row r="103" s="1" customFormat="1" ht="16.5" customHeight="1">
      <c r="B103" s="36"/>
      <c r="C103" s="203" t="s">
        <v>197</v>
      </c>
      <c r="D103" s="203" t="s">
        <v>117</v>
      </c>
      <c r="E103" s="204" t="s">
        <v>891</v>
      </c>
      <c r="F103" s="205" t="s">
        <v>892</v>
      </c>
      <c r="G103" s="206" t="s">
        <v>176</v>
      </c>
      <c r="H103" s="207">
        <v>8.8000000000000007</v>
      </c>
      <c r="I103" s="208"/>
      <c r="J103" s="209">
        <f>ROUND(I103*H103,2)</f>
        <v>0</v>
      </c>
      <c r="K103" s="205" t="s">
        <v>1</v>
      </c>
      <c r="L103" s="41"/>
      <c r="M103" s="210" t="s">
        <v>1</v>
      </c>
      <c r="N103" s="211" t="s">
        <v>42</v>
      </c>
      <c r="O103" s="77"/>
      <c r="P103" s="212">
        <f>O103*H103</f>
        <v>0</v>
      </c>
      <c r="Q103" s="212">
        <v>8.7680000000000007</v>
      </c>
      <c r="R103" s="212">
        <f>Q103*H103</f>
        <v>77.158400000000015</v>
      </c>
      <c r="S103" s="212">
        <v>0</v>
      </c>
      <c r="T103" s="213">
        <f>S103*H103</f>
        <v>0</v>
      </c>
      <c r="AR103" s="15" t="s">
        <v>122</v>
      </c>
      <c r="AT103" s="15" t="s">
        <v>117</v>
      </c>
      <c r="AU103" s="15" t="s">
        <v>81</v>
      </c>
      <c r="AY103" s="15" t="s">
        <v>114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79</v>
      </c>
      <c r="BK103" s="214">
        <f>ROUND(I103*H103,2)</f>
        <v>0</v>
      </c>
      <c r="BL103" s="15" t="s">
        <v>122</v>
      </c>
      <c r="BM103" s="15" t="s">
        <v>893</v>
      </c>
    </row>
    <row r="104" s="1" customFormat="1">
      <c r="B104" s="36"/>
      <c r="C104" s="37"/>
      <c r="D104" s="217" t="s">
        <v>225</v>
      </c>
      <c r="E104" s="37"/>
      <c r="F104" s="232" t="s">
        <v>894</v>
      </c>
      <c r="G104" s="37"/>
      <c r="H104" s="37"/>
      <c r="I104" s="129"/>
      <c r="J104" s="37"/>
      <c r="K104" s="37"/>
      <c r="L104" s="41"/>
      <c r="M104" s="233"/>
      <c r="N104" s="77"/>
      <c r="O104" s="77"/>
      <c r="P104" s="77"/>
      <c r="Q104" s="77"/>
      <c r="R104" s="77"/>
      <c r="S104" s="77"/>
      <c r="T104" s="78"/>
      <c r="AT104" s="15" t="s">
        <v>225</v>
      </c>
      <c r="AU104" s="15" t="s">
        <v>81</v>
      </c>
    </row>
    <row r="105" s="10" customFormat="1" ht="22.8" customHeight="1">
      <c r="B105" s="187"/>
      <c r="C105" s="188"/>
      <c r="D105" s="189" t="s">
        <v>70</v>
      </c>
      <c r="E105" s="201" t="s">
        <v>409</v>
      </c>
      <c r="F105" s="201" t="s">
        <v>410</v>
      </c>
      <c r="G105" s="188"/>
      <c r="H105" s="188"/>
      <c r="I105" s="191"/>
      <c r="J105" s="202">
        <f>BK105</f>
        <v>0</v>
      </c>
      <c r="K105" s="188"/>
      <c r="L105" s="193"/>
      <c r="M105" s="194"/>
      <c r="N105" s="195"/>
      <c r="O105" s="195"/>
      <c r="P105" s="196">
        <f>P106</f>
        <v>0</v>
      </c>
      <c r="Q105" s="195"/>
      <c r="R105" s="196">
        <f>R106</f>
        <v>0</v>
      </c>
      <c r="S105" s="195"/>
      <c r="T105" s="197">
        <f>T106</f>
        <v>0</v>
      </c>
      <c r="AR105" s="198" t="s">
        <v>79</v>
      </c>
      <c r="AT105" s="199" t="s">
        <v>70</v>
      </c>
      <c r="AU105" s="199" t="s">
        <v>79</v>
      </c>
      <c r="AY105" s="198" t="s">
        <v>114</v>
      </c>
      <c r="BK105" s="200">
        <f>BK106</f>
        <v>0</v>
      </c>
    </row>
    <row r="106" s="1" customFormat="1" ht="16.5" customHeight="1">
      <c r="B106" s="36"/>
      <c r="C106" s="203" t="s">
        <v>213</v>
      </c>
      <c r="D106" s="203" t="s">
        <v>117</v>
      </c>
      <c r="E106" s="204" t="s">
        <v>895</v>
      </c>
      <c r="F106" s="205" t="s">
        <v>896</v>
      </c>
      <c r="G106" s="206" t="s">
        <v>130</v>
      </c>
      <c r="H106" s="207">
        <v>88.641000000000005</v>
      </c>
      <c r="I106" s="208"/>
      <c r="J106" s="209">
        <f>ROUND(I106*H106,2)</f>
        <v>0</v>
      </c>
      <c r="K106" s="205" t="s">
        <v>121</v>
      </c>
      <c r="L106" s="41"/>
      <c r="M106" s="227" t="s">
        <v>1</v>
      </c>
      <c r="N106" s="228" t="s">
        <v>42</v>
      </c>
      <c r="O106" s="229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15" t="s">
        <v>122</v>
      </c>
      <c r="AT106" s="15" t="s">
        <v>117</v>
      </c>
      <c r="AU106" s="15" t="s">
        <v>81</v>
      </c>
      <c r="AY106" s="15" t="s">
        <v>114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79</v>
      </c>
      <c r="BK106" s="214">
        <f>ROUND(I106*H106,2)</f>
        <v>0</v>
      </c>
      <c r="BL106" s="15" t="s">
        <v>122</v>
      </c>
      <c r="BM106" s="15" t="s">
        <v>897</v>
      </c>
    </row>
    <row r="107" s="1" customFormat="1" ht="6.96" customHeight="1">
      <c r="B107" s="55"/>
      <c r="C107" s="56"/>
      <c r="D107" s="56"/>
      <c r="E107" s="56"/>
      <c r="F107" s="56"/>
      <c r="G107" s="56"/>
      <c r="H107" s="56"/>
      <c r="I107" s="153"/>
      <c r="J107" s="56"/>
      <c r="K107" s="56"/>
      <c r="L107" s="41"/>
    </row>
  </sheetData>
  <sheetProtection sheet="1" autoFilter="0" formatColumns="0" formatRows="0" objects="1" scenarios="1" spinCount="100000" saltValue="mKajsJ1cBtKdoD4KZv1jQZGnaIy3/lfZHelN+lrTJTIF8yqyul5kiyBgzmt3yUtaYjOYEXtYyde/W3KkCH5UMA==" hashValue="IkMJcPM5ibQdHOAnvvNy+UARTm11trmXhR1oFgmxX8yXzdWXHvgfixUwZ0z+Hy0cjS9X+AAI5mOU0MKi2270mA==" algorithmName="SHA-512" password="CC35"/>
  <autoFilter ref="C83:K10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Hlavni\Kruncik</dc:creator>
  <cp:lastModifiedBy>Hlavni\Kruncik</cp:lastModifiedBy>
  <dcterms:created xsi:type="dcterms:W3CDTF">2019-02-26T10:43:50Z</dcterms:created>
  <dcterms:modified xsi:type="dcterms:W3CDTF">2019-02-26T10:43:56Z</dcterms:modified>
</cp:coreProperties>
</file>